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N95" i="21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M153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0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12" i="18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7"/>
  <c r="M8"/>
  <c r="M9"/>
  <c r="M10"/>
  <c r="M11"/>
  <c r="M6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C95" i="21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4" i="20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N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7" i="22"/>
  <c r="AM7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Q123" i="21" l="1"/>
  <c r="AQ124"/>
  <c r="AQ125"/>
  <c r="AQ126"/>
  <c r="AQ127"/>
  <c r="AQ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Q93" i="20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F95" i="21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0"/>
  <c r="AE95" i="21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0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0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AT73" i="21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K72"/>
  <c r="AJ72"/>
  <c r="AK71"/>
  <c r="AJ71"/>
  <c r="AK70"/>
  <c r="AJ70"/>
  <c r="AK69"/>
  <c r="AJ69"/>
  <c r="AK68"/>
  <c r="AJ68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G14" i="20"/>
  <c r="AH14"/>
  <c r="AG15"/>
  <c r="AH15"/>
  <c r="AG16"/>
  <c r="AH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J14"/>
  <c r="AK14"/>
  <c r="AJ15"/>
  <c r="AK15"/>
  <c r="AJ16"/>
  <c r="AK16"/>
  <c r="AJ17"/>
  <c r="AK17"/>
  <c r="AJ18"/>
  <c r="AK18"/>
  <c r="AJ19"/>
  <c r="AK19"/>
  <c r="AJ20"/>
  <c r="AK20"/>
  <c r="AJ21"/>
  <c r="AK21"/>
  <c r="AJ22"/>
  <c r="AK22"/>
  <c r="AJ23"/>
  <c r="AK23"/>
  <c r="AJ24"/>
  <c r="AK24"/>
  <c r="AJ25"/>
  <c r="AK25"/>
  <c r="AJ26"/>
  <c r="AK26"/>
  <c r="AJ27"/>
  <c r="AK27"/>
  <c r="AJ28"/>
  <c r="AK28"/>
  <c r="AJ29"/>
  <c r="AK29"/>
  <c r="AJ30"/>
  <c r="AK30"/>
  <c r="AJ31"/>
  <c r="AK31"/>
  <c r="AJ32"/>
  <c r="AK32"/>
  <c r="AJ33"/>
  <c r="AK33"/>
  <c r="AJ34"/>
  <c r="AK34"/>
  <c r="AJ35"/>
  <c r="AK35"/>
  <c r="AJ36"/>
  <c r="AK36"/>
  <c r="AJ37"/>
  <c r="AK37"/>
  <c r="AO14"/>
  <c r="AP14"/>
  <c r="AO15"/>
  <c r="AP15"/>
  <c r="AO16"/>
  <c r="AP16"/>
  <c r="AO17"/>
  <c r="AP17"/>
  <c r="AO18"/>
  <c r="AP18"/>
  <c r="AO19"/>
  <c r="AP19"/>
  <c r="AO20"/>
  <c r="AP20"/>
  <c r="AO21"/>
  <c r="AP21"/>
  <c r="AO22"/>
  <c r="AP22"/>
  <c r="AO23"/>
  <c r="AP23"/>
  <c r="AO24"/>
  <c r="AP24"/>
  <c r="AO25"/>
  <c r="AP25"/>
  <c r="AO26"/>
  <c r="AP26"/>
  <c r="AO27"/>
  <c r="AP27"/>
  <c r="AO28"/>
  <c r="AP28"/>
  <c r="AO29"/>
  <c r="AP29"/>
  <c r="AO30"/>
  <c r="AP30"/>
  <c r="AO31"/>
  <c r="AP31"/>
  <c r="AO32"/>
  <c r="AP32"/>
  <c r="AO33"/>
  <c r="AP33"/>
  <c r="AO34"/>
  <c r="AP34"/>
  <c r="AO35"/>
  <c r="AP35"/>
  <c r="AO36"/>
  <c r="AP36"/>
  <c r="AO37"/>
  <c r="AP37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J75" i="21" l="1"/>
  <c r="AJ77"/>
  <c r="AJ78"/>
  <c r="AJ79"/>
  <c r="AJ76"/>
  <c r="AJ74"/>
  <c r="AL79"/>
  <c r="AL76"/>
  <c r="AL77"/>
  <c r="AL78"/>
  <c r="AL75"/>
  <c r="AL74"/>
  <c r="AQ79"/>
  <c r="AQ75"/>
  <c r="AS75"/>
  <c r="AS79"/>
  <c r="AB155"/>
  <c r="AB156"/>
  <c r="AB157"/>
  <c r="AB158"/>
  <c r="AB154"/>
  <c r="AB159"/>
  <c r="AF155"/>
  <c r="AF159"/>
  <c r="AK79"/>
  <c r="AK75"/>
  <c r="AK76"/>
  <c r="AK74"/>
  <c r="AK77"/>
  <c r="AK78"/>
  <c r="AR79"/>
  <c r="AR75"/>
  <c r="AT79"/>
  <c r="AT75"/>
  <c r="AA159"/>
  <c r="AA155"/>
  <c r="AA156"/>
  <c r="AA157"/>
  <c r="AA158"/>
  <c r="AA154"/>
  <c r="AE159"/>
  <c r="AE155"/>
  <c r="AT74"/>
  <c r="AT77"/>
  <c r="AT78"/>
  <c r="AT76"/>
  <c r="AS76"/>
  <c r="AS74"/>
  <c r="AS77"/>
  <c r="AS78"/>
  <c r="AF157"/>
  <c r="AF154"/>
  <c r="AF156"/>
  <c r="AF158"/>
  <c r="AR76"/>
  <c r="AR77"/>
  <c r="AR78"/>
  <c r="AR74"/>
  <c r="AQ76"/>
  <c r="AQ74"/>
  <c r="AQ77"/>
  <c r="AQ78"/>
  <c r="AE158"/>
  <c r="AE156"/>
  <c r="AE157"/>
  <c r="AE154"/>
  <c r="A1" i="17"/>
  <c r="Z1"/>
  <c r="A1" i="10"/>
  <c r="Z1" i="22"/>
  <c r="AU1" i="17"/>
  <c r="A1" i="23"/>
  <c r="AU1" i="22"/>
  <c r="AF65" i="20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D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Z64"/>
  <c r="AA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Y64"/>
  <c r="AT43"/>
  <c r="AS43"/>
  <c r="AT42"/>
  <c r="AS42"/>
  <c r="AT41"/>
  <c r="AS41"/>
  <c r="AT40"/>
  <c r="AS40"/>
  <c r="AT39"/>
  <c r="AS39"/>
  <c r="AT38"/>
  <c r="AT45" s="1"/>
  <c r="AS38"/>
  <c r="AS45" s="1"/>
  <c r="AR43"/>
  <c r="AQ43"/>
  <c r="AR42"/>
  <c r="AQ42"/>
  <c r="AR41"/>
  <c r="AQ41"/>
  <c r="AR40"/>
  <c r="AQ40"/>
  <c r="AR39"/>
  <c r="AQ39"/>
  <c r="AR38"/>
  <c r="AR49" s="1"/>
  <c r="AQ38"/>
  <c r="AQ45" s="1"/>
  <c r="AK43"/>
  <c r="AJ43"/>
  <c r="AK42"/>
  <c r="AJ42"/>
  <c r="AK41"/>
  <c r="AJ41"/>
  <c r="AK40"/>
  <c r="AJ40"/>
  <c r="AK39"/>
  <c r="AJ39"/>
  <c r="AK38"/>
  <c r="AJ38"/>
  <c r="AJ45" s="1"/>
  <c r="AK45" l="1"/>
  <c r="AB95"/>
  <c r="AE99"/>
  <c r="AA99"/>
  <c r="AF95"/>
  <c r="AQ47"/>
  <c r="AQ44"/>
  <c r="AR47"/>
  <c r="AR44"/>
  <c r="AS47"/>
  <c r="AS44"/>
  <c r="AT47"/>
  <c r="AT44"/>
  <c r="AT49"/>
  <c r="AR45"/>
  <c r="AF99"/>
  <c r="AB97"/>
  <c r="AB96"/>
  <c r="AB99"/>
  <c r="AJ46"/>
  <c r="AJ47"/>
  <c r="AJ49"/>
  <c r="AQ49"/>
  <c r="AS49"/>
  <c r="AE95"/>
  <c r="AA98"/>
  <c r="AA95"/>
  <c r="AA97"/>
  <c r="AK47"/>
  <c r="AK44"/>
  <c r="AK49"/>
  <c r="AL49"/>
  <c r="AL45"/>
  <c r="AL47"/>
  <c r="AL44"/>
  <c r="AL46"/>
  <c r="AL48"/>
  <c r="AQ48"/>
  <c r="AQ46"/>
  <c r="AR48"/>
  <c r="AR46"/>
  <c r="AS48"/>
  <c r="AS46"/>
  <c r="AT48"/>
  <c r="AT46"/>
  <c r="AB94"/>
  <c r="AB98"/>
  <c r="AJ48"/>
  <c r="AJ44"/>
  <c r="AA94"/>
  <c r="AA96"/>
  <c r="AK48"/>
  <c r="AK46"/>
  <c r="AF96"/>
  <c r="AF97"/>
  <c r="AF98"/>
  <c r="AF94"/>
  <c r="AE97"/>
  <c r="AE98"/>
  <c r="AE94"/>
  <c r="AE9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P12" i="18"/>
  <c r="K12" i="17" s="1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P39" i="18"/>
  <c r="K39" i="22" s="1"/>
  <c r="H1360" i="23" s="1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P6"/>
  <c r="Q6"/>
  <c r="R6"/>
  <c r="O6" i="17" s="1"/>
  <c r="P6" s="1"/>
  <c r="S6" i="18"/>
  <c r="T6"/>
  <c r="U6"/>
  <c r="U6" i="22" s="1"/>
  <c r="R7" i="23" s="1"/>
  <c r="G7" i="22"/>
  <c r="O7" i="18"/>
  <c r="P7"/>
  <c r="K7" i="17" s="1"/>
  <c r="L7" s="1"/>
  <c r="Q7" i="18"/>
  <c r="R7"/>
  <c r="S7"/>
  <c r="T7"/>
  <c r="U7"/>
  <c r="U7" i="22" s="1"/>
  <c r="R48" i="23" s="1"/>
  <c r="N8" i="18"/>
  <c r="O8"/>
  <c r="P8"/>
  <c r="K8" i="17" s="1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P9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P10"/>
  <c r="Q10"/>
  <c r="R10"/>
  <c r="S10"/>
  <c r="T10"/>
  <c r="U10"/>
  <c r="U10" i="22" s="1"/>
  <c r="R171" i="23" s="1"/>
  <c r="N11" i="18"/>
  <c r="O11"/>
  <c r="P11"/>
  <c r="K11" i="17" s="1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P13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P14"/>
  <c r="K14" i="17" s="1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P15"/>
  <c r="Q15"/>
  <c r="R15"/>
  <c r="S15"/>
  <c r="T15"/>
  <c r="S15" i="17" s="1"/>
  <c r="T15" s="1"/>
  <c r="U15" i="18"/>
  <c r="U15" i="22" s="1"/>
  <c r="R376" i="23" s="1"/>
  <c r="N16" i="18"/>
  <c r="O16"/>
  <c r="P16"/>
  <c r="Q16"/>
  <c r="R16"/>
  <c r="S16"/>
  <c r="T16"/>
  <c r="U16"/>
  <c r="U16" i="22" s="1"/>
  <c r="R417" i="23" s="1"/>
  <c r="N17" i="18"/>
  <c r="G17" i="17" s="1"/>
  <c r="H17" s="1"/>
  <c r="O17" i="18"/>
  <c r="P17"/>
  <c r="K17" i="17" s="1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P18"/>
  <c r="K18" i="17" s="1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P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P20"/>
  <c r="Q20"/>
  <c r="R20"/>
  <c r="S20"/>
  <c r="T20"/>
  <c r="U20"/>
  <c r="U20" i="22" s="1"/>
  <c r="R581" i="23" s="1"/>
  <c r="N21" i="18"/>
  <c r="O21"/>
  <c r="P21"/>
  <c r="K21" i="17" s="1"/>
  <c r="L21" s="1"/>
  <c r="Q21" i="18"/>
  <c r="R21"/>
  <c r="S21"/>
  <c r="T21"/>
  <c r="U21"/>
  <c r="U21" i="22" s="1"/>
  <c r="R622" i="23" s="1"/>
  <c r="N22" i="18"/>
  <c r="G22" i="17" s="1"/>
  <c r="H22" s="1"/>
  <c r="O22" i="18"/>
  <c r="P22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P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P24"/>
  <c r="K24" i="17" s="1"/>
  <c r="L24" s="1"/>
  <c r="Q24" i="18"/>
  <c r="R24"/>
  <c r="S24"/>
  <c r="T24"/>
  <c r="U24"/>
  <c r="U24" i="22" s="1"/>
  <c r="R745" i="23" s="1"/>
  <c r="N25" i="18"/>
  <c r="O25"/>
  <c r="P25"/>
  <c r="K25" i="17" s="1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P26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P27"/>
  <c r="Q27"/>
  <c r="R27"/>
  <c r="S27"/>
  <c r="T27"/>
  <c r="U27"/>
  <c r="U27" i="22" s="1"/>
  <c r="R868" i="23" s="1"/>
  <c r="N28" i="18"/>
  <c r="G28" i="17" s="1"/>
  <c r="H28" s="1"/>
  <c r="O28" i="18"/>
  <c r="P28"/>
  <c r="K28" i="17" s="1"/>
  <c r="L28" s="1"/>
  <c r="Q28" i="18"/>
  <c r="R28"/>
  <c r="S28"/>
  <c r="T28"/>
  <c r="U28"/>
  <c r="U28" i="22" s="1"/>
  <c r="R909" i="23" s="1"/>
  <c r="N29" i="18"/>
  <c r="O29"/>
  <c r="P29"/>
  <c r="K29" i="17" s="1"/>
  <c r="L29" s="1"/>
  <c r="Q29" i="18"/>
  <c r="R29"/>
  <c r="S29"/>
  <c r="T29"/>
  <c r="S29" i="17" s="1"/>
  <c r="T29" s="1"/>
  <c r="U29" i="18"/>
  <c r="U29" i="22" s="1"/>
  <c r="R950" i="23" s="1"/>
  <c r="N30" i="18"/>
  <c r="O30"/>
  <c r="P30"/>
  <c r="K30" i="17" s="1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P31"/>
  <c r="Q31"/>
  <c r="R31"/>
  <c r="S31"/>
  <c r="T31"/>
  <c r="U31"/>
  <c r="U31" i="22" s="1"/>
  <c r="R1032" i="23" s="1"/>
  <c r="N32" i="18"/>
  <c r="O32"/>
  <c r="P32"/>
  <c r="Q32"/>
  <c r="R32"/>
  <c r="S32"/>
  <c r="T32"/>
  <c r="U32"/>
  <c r="U32" i="22" s="1"/>
  <c r="R1073" i="23" s="1"/>
  <c r="N33" i="18"/>
  <c r="G33" i="17" s="1"/>
  <c r="H33" s="1"/>
  <c r="O33" i="18"/>
  <c r="P33"/>
  <c r="K33" i="17" s="1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P34"/>
  <c r="K34" i="17" s="1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P35"/>
  <c r="K35" i="17" s="1"/>
  <c r="Q35" i="18"/>
  <c r="R35"/>
  <c r="S35"/>
  <c r="T35"/>
  <c r="U35"/>
  <c r="N36"/>
  <c r="G36" i="22" s="1"/>
  <c r="O36" i="18"/>
  <c r="I36" i="22" s="1"/>
  <c r="P36" i="18"/>
  <c r="K36" i="22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P37" i="18"/>
  <c r="K37" i="22" s="1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P38" i="18"/>
  <c r="K38" i="22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P40" i="18"/>
  <c r="K40" i="22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P41" i="18"/>
  <c r="K41" i="22" s="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P42" i="18"/>
  <c r="K42" i="22" s="1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P43" i="18"/>
  <c r="K43" i="22" s="1"/>
  <c r="H1524" i="23" s="1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P44" i="18"/>
  <c r="K44" i="22" s="1"/>
  <c r="BF44" s="1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P45" i="18"/>
  <c r="K45" i="22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P46" i="18"/>
  <c r="K46" i="22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P47" i="18"/>
  <c r="K47" i="22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P48" i="18"/>
  <c r="K48" i="22" s="1"/>
  <c r="BF48" s="1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P49" i="18"/>
  <c r="K49" i="22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P50" i="18"/>
  <c r="K50" i="22" s="1"/>
  <c r="H1811" i="23" s="1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P51" i="18"/>
  <c r="K51" i="22" s="1"/>
  <c r="BF51" s="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P52" i="18"/>
  <c r="K52" i="22" s="1"/>
  <c r="BF52" s="1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P53" i="18"/>
  <c r="K53" i="22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P54" i="18"/>
  <c r="K54" i="22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P55" i="18"/>
  <c r="K55" i="22" s="1"/>
  <c r="BF55" s="1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P56" i="18"/>
  <c r="K56" i="22" s="1"/>
  <c r="H2057" i="23" s="1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P57" i="18"/>
  <c r="K57" i="22" s="1"/>
  <c r="BF57" s="1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P58" i="18"/>
  <c r="K58" i="22" s="1"/>
  <c r="BF58" s="1"/>
  <c r="Q58" i="18"/>
  <c r="M58" i="22" s="1"/>
  <c r="BH58" s="1"/>
  <c r="R58" i="18"/>
  <c r="O58" i="22" s="1"/>
  <c r="P58" s="1"/>
  <c r="S58" i="18"/>
  <c r="Q58" i="22" s="1"/>
  <c r="R58" s="1"/>
  <c r="O2139" i="23" s="1"/>
  <c r="AC2139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P59" i="18"/>
  <c r="K59" i="22" s="1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P60" i="18"/>
  <c r="K60" i="22" s="1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P61" i="18"/>
  <c r="K61" i="22" s="1"/>
  <c r="BF61" s="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P62" i="18"/>
  <c r="K62" i="2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P63" i="18"/>
  <c r="K63" i="22" s="1"/>
  <c r="BF63" s="1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P64" i="18"/>
  <c r="K64" i="22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P65" i="18"/>
  <c r="K65" i="22" s="1"/>
  <c r="H2426" i="23" s="1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B5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 s="1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L46" i="22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46"/>
  <c r="AA53"/>
  <c r="AP123" i="21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P50" s="1"/>
  <c r="K51"/>
  <c r="K52"/>
  <c r="P52" s="1"/>
  <c r="K53"/>
  <c r="K54"/>
  <c r="P54" s="1"/>
  <c r="K55"/>
  <c r="K56"/>
  <c r="P56" s="1"/>
  <c r="K57"/>
  <c r="K58"/>
  <c r="P58" s="1"/>
  <c r="K59"/>
  <c r="K60"/>
  <c r="P60" s="1"/>
  <c r="K61"/>
  <c r="K62"/>
  <c r="P62" s="1"/>
  <c r="K63"/>
  <c r="K64"/>
  <c r="P64" s="1"/>
  <c r="K65"/>
  <c r="K66"/>
  <c r="P66" s="1"/>
  <c r="K67"/>
  <c r="K68"/>
  <c r="P68" s="1"/>
  <c r="K69"/>
  <c r="K70"/>
  <c r="P70" s="1"/>
  <c r="K71"/>
  <c r="K72"/>
  <c r="P72" s="1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P93" i="20"/>
  <c r="AO93"/>
  <c r="AN93"/>
  <c r="AM93"/>
  <c r="AL93"/>
  <c r="AK93"/>
  <c r="AJ93"/>
  <c r="AI93"/>
  <c r="AH93"/>
  <c r="AG93"/>
  <c r="AD93"/>
  <c r="Z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BF43"/>
  <c r="BE43"/>
  <c r="BD43"/>
  <c r="BC43"/>
  <c r="BB43"/>
  <c r="BA43"/>
  <c r="AZ43"/>
  <c r="AY43"/>
  <c r="AX43"/>
  <c r="AW43"/>
  <c r="AV43"/>
  <c r="AU43"/>
  <c r="AP42"/>
  <c r="AP43"/>
  <c r="AO43"/>
  <c r="AN43"/>
  <c r="AM43"/>
  <c r="AI43"/>
  <c r="AH43"/>
  <c r="AG43"/>
  <c r="AF43"/>
  <c r="AE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P122"/>
  <c r="AO122"/>
  <c r="AN122"/>
  <c r="AM122"/>
  <c r="AL122"/>
  <c r="AK122"/>
  <c r="AJ122"/>
  <c r="AI122"/>
  <c r="AH122"/>
  <c r="AG122"/>
  <c r="AD122"/>
  <c r="Z122"/>
  <c r="Y122"/>
  <c r="X122"/>
  <c r="W122"/>
  <c r="V122"/>
  <c r="U122"/>
  <c r="T122"/>
  <c r="S122"/>
  <c r="R122"/>
  <c r="Q122"/>
  <c r="P122"/>
  <c r="O122"/>
  <c r="L122"/>
  <c r="K122"/>
  <c r="AQ122" s="1"/>
  <c r="J122"/>
  <c r="I122"/>
  <c r="H122"/>
  <c r="G122"/>
  <c r="F122"/>
  <c r="D122"/>
  <c r="E122" s="1"/>
  <c r="C122"/>
  <c r="B122"/>
  <c r="AP121"/>
  <c r="AO121"/>
  <c r="AN121"/>
  <c r="AM121"/>
  <c r="AL121"/>
  <c r="AK121"/>
  <c r="AJ121"/>
  <c r="AI121"/>
  <c r="AH121"/>
  <c r="AG121"/>
  <c r="AD121"/>
  <c r="Z121"/>
  <c r="Y121"/>
  <c r="X121"/>
  <c r="W121"/>
  <c r="V121"/>
  <c r="U121"/>
  <c r="T121"/>
  <c r="S121"/>
  <c r="R121"/>
  <c r="Q121"/>
  <c r="P121"/>
  <c r="O121"/>
  <c r="L121"/>
  <c r="K121"/>
  <c r="AQ121" s="1"/>
  <c r="J121"/>
  <c r="I121"/>
  <c r="H121"/>
  <c r="G121"/>
  <c r="F121"/>
  <c r="D121"/>
  <c r="E121" s="1"/>
  <c r="C121"/>
  <c r="B121"/>
  <c r="AP120"/>
  <c r="AO120"/>
  <c r="AN120"/>
  <c r="AM120"/>
  <c r="AL120"/>
  <c r="AK120"/>
  <c r="AJ120"/>
  <c r="AI120"/>
  <c r="AH120"/>
  <c r="AG120"/>
  <c r="AD120"/>
  <c r="Z120"/>
  <c r="Y120"/>
  <c r="X120"/>
  <c r="W120"/>
  <c r="V120"/>
  <c r="U120"/>
  <c r="T120"/>
  <c r="S120"/>
  <c r="R120"/>
  <c r="Q120"/>
  <c r="P120"/>
  <c r="O120"/>
  <c r="L120"/>
  <c r="K120"/>
  <c r="AQ120" s="1"/>
  <c r="J120"/>
  <c r="I120"/>
  <c r="H120"/>
  <c r="G120"/>
  <c r="F120"/>
  <c r="D120"/>
  <c r="E120" s="1"/>
  <c r="C120"/>
  <c r="B120"/>
  <c r="AP119"/>
  <c r="AO119"/>
  <c r="AN119"/>
  <c r="AM119"/>
  <c r="AL119"/>
  <c r="AK119"/>
  <c r="AJ119"/>
  <c r="AI119"/>
  <c r="AH119"/>
  <c r="AG119"/>
  <c r="AD119"/>
  <c r="Z119"/>
  <c r="Y119"/>
  <c r="X119"/>
  <c r="W119"/>
  <c r="V119"/>
  <c r="U119"/>
  <c r="T119"/>
  <c r="S119"/>
  <c r="R119"/>
  <c r="Q119"/>
  <c r="P119"/>
  <c r="O119"/>
  <c r="L119"/>
  <c r="K119"/>
  <c r="AQ119" s="1"/>
  <c r="J119"/>
  <c r="I119"/>
  <c r="H119"/>
  <c r="G119"/>
  <c r="F119"/>
  <c r="D119"/>
  <c r="E119" s="1"/>
  <c r="C119"/>
  <c r="B119"/>
  <c r="AP118"/>
  <c r="AO118"/>
  <c r="AN118"/>
  <c r="AM118"/>
  <c r="AL118"/>
  <c r="AK118"/>
  <c r="AJ118"/>
  <c r="AI118"/>
  <c r="AH118"/>
  <c r="AG118"/>
  <c r="AD118"/>
  <c r="Z118"/>
  <c r="Y118"/>
  <c r="X118"/>
  <c r="W118"/>
  <c r="V118"/>
  <c r="U118"/>
  <c r="T118"/>
  <c r="S118"/>
  <c r="R118"/>
  <c r="Q118"/>
  <c r="P118"/>
  <c r="O118"/>
  <c r="L118"/>
  <c r="K118"/>
  <c r="AQ118" s="1"/>
  <c r="J118"/>
  <c r="I118"/>
  <c r="H118"/>
  <c r="G118"/>
  <c r="F118"/>
  <c r="D118"/>
  <c r="E118" s="1"/>
  <c r="C118"/>
  <c r="B118"/>
  <c r="AP117"/>
  <c r="AO117"/>
  <c r="AN117"/>
  <c r="AM117"/>
  <c r="AL117"/>
  <c r="AK117"/>
  <c r="AJ117"/>
  <c r="AI117"/>
  <c r="AH117"/>
  <c r="AG117"/>
  <c r="AD117"/>
  <c r="Z117"/>
  <c r="Y117"/>
  <c r="X117"/>
  <c r="W117"/>
  <c r="V117"/>
  <c r="U117"/>
  <c r="T117"/>
  <c r="S117"/>
  <c r="R117"/>
  <c r="Q117"/>
  <c r="P117"/>
  <c r="O117"/>
  <c r="L117"/>
  <c r="K117"/>
  <c r="AQ117" s="1"/>
  <c r="J117"/>
  <c r="I117"/>
  <c r="H117"/>
  <c r="G117"/>
  <c r="F117"/>
  <c r="D117"/>
  <c r="E117" s="1"/>
  <c r="C117"/>
  <c r="B117"/>
  <c r="AP116"/>
  <c r="AO116"/>
  <c r="AN116"/>
  <c r="AM116"/>
  <c r="AL116"/>
  <c r="AK116"/>
  <c r="AJ116"/>
  <c r="AI116"/>
  <c r="AH116"/>
  <c r="AG116"/>
  <c r="AD116"/>
  <c r="Z116"/>
  <c r="Y116"/>
  <c r="X116"/>
  <c r="W116"/>
  <c r="V116"/>
  <c r="U116"/>
  <c r="T116"/>
  <c r="S116"/>
  <c r="R116"/>
  <c r="Q116"/>
  <c r="P116"/>
  <c r="O116"/>
  <c r="L116"/>
  <c r="K116"/>
  <c r="AQ116" s="1"/>
  <c r="J116"/>
  <c r="I116"/>
  <c r="H116"/>
  <c r="G116"/>
  <c r="F116"/>
  <c r="D116"/>
  <c r="E116" s="1"/>
  <c r="C116"/>
  <c r="B116"/>
  <c r="AP115"/>
  <c r="AO115"/>
  <c r="AN115"/>
  <c r="AM115"/>
  <c r="AL115"/>
  <c r="AK115"/>
  <c r="AJ115"/>
  <c r="AI115"/>
  <c r="AH115"/>
  <c r="AG115"/>
  <c r="AD115"/>
  <c r="Z115"/>
  <c r="Y115"/>
  <c r="X115"/>
  <c r="W115"/>
  <c r="V115"/>
  <c r="U115"/>
  <c r="T115"/>
  <c r="S115"/>
  <c r="R115"/>
  <c r="Q115"/>
  <c r="P115"/>
  <c r="O115"/>
  <c r="L115"/>
  <c r="K115"/>
  <c r="AQ115" s="1"/>
  <c r="J115"/>
  <c r="I115"/>
  <c r="H115"/>
  <c r="G115"/>
  <c r="F115"/>
  <c r="D115"/>
  <c r="E115" s="1"/>
  <c r="C115"/>
  <c r="B115"/>
  <c r="AP114"/>
  <c r="AO114"/>
  <c r="AN114"/>
  <c r="AM114"/>
  <c r="AL114"/>
  <c r="AK114"/>
  <c r="AJ114"/>
  <c r="AI114"/>
  <c r="AH114"/>
  <c r="AG114"/>
  <c r="AD114"/>
  <c r="Z114"/>
  <c r="Y114"/>
  <c r="X114"/>
  <c r="W114"/>
  <c r="V114"/>
  <c r="U114"/>
  <c r="T114"/>
  <c r="S114"/>
  <c r="R114"/>
  <c r="Q114"/>
  <c r="P114"/>
  <c r="O114"/>
  <c r="L114"/>
  <c r="K114"/>
  <c r="AQ114" s="1"/>
  <c r="J114"/>
  <c r="I114"/>
  <c r="H114"/>
  <c r="G114"/>
  <c r="F114"/>
  <c r="D114"/>
  <c r="E114" s="1"/>
  <c r="C114"/>
  <c r="B114"/>
  <c r="AP113"/>
  <c r="AO113"/>
  <c r="AN113"/>
  <c r="AM113"/>
  <c r="AL113"/>
  <c r="AK113"/>
  <c r="AJ113"/>
  <c r="AI113"/>
  <c r="AH113"/>
  <c r="AG113"/>
  <c r="AD113"/>
  <c r="Z113"/>
  <c r="Y113"/>
  <c r="X113"/>
  <c r="W113"/>
  <c r="V113"/>
  <c r="U113"/>
  <c r="T113"/>
  <c r="S113"/>
  <c r="R113"/>
  <c r="Q113"/>
  <c r="P113"/>
  <c r="O113"/>
  <c r="L113"/>
  <c r="K113"/>
  <c r="AQ113" s="1"/>
  <c r="J113"/>
  <c r="I113"/>
  <c r="H113"/>
  <c r="G113"/>
  <c r="F113"/>
  <c r="D113"/>
  <c r="E113" s="1"/>
  <c r="C113"/>
  <c r="B113"/>
  <c r="AP112"/>
  <c r="AO112"/>
  <c r="AN112"/>
  <c r="AM112"/>
  <c r="AL112"/>
  <c r="AK112"/>
  <c r="AJ112"/>
  <c r="AI112"/>
  <c r="AH112"/>
  <c r="AG112"/>
  <c r="AD112"/>
  <c r="Z112"/>
  <c r="Y112"/>
  <c r="X112"/>
  <c r="W112"/>
  <c r="V112"/>
  <c r="U112"/>
  <c r="T112"/>
  <c r="S112"/>
  <c r="R112"/>
  <c r="Q112"/>
  <c r="P112"/>
  <c r="O112"/>
  <c r="L112"/>
  <c r="K112"/>
  <c r="AQ112" s="1"/>
  <c r="J112"/>
  <c r="I112"/>
  <c r="H112"/>
  <c r="G112"/>
  <c r="F112"/>
  <c r="D112"/>
  <c r="E112" s="1"/>
  <c r="C112"/>
  <c r="B112"/>
  <c r="AP111"/>
  <c r="AO111"/>
  <c r="AN111"/>
  <c r="AM111"/>
  <c r="AL111"/>
  <c r="AK111"/>
  <c r="AJ111"/>
  <c r="AI111"/>
  <c r="AH111"/>
  <c r="AG111"/>
  <c r="AD111"/>
  <c r="Z111"/>
  <c r="Y111"/>
  <c r="X111"/>
  <c r="W111"/>
  <c r="V111"/>
  <c r="U111"/>
  <c r="T111"/>
  <c r="S111"/>
  <c r="R111"/>
  <c r="Q111"/>
  <c r="P111"/>
  <c r="O111"/>
  <c r="L111"/>
  <c r="K111"/>
  <c r="AQ111" s="1"/>
  <c r="J111"/>
  <c r="I111"/>
  <c r="H111"/>
  <c r="G111"/>
  <c r="F111"/>
  <c r="D111"/>
  <c r="E111" s="1"/>
  <c r="C111"/>
  <c r="B111"/>
  <c r="AP110"/>
  <c r="AO110"/>
  <c r="AN110"/>
  <c r="AM110"/>
  <c r="AL110"/>
  <c r="AK110"/>
  <c r="AJ110"/>
  <c r="AI110"/>
  <c r="AH110"/>
  <c r="AG110"/>
  <c r="AD110"/>
  <c r="Z110"/>
  <c r="Y110"/>
  <c r="X110"/>
  <c r="W110"/>
  <c r="V110"/>
  <c r="U110"/>
  <c r="T110"/>
  <c r="S110"/>
  <c r="R110"/>
  <c r="Q110"/>
  <c r="P110"/>
  <c r="O110"/>
  <c r="L110"/>
  <c r="K110"/>
  <c r="AQ110" s="1"/>
  <c r="J110"/>
  <c r="I110"/>
  <c r="H110"/>
  <c r="G110"/>
  <c r="F110"/>
  <c r="D110"/>
  <c r="E110" s="1"/>
  <c r="C110"/>
  <c r="B110"/>
  <c r="AP109"/>
  <c r="AO109"/>
  <c r="AN109"/>
  <c r="AM109"/>
  <c r="AL109"/>
  <c r="AK109"/>
  <c r="AJ109"/>
  <c r="AI109"/>
  <c r="AH109"/>
  <c r="AG109"/>
  <c r="AD109"/>
  <c r="Z109"/>
  <c r="Y109"/>
  <c r="X109"/>
  <c r="W109"/>
  <c r="V109"/>
  <c r="U109"/>
  <c r="T109"/>
  <c r="S109"/>
  <c r="R109"/>
  <c r="Q109"/>
  <c r="P109"/>
  <c r="O109"/>
  <c r="L109"/>
  <c r="K109"/>
  <c r="AQ109" s="1"/>
  <c r="J109"/>
  <c r="I109"/>
  <c r="H109"/>
  <c r="G109"/>
  <c r="F109"/>
  <c r="D109"/>
  <c r="E109" s="1"/>
  <c r="C109"/>
  <c r="B109"/>
  <c r="AP108"/>
  <c r="AO108"/>
  <c r="AN108"/>
  <c r="AM108"/>
  <c r="AL108"/>
  <c r="AK108"/>
  <c r="AJ108"/>
  <c r="AI108"/>
  <c r="AH108"/>
  <c r="AG108"/>
  <c r="AD108"/>
  <c r="Z108"/>
  <c r="Y108"/>
  <c r="X108"/>
  <c r="W108"/>
  <c r="V108"/>
  <c r="U108"/>
  <c r="T108"/>
  <c r="S108"/>
  <c r="R108"/>
  <c r="Q108"/>
  <c r="P108"/>
  <c r="O108"/>
  <c r="L108"/>
  <c r="K108"/>
  <c r="AQ108" s="1"/>
  <c r="J108"/>
  <c r="I108"/>
  <c r="H108"/>
  <c r="G108"/>
  <c r="F108"/>
  <c r="D108"/>
  <c r="E108" s="1"/>
  <c r="C108"/>
  <c r="B108"/>
  <c r="AP107"/>
  <c r="AO107"/>
  <c r="AN107"/>
  <c r="AM107"/>
  <c r="AL107"/>
  <c r="AK107"/>
  <c r="AJ107"/>
  <c r="AI107"/>
  <c r="AH107"/>
  <c r="AG107"/>
  <c r="AD107"/>
  <c r="Z107"/>
  <c r="Y107"/>
  <c r="X107"/>
  <c r="W107"/>
  <c r="V107"/>
  <c r="U107"/>
  <c r="T107"/>
  <c r="S107"/>
  <c r="R107"/>
  <c r="Q107"/>
  <c r="P107"/>
  <c r="O107"/>
  <c r="L107"/>
  <c r="K107"/>
  <c r="AQ107" s="1"/>
  <c r="X568" i="23" s="1"/>
  <c r="T572" s="1"/>
  <c r="J107" i="21"/>
  <c r="I107"/>
  <c r="H107"/>
  <c r="G107"/>
  <c r="F107"/>
  <c r="D107"/>
  <c r="E107" s="1"/>
  <c r="C107"/>
  <c r="B107"/>
  <c r="AP106"/>
  <c r="AO106"/>
  <c r="AN106"/>
  <c r="AM106"/>
  <c r="AL106"/>
  <c r="AK106"/>
  <c r="AJ106"/>
  <c r="AI106"/>
  <c r="AH106"/>
  <c r="AG106"/>
  <c r="AD106"/>
  <c r="Z106"/>
  <c r="Y106"/>
  <c r="X106"/>
  <c r="W106"/>
  <c r="V106"/>
  <c r="U106"/>
  <c r="T106"/>
  <c r="S106"/>
  <c r="R106"/>
  <c r="Q106"/>
  <c r="P106"/>
  <c r="O106"/>
  <c r="L106"/>
  <c r="K106"/>
  <c r="AQ106" s="1"/>
  <c r="X527" i="23" s="1"/>
  <c r="T531" s="1"/>
  <c r="J106" i="21"/>
  <c r="I106"/>
  <c r="H106"/>
  <c r="G106"/>
  <c r="F106"/>
  <c r="D106"/>
  <c r="E106" s="1"/>
  <c r="C106"/>
  <c r="B106"/>
  <c r="AP105"/>
  <c r="AO105"/>
  <c r="AN105"/>
  <c r="AM105"/>
  <c r="AL105"/>
  <c r="AK105"/>
  <c r="AJ105"/>
  <c r="AI105"/>
  <c r="AH105"/>
  <c r="AG105"/>
  <c r="AD105"/>
  <c r="Z105"/>
  <c r="Y105"/>
  <c r="X105"/>
  <c r="W105"/>
  <c r="V105"/>
  <c r="U105"/>
  <c r="T105"/>
  <c r="S105"/>
  <c r="R105"/>
  <c r="Q105"/>
  <c r="P105"/>
  <c r="O105"/>
  <c r="L105"/>
  <c r="K105"/>
  <c r="AQ105" s="1"/>
  <c r="X486" i="23" s="1"/>
  <c r="T490" s="1"/>
  <c r="J105" i="21"/>
  <c r="I105"/>
  <c r="H105"/>
  <c r="G105"/>
  <c r="F105"/>
  <c r="D105"/>
  <c r="E105" s="1"/>
  <c r="C105"/>
  <c r="B105"/>
  <c r="AP104"/>
  <c r="AO104"/>
  <c r="AN104"/>
  <c r="AM104"/>
  <c r="AL104"/>
  <c r="AK104"/>
  <c r="AJ104"/>
  <c r="AI104"/>
  <c r="AH104"/>
  <c r="AG104"/>
  <c r="AD104"/>
  <c r="Z104"/>
  <c r="Y104"/>
  <c r="X104"/>
  <c r="W104"/>
  <c r="V104"/>
  <c r="U104"/>
  <c r="T104"/>
  <c r="S104"/>
  <c r="R104"/>
  <c r="Q104"/>
  <c r="P104"/>
  <c r="O104"/>
  <c r="L104"/>
  <c r="K104"/>
  <c r="AQ104" s="1"/>
  <c r="X445" i="23" s="1"/>
  <c r="T449" s="1"/>
  <c r="J104" i="21"/>
  <c r="I104"/>
  <c r="H104"/>
  <c r="G104"/>
  <c r="F104"/>
  <c r="D104"/>
  <c r="E104" s="1"/>
  <c r="C104"/>
  <c r="B104"/>
  <c r="AP103"/>
  <c r="AO103"/>
  <c r="AN103"/>
  <c r="AM103"/>
  <c r="AL103"/>
  <c r="AK103"/>
  <c r="AJ103"/>
  <c r="AI103"/>
  <c r="AH103"/>
  <c r="AG103"/>
  <c r="AD103"/>
  <c r="Z103"/>
  <c r="Y103"/>
  <c r="X103"/>
  <c r="W103"/>
  <c r="V103"/>
  <c r="U103"/>
  <c r="T103"/>
  <c r="S103"/>
  <c r="R103"/>
  <c r="Q103"/>
  <c r="P103"/>
  <c r="O103"/>
  <c r="L103"/>
  <c r="K103"/>
  <c r="AQ103" s="1"/>
  <c r="X404" i="23" s="1"/>
  <c r="T408" s="1"/>
  <c r="J103" i="21"/>
  <c r="I103"/>
  <c r="H103"/>
  <c r="G103"/>
  <c r="F103"/>
  <c r="D103"/>
  <c r="E103" s="1"/>
  <c r="C103"/>
  <c r="B103"/>
  <c r="AP102"/>
  <c r="AO102"/>
  <c r="AN102"/>
  <c r="AM102"/>
  <c r="AL102"/>
  <c r="AK102"/>
  <c r="AJ102"/>
  <c r="AI102"/>
  <c r="AH102"/>
  <c r="AG102"/>
  <c r="AD102"/>
  <c r="Z102"/>
  <c r="Y102"/>
  <c r="X102"/>
  <c r="W102"/>
  <c r="V102"/>
  <c r="U102"/>
  <c r="T102"/>
  <c r="S102"/>
  <c r="R102"/>
  <c r="Q102"/>
  <c r="P102"/>
  <c r="O102"/>
  <c r="L102"/>
  <c r="K102"/>
  <c r="AQ102" s="1"/>
  <c r="X363" i="23" s="1"/>
  <c r="T367" s="1"/>
  <c r="J102" i="21"/>
  <c r="I102"/>
  <c r="H102"/>
  <c r="G102"/>
  <c r="F102"/>
  <c r="D102"/>
  <c r="E102" s="1"/>
  <c r="C102"/>
  <c r="B102"/>
  <c r="AP101"/>
  <c r="AO101"/>
  <c r="AN101"/>
  <c r="AM101"/>
  <c r="AL101"/>
  <c r="AK101"/>
  <c r="AJ101"/>
  <c r="AI101"/>
  <c r="AH101"/>
  <c r="AG101"/>
  <c r="AD101"/>
  <c r="Z101"/>
  <c r="Y101"/>
  <c r="X101"/>
  <c r="W101"/>
  <c r="V101"/>
  <c r="U101"/>
  <c r="T101"/>
  <c r="S101"/>
  <c r="R101"/>
  <c r="Q101"/>
  <c r="P101"/>
  <c r="O101"/>
  <c r="L101"/>
  <c r="K101"/>
  <c r="AQ101" s="1"/>
  <c r="X322" i="23" s="1"/>
  <c r="T326" s="1"/>
  <c r="J101" i="21"/>
  <c r="I101"/>
  <c r="H101"/>
  <c r="G101"/>
  <c r="F101"/>
  <c r="D101"/>
  <c r="E101" s="1"/>
  <c r="C101"/>
  <c r="B101"/>
  <c r="AP100"/>
  <c r="AO100"/>
  <c r="AN100"/>
  <c r="AM100"/>
  <c r="AL100"/>
  <c r="AK100"/>
  <c r="AJ100"/>
  <c r="AI100"/>
  <c r="AH100"/>
  <c r="AG100"/>
  <c r="AD100"/>
  <c r="Z100"/>
  <c r="Y100"/>
  <c r="X100"/>
  <c r="W100"/>
  <c r="V100"/>
  <c r="U100"/>
  <c r="T100"/>
  <c r="S100"/>
  <c r="R100"/>
  <c r="Q100"/>
  <c r="P100"/>
  <c r="O100"/>
  <c r="L100"/>
  <c r="K100"/>
  <c r="AQ100" s="1"/>
  <c r="X281" i="23" s="1"/>
  <c r="T285" s="1"/>
  <c r="J100" i="21"/>
  <c r="I100"/>
  <c r="H100"/>
  <c r="G100"/>
  <c r="F100"/>
  <c r="D100"/>
  <c r="E100" s="1"/>
  <c r="C100"/>
  <c r="B100"/>
  <c r="AP99"/>
  <c r="AO99"/>
  <c r="AN99"/>
  <c r="AM99"/>
  <c r="AL99"/>
  <c r="AK99"/>
  <c r="AJ99"/>
  <c r="AI99"/>
  <c r="AH99"/>
  <c r="AG99"/>
  <c r="AD99"/>
  <c r="Z99"/>
  <c r="Y99"/>
  <c r="X99"/>
  <c r="W99"/>
  <c r="V99"/>
  <c r="U99"/>
  <c r="T99"/>
  <c r="S99"/>
  <c r="R99"/>
  <c r="Q99"/>
  <c r="P99"/>
  <c r="O99"/>
  <c r="L99"/>
  <c r="K99"/>
  <c r="AQ99" s="1"/>
  <c r="X240" i="23" s="1"/>
  <c r="T244" s="1"/>
  <c r="J99" i="21"/>
  <c r="I99"/>
  <c r="H99"/>
  <c r="G99"/>
  <c r="F99"/>
  <c r="D99"/>
  <c r="E99" s="1"/>
  <c r="C99"/>
  <c r="B99"/>
  <c r="AP98"/>
  <c r="AO98"/>
  <c r="AN98"/>
  <c r="AM98"/>
  <c r="AL98"/>
  <c r="AK98"/>
  <c r="AJ98"/>
  <c r="AI98"/>
  <c r="AH98"/>
  <c r="AG98"/>
  <c r="AD98"/>
  <c r="Z98"/>
  <c r="Y98"/>
  <c r="X98"/>
  <c r="W98"/>
  <c r="V98"/>
  <c r="U98"/>
  <c r="T98"/>
  <c r="S98"/>
  <c r="R98"/>
  <c r="Q98"/>
  <c r="P98"/>
  <c r="O98"/>
  <c r="L98"/>
  <c r="K98"/>
  <c r="AQ98" s="1"/>
  <c r="X199" i="23" s="1"/>
  <c r="T203" s="1"/>
  <c r="J98" i="21"/>
  <c r="I98"/>
  <c r="H98"/>
  <c r="G98"/>
  <c r="F98"/>
  <c r="D98"/>
  <c r="E98" s="1"/>
  <c r="C98"/>
  <c r="B98"/>
  <c r="AP97"/>
  <c r="AO97"/>
  <c r="AN97"/>
  <c r="AM97"/>
  <c r="AL97"/>
  <c r="AK97"/>
  <c r="AJ97"/>
  <c r="AI97"/>
  <c r="AH97"/>
  <c r="AG97"/>
  <c r="AD97"/>
  <c r="Z97"/>
  <c r="Y97"/>
  <c r="X97"/>
  <c r="W97"/>
  <c r="V97"/>
  <c r="U97"/>
  <c r="T97"/>
  <c r="S97"/>
  <c r="R97"/>
  <c r="Q97"/>
  <c r="P97"/>
  <c r="O97"/>
  <c r="L97"/>
  <c r="K97"/>
  <c r="AQ97" s="1"/>
  <c r="X158" i="23" s="1"/>
  <c r="T162" s="1"/>
  <c r="J97" i="21"/>
  <c r="I97"/>
  <c r="H97"/>
  <c r="G97"/>
  <c r="F97"/>
  <c r="D97"/>
  <c r="E97" s="1"/>
  <c r="C97"/>
  <c r="B97"/>
  <c r="AP96"/>
  <c r="AO96"/>
  <c r="AN96"/>
  <c r="AM96"/>
  <c r="AL96"/>
  <c r="AK96"/>
  <c r="AJ96"/>
  <c r="AI96"/>
  <c r="AH96"/>
  <c r="AG96"/>
  <c r="AD96"/>
  <c r="Z96"/>
  <c r="Y96"/>
  <c r="X96"/>
  <c r="W96"/>
  <c r="V96"/>
  <c r="U96"/>
  <c r="T96"/>
  <c r="S96"/>
  <c r="R96"/>
  <c r="Q96"/>
  <c r="P96"/>
  <c r="O96"/>
  <c r="L96"/>
  <c r="K96"/>
  <c r="AQ96" s="1"/>
  <c r="X117" i="23" s="1"/>
  <c r="T121" s="1"/>
  <c r="J96" i="21"/>
  <c r="I96"/>
  <c r="H96"/>
  <c r="G96"/>
  <c r="F96"/>
  <c r="D96"/>
  <c r="E96" s="1"/>
  <c r="C96"/>
  <c r="B96"/>
  <c r="AP95"/>
  <c r="AO95"/>
  <c r="AN95"/>
  <c r="AM95"/>
  <c r="AL95"/>
  <c r="AK95"/>
  <c r="AJ95"/>
  <c r="AI95"/>
  <c r="AH95"/>
  <c r="AG95"/>
  <c r="AD95"/>
  <c r="Z95"/>
  <c r="Y95"/>
  <c r="X95"/>
  <c r="W95"/>
  <c r="V95"/>
  <c r="U95"/>
  <c r="T95"/>
  <c r="S95"/>
  <c r="R95"/>
  <c r="Q95"/>
  <c r="P95"/>
  <c r="O95"/>
  <c r="L95"/>
  <c r="K95"/>
  <c r="AQ95" s="1"/>
  <c r="X76" i="23" s="1"/>
  <c r="T80" s="1"/>
  <c r="J95" i="21"/>
  <c r="I95"/>
  <c r="H95"/>
  <c r="G95"/>
  <c r="F95"/>
  <c r="D95"/>
  <c r="E95" s="1"/>
  <c r="C95"/>
  <c r="B95"/>
  <c r="AP94"/>
  <c r="AO94"/>
  <c r="AN94"/>
  <c r="AM94"/>
  <c r="AL94"/>
  <c r="AK94"/>
  <c r="AJ94"/>
  <c r="AI94"/>
  <c r="AH94"/>
  <c r="AG94"/>
  <c r="AD94"/>
  <c r="Z94"/>
  <c r="Y94"/>
  <c r="X94"/>
  <c r="W94"/>
  <c r="V94"/>
  <c r="U94"/>
  <c r="T94"/>
  <c r="S94"/>
  <c r="R94"/>
  <c r="Q94"/>
  <c r="P94"/>
  <c r="O94"/>
  <c r="L94"/>
  <c r="K94"/>
  <c r="AQ94" s="1"/>
  <c r="X35" i="23" s="1"/>
  <c r="T39" s="1"/>
  <c r="J94" i="21"/>
  <c r="I94"/>
  <c r="H94"/>
  <c r="G94"/>
  <c r="F94"/>
  <c r="D94"/>
  <c r="E94" s="1"/>
  <c r="C94"/>
  <c r="B94"/>
  <c r="A94"/>
  <c r="C86"/>
  <c r="C85"/>
  <c r="C84"/>
  <c r="C8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L65" i="20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L64"/>
  <c r="AK64"/>
  <c r="AJ64"/>
  <c r="BD14"/>
  <c r="BC1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64"/>
  <c r="AJ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I6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F14"/>
  <c r="BE14"/>
  <c r="BB14"/>
  <c r="AX42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14"/>
  <c r="AW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14"/>
  <c r="AP38"/>
  <c r="AP39"/>
  <c r="AP40"/>
  <c r="AP41"/>
  <c r="AO38"/>
  <c r="AO39"/>
  <c r="AO40"/>
  <c r="AO41"/>
  <c r="AO42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I38"/>
  <c r="AI39"/>
  <c r="AI40"/>
  <c r="AI41"/>
  <c r="AI42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14"/>
  <c r="AH38"/>
  <c r="AH39"/>
  <c r="AH40"/>
  <c r="AH41"/>
  <c r="AH42"/>
  <c r="AG38"/>
  <c r="AG39"/>
  <c r="AG40"/>
  <c r="AG41"/>
  <c r="AG42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P39" s="1"/>
  <c r="K40"/>
  <c r="P40" s="1"/>
  <c r="K41"/>
  <c r="P41" s="1"/>
  <c r="K42"/>
  <c r="P42" s="1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C54"/>
  <c r="C55"/>
  <c r="C56"/>
  <c r="C53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U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Q65" s="1"/>
  <c r="X76" i="10" s="1"/>
  <c r="T80" s="1"/>
  <c r="K66" i="20"/>
  <c r="K67"/>
  <c r="AQ67" s="1"/>
  <c r="X158" i="10" s="1"/>
  <c r="T162" s="1"/>
  <c r="K68" i="20"/>
  <c r="K69"/>
  <c r="AQ69" s="1"/>
  <c r="X240" i="10" s="1"/>
  <c r="T244" s="1"/>
  <c r="K70" i="20"/>
  <c r="AQ70" s="1"/>
  <c r="X281" i="10" s="1"/>
  <c r="T285" s="1"/>
  <c r="K71" i="20"/>
  <c r="AQ71" s="1"/>
  <c r="X322" i="10" s="1"/>
  <c r="T326" s="1"/>
  <c r="K72" i="20"/>
  <c r="AQ72" s="1"/>
  <c r="X363" i="10" s="1"/>
  <c r="T367" s="1"/>
  <c r="K73" i="20"/>
  <c r="AQ73" s="1"/>
  <c r="X404" i="10" s="1"/>
  <c r="T408" s="1"/>
  <c r="K74" i="20"/>
  <c r="AQ74" s="1"/>
  <c r="X445" i="10" s="1"/>
  <c r="T449" s="1"/>
  <c r="K75" i="20"/>
  <c r="AQ75" s="1"/>
  <c r="X486" i="10" s="1"/>
  <c r="T490" s="1"/>
  <c r="K76" i="20"/>
  <c r="AQ76" s="1"/>
  <c r="X527" i="10" s="1"/>
  <c r="T531" s="1"/>
  <c r="K77" i="20"/>
  <c r="AQ77" s="1"/>
  <c r="X568" i="10" s="1"/>
  <c r="T572" s="1"/>
  <c r="K78" i="20"/>
  <c r="AQ78" s="1"/>
  <c r="X609" i="10" s="1"/>
  <c r="T613" s="1"/>
  <c r="K79" i="20"/>
  <c r="AQ79" s="1"/>
  <c r="X650" i="10" s="1"/>
  <c r="T654" s="1"/>
  <c r="K80" i="20"/>
  <c r="AQ80" s="1"/>
  <c r="X691" i="10" s="1"/>
  <c r="T695" s="1"/>
  <c r="K81" i="20"/>
  <c r="AQ81" s="1"/>
  <c r="X732" i="10" s="1"/>
  <c r="T736" s="1"/>
  <c r="K82" i="20"/>
  <c r="AQ82" s="1"/>
  <c r="X773" i="10" s="1"/>
  <c r="T777" s="1"/>
  <c r="K83" i="20"/>
  <c r="AQ83" s="1"/>
  <c r="X814" i="10" s="1"/>
  <c r="T818" s="1"/>
  <c r="K84" i="20"/>
  <c r="AQ84" s="1"/>
  <c r="X855" i="10" s="1"/>
  <c r="T859" s="1"/>
  <c r="K85" i="20"/>
  <c r="AQ85" s="1"/>
  <c r="X896" i="10" s="1"/>
  <c r="T900" s="1"/>
  <c r="K86" i="20"/>
  <c r="AQ86" s="1"/>
  <c r="X937" i="10" s="1"/>
  <c r="T941" s="1"/>
  <c r="K87" i="20"/>
  <c r="AQ87" s="1"/>
  <c r="X978" i="10" s="1"/>
  <c r="T982" s="1"/>
  <c r="K88" i="20"/>
  <c r="AQ88" s="1"/>
  <c r="X1019" i="10" s="1"/>
  <c r="T1023" s="1"/>
  <c r="K89" i="20"/>
  <c r="AQ89" s="1"/>
  <c r="X1060" i="10" s="1"/>
  <c r="T1064" s="1"/>
  <c r="K90" i="20"/>
  <c r="AQ90" s="1"/>
  <c r="X1101" i="10" s="1"/>
  <c r="T1105" s="1"/>
  <c r="K91" i="20"/>
  <c r="AQ91" s="1"/>
  <c r="X1142" i="10" s="1"/>
  <c r="T1146" s="1"/>
  <c r="K92" i="20"/>
  <c r="AQ92" s="1"/>
  <c r="X1183" i="10" s="1"/>
  <c r="T1187" s="1"/>
  <c r="D65" i="20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AQ64" s="1"/>
  <c r="X35" i="10" s="1"/>
  <c r="T39" s="1"/>
  <c r="L64" i="20"/>
  <c r="P64"/>
  <c r="Q64"/>
  <c r="AG64"/>
  <c r="AH64"/>
  <c r="AM64"/>
  <c r="AN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H21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AH20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U6"/>
  <c r="V6" s="1"/>
  <c r="C253" i="10"/>
  <c r="B248"/>
  <c r="B12" i="17"/>
  <c r="AV12" s="1"/>
  <c r="BL12" i="22"/>
  <c r="F10" i="17" l="1"/>
  <c r="AZ10" s="1"/>
  <c r="AQ68" i="20"/>
  <c r="X199" i="10" s="1"/>
  <c r="T203" s="1"/>
  <c r="AQ66" i="20"/>
  <c r="X117" i="10" s="1"/>
  <c r="T121" s="1"/>
  <c r="AJ17" i="17"/>
  <c r="AH56" i="22"/>
  <c r="F2180" i="23"/>
  <c r="P17" i="21"/>
  <c r="P19"/>
  <c r="P23"/>
  <c r="P25"/>
  <c r="P27"/>
  <c r="P31"/>
  <c r="P33"/>
  <c r="P37"/>
  <c r="P41"/>
  <c r="P42"/>
  <c r="AJ46" i="22"/>
  <c r="X609" i="23"/>
  <c r="T613" s="1"/>
  <c r="P73" i="21"/>
  <c r="P71"/>
  <c r="P69"/>
  <c r="P67"/>
  <c r="B7" i="17"/>
  <c r="AV7" s="1"/>
  <c r="Y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Z95" i="20"/>
  <c r="AD95"/>
  <c r="AJ34" i="22"/>
  <c r="K1068" i="10"/>
  <c r="AM95" i="20"/>
  <c r="AM96"/>
  <c r="AM97"/>
  <c r="AM99"/>
  <c r="AM98"/>
  <c r="AM94"/>
  <c r="Q99"/>
  <c r="Q95"/>
  <c r="Q97"/>
  <c r="Q96"/>
  <c r="Q98"/>
  <c r="Q94"/>
  <c r="X99"/>
  <c r="X95"/>
  <c r="X96"/>
  <c r="X98"/>
  <c r="X97"/>
  <c r="X94"/>
  <c r="U99"/>
  <c r="U95"/>
  <c r="U97"/>
  <c r="U96"/>
  <c r="U98"/>
  <c r="U94"/>
  <c r="O97"/>
  <c r="O99"/>
  <c r="O95"/>
  <c r="O96"/>
  <c r="O98"/>
  <c r="O94"/>
  <c r="R49"/>
  <c r="R45"/>
  <c r="R44"/>
  <c r="R47"/>
  <c r="R46"/>
  <c r="R48"/>
  <c r="V49"/>
  <c r="V45"/>
  <c r="V44"/>
  <c r="V47"/>
  <c r="V46"/>
  <c r="V48"/>
  <c r="AN49"/>
  <c r="AN45"/>
  <c r="AN44"/>
  <c r="AN46"/>
  <c r="AN47"/>
  <c r="AN48"/>
  <c r="AY49"/>
  <c r="AY45"/>
  <c r="AY44"/>
  <c r="AY46"/>
  <c r="AY47"/>
  <c r="AY48"/>
  <c r="AX49"/>
  <c r="AX45"/>
  <c r="AX47"/>
  <c r="AX44"/>
  <c r="AX46"/>
  <c r="AX48"/>
  <c r="AI95"/>
  <c r="AI96"/>
  <c r="AI97"/>
  <c r="AI94"/>
  <c r="AI99"/>
  <c r="AI98"/>
  <c r="BD49"/>
  <c r="BD45"/>
  <c r="BD44"/>
  <c r="BD46"/>
  <c r="BD47"/>
  <c r="BD48"/>
  <c r="L77" i="21"/>
  <c r="L75"/>
  <c r="L76"/>
  <c r="L78"/>
  <c r="L79"/>
  <c r="L74"/>
  <c r="R77"/>
  <c r="R79"/>
  <c r="R78"/>
  <c r="R75"/>
  <c r="R76"/>
  <c r="R74"/>
  <c r="V77"/>
  <c r="V79"/>
  <c r="V76"/>
  <c r="V78"/>
  <c r="V75"/>
  <c r="V74"/>
  <c r="Z76"/>
  <c r="Z77"/>
  <c r="Z79"/>
  <c r="Z78"/>
  <c r="Z75"/>
  <c r="Z74"/>
  <c r="AF77"/>
  <c r="AF75"/>
  <c r="AF78"/>
  <c r="AF79"/>
  <c r="AF76"/>
  <c r="AF74"/>
  <c r="AM79"/>
  <c r="AM75"/>
  <c r="AM76"/>
  <c r="AM74"/>
  <c r="AM77"/>
  <c r="AM78"/>
  <c r="AU75"/>
  <c r="AU76"/>
  <c r="AU74"/>
  <c r="AU79"/>
  <c r="AU77"/>
  <c r="AU78"/>
  <c r="AY75"/>
  <c r="AY76"/>
  <c r="AY74"/>
  <c r="AY79"/>
  <c r="AY77"/>
  <c r="AY78"/>
  <c r="BC75"/>
  <c r="BC76"/>
  <c r="BC74"/>
  <c r="BC79"/>
  <c r="BC77"/>
  <c r="BC78"/>
  <c r="AJ33" i="22"/>
  <c r="AN99" i="20"/>
  <c r="AN95"/>
  <c r="AN98"/>
  <c r="AN94"/>
  <c r="AN96"/>
  <c r="AN97"/>
  <c r="AH99"/>
  <c r="AH98"/>
  <c r="AH95"/>
  <c r="AH96"/>
  <c r="AH97"/>
  <c r="AH94"/>
  <c r="AC99"/>
  <c r="AC95"/>
  <c r="AC97"/>
  <c r="AC94"/>
  <c r="AC96"/>
  <c r="AC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V99"/>
  <c r="V95"/>
  <c r="V96"/>
  <c r="V98"/>
  <c r="V97"/>
  <c r="V94"/>
  <c r="W97"/>
  <c r="W99"/>
  <c r="W95"/>
  <c r="W96"/>
  <c r="W98"/>
  <c r="W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S49"/>
  <c r="S45"/>
  <c r="S44"/>
  <c r="S46"/>
  <c r="S47"/>
  <c r="S48"/>
  <c r="U49"/>
  <c r="U45"/>
  <c r="U46"/>
  <c r="U44"/>
  <c r="U47"/>
  <c r="U48"/>
  <c r="W49"/>
  <c r="W45"/>
  <c r="W44"/>
  <c r="W46"/>
  <c r="W47"/>
  <c r="W48"/>
  <c r="Y49"/>
  <c r="Y45"/>
  <c r="Y46"/>
  <c r="Y44"/>
  <c r="Y47"/>
  <c r="Y48"/>
  <c r="AA49"/>
  <c r="AA45"/>
  <c r="AA44"/>
  <c r="AA46"/>
  <c r="AA47"/>
  <c r="AA48"/>
  <c r="AC49"/>
  <c r="AC45"/>
  <c r="AC46"/>
  <c r="AC44"/>
  <c r="AC47"/>
  <c r="AC48"/>
  <c r="AF49"/>
  <c r="AF45"/>
  <c r="AF44"/>
  <c r="AF47"/>
  <c r="AF46"/>
  <c r="AF48"/>
  <c r="AH45"/>
  <c r="AH47"/>
  <c r="AH48"/>
  <c r="AH49"/>
  <c r="AH44"/>
  <c r="AH46"/>
  <c r="AO45"/>
  <c r="AO46"/>
  <c r="AO48"/>
  <c r="AO49"/>
  <c r="AO44"/>
  <c r="AO47"/>
  <c r="AP45"/>
  <c r="AP44"/>
  <c r="AP48"/>
  <c r="AP49"/>
  <c r="AP47"/>
  <c r="AP46"/>
  <c r="AV49"/>
  <c r="AV45"/>
  <c r="AV44"/>
  <c r="AV46"/>
  <c r="AV47"/>
  <c r="AV48"/>
  <c r="AZ49"/>
  <c r="AZ45"/>
  <c r="AZ44"/>
  <c r="AZ46"/>
  <c r="AZ47"/>
  <c r="AZ48"/>
  <c r="AW45"/>
  <c r="AW49"/>
  <c r="AW44"/>
  <c r="AW46"/>
  <c r="AW47"/>
  <c r="AW48"/>
  <c r="BB49"/>
  <c r="BB45"/>
  <c r="BB47"/>
  <c r="BB44"/>
  <c r="BB46"/>
  <c r="BB48"/>
  <c r="BF49"/>
  <c r="BF47"/>
  <c r="BF48"/>
  <c r="BF44"/>
  <c r="BF46"/>
  <c r="BF45"/>
  <c r="AO95"/>
  <c r="AO99"/>
  <c r="AO96"/>
  <c r="AO97"/>
  <c r="AO98"/>
  <c r="AO94"/>
  <c r="BC49"/>
  <c r="BC45"/>
  <c r="BC44"/>
  <c r="BC46"/>
  <c r="BC47"/>
  <c r="BC48"/>
  <c r="AJ99"/>
  <c r="AJ95"/>
  <c r="AJ98"/>
  <c r="AJ96"/>
  <c r="AJ97"/>
  <c r="AJ94"/>
  <c r="AL99"/>
  <c r="AL98"/>
  <c r="AL95"/>
  <c r="AL96"/>
  <c r="AL97"/>
  <c r="AL94"/>
  <c r="M79" i="21"/>
  <c r="M75"/>
  <c r="M76"/>
  <c r="M77"/>
  <c r="M74"/>
  <c r="M78"/>
  <c r="Q79"/>
  <c r="Q75"/>
  <c r="Q76"/>
  <c r="Q77"/>
  <c r="Q74"/>
  <c r="Q78"/>
  <c r="S79"/>
  <c r="S75"/>
  <c r="S76"/>
  <c r="S74"/>
  <c r="S77"/>
  <c r="S78"/>
  <c r="U79"/>
  <c r="U75"/>
  <c r="U76"/>
  <c r="U77"/>
  <c r="U74"/>
  <c r="U78"/>
  <c r="W79"/>
  <c r="W75"/>
  <c r="W74"/>
  <c r="W76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G79"/>
  <c r="AG75"/>
  <c r="AG76"/>
  <c r="AG77"/>
  <c r="AG74"/>
  <c r="AG78"/>
  <c r="AI79"/>
  <c r="AI75"/>
  <c r="AI76"/>
  <c r="AI74"/>
  <c r="AI77"/>
  <c r="AI78"/>
  <c r="AN75"/>
  <c r="AN77"/>
  <c r="AN78"/>
  <c r="AN79"/>
  <c r="AN76"/>
  <c r="AN74"/>
  <c r="AP79"/>
  <c r="AP76"/>
  <c r="AP77"/>
  <c r="AP78"/>
  <c r="AP75"/>
  <c r="AP74"/>
  <c r="AV79"/>
  <c r="AV77"/>
  <c r="AV78"/>
  <c r="AV75"/>
  <c r="AV76"/>
  <c r="AV74"/>
  <c r="AX79"/>
  <c r="AX75"/>
  <c r="AX76"/>
  <c r="AX77"/>
  <c r="AX78"/>
  <c r="AX74"/>
  <c r="AZ79"/>
  <c r="AZ77"/>
  <c r="AZ78"/>
  <c r="AZ75"/>
  <c r="AZ76"/>
  <c r="AZ74"/>
  <c r="BB79"/>
  <c r="BB75"/>
  <c r="BB76"/>
  <c r="BB77"/>
  <c r="BB78"/>
  <c r="BB74"/>
  <c r="BD79"/>
  <c r="BD77"/>
  <c r="BD78"/>
  <c r="BD75"/>
  <c r="BD76"/>
  <c r="BD74"/>
  <c r="BF79"/>
  <c r="BF75"/>
  <c r="BF76"/>
  <c r="BF77"/>
  <c r="BF78"/>
  <c r="BF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T155"/>
  <c r="T156"/>
  <c r="T157"/>
  <c r="T158"/>
  <c r="T154"/>
  <c r="T159"/>
  <c r="V155"/>
  <c r="V156"/>
  <c r="V157"/>
  <c r="V158"/>
  <c r="V154"/>
  <c r="V159"/>
  <c r="X155"/>
  <c r="X156"/>
  <c r="X157"/>
  <c r="X158"/>
  <c r="X154"/>
  <c r="X159"/>
  <c r="Z155"/>
  <c r="Z156"/>
  <c r="Z157"/>
  <c r="Z158"/>
  <c r="Z154"/>
  <c r="Z159"/>
  <c r="AD155"/>
  <c r="AD156"/>
  <c r="AD157"/>
  <c r="AD158"/>
  <c r="AD154"/>
  <c r="AD159"/>
  <c r="AH155"/>
  <c r="AH156"/>
  <c r="AH157"/>
  <c r="AH158"/>
  <c r="AH154"/>
  <c r="AH159"/>
  <c r="AJ155"/>
  <c r="AJ156"/>
  <c r="AJ157"/>
  <c r="AJ158"/>
  <c r="AJ154"/>
  <c r="AJ159"/>
  <c r="AL155"/>
  <c r="AL156"/>
  <c r="AL157"/>
  <c r="AL158"/>
  <c r="AL154"/>
  <c r="AL159"/>
  <c r="AN155"/>
  <c r="AN156"/>
  <c r="AN157"/>
  <c r="AN158"/>
  <c r="AN154"/>
  <c r="AN159"/>
  <c r="AP155"/>
  <c r="AP156"/>
  <c r="AP157"/>
  <c r="AP158"/>
  <c r="AP154"/>
  <c r="AP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H1073" i="23" s="1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H1032" i="23" s="1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H868" i="23" s="1"/>
  <c r="K27" i="17"/>
  <c r="L27" s="1"/>
  <c r="G27" i="22"/>
  <c r="D868" i="23" s="1"/>
  <c r="G27" i="17"/>
  <c r="H27" s="1"/>
  <c r="K26" i="22"/>
  <c r="H827" i="23" s="1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H704" i="23" s="1"/>
  <c r="K23" i="17"/>
  <c r="L23" s="1"/>
  <c r="G23" i="22"/>
  <c r="D704" i="23" s="1"/>
  <c r="G23" i="17"/>
  <c r="H23" s="1"/>
  <c r="K22" i="22"/>
  <c r="H663" i="23" s="1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H581" i="23" s="1"/>
  <c r="K20" i="17"/>
  <c r="L20" s="1"/>
  <c r="K19" i="22"/>
  <c r="H540" i="23" s="1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H417" i="23" s="1"/>
  <c r="K16" i="17"/>
  <c r="L16" s="1"/>
  <c r="G16" i="22"/>
  <c r="D417" i="23" s="1"/>
  <c r="G16" i="17"/>
  <c r="H16" s="1"/>
  <c r="O15" i="22"/>
  <c r="L376" i="23" s="1"/>
  <c r="O15" i="17"/>
  <c r="P15" s="1"/>
  <c r="K15" i="22"/>
  <c r="H376" i="23" s="1"/>
  <c r="K15" i="17"/>
  <c r="L15" s="1"/>
  <c r="G15" i="22"/>
  <c r="D376" i="23" s="1"/>
  <c r="G15" i="17"/>
  <c r="H15" s="1"/>
  <c r="O13" i="22"/>
  <c r="L294" i="23" s="1"/>
  <c r="O13" i="17"/>
  <c r="P13" s="1"/>
  <c r="K13" i="22"/>
  <c r="H294" i="23" s="1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H171" i="23" s="1"/>
  <c r="K10" i="17"/>
  <c r="L10" s="1"/>
  <c r="G10" i="22"/>
  <c r="D171" i="23" s="1"/>
  <c r="G10" i="17"/>
  <c r="H10" s="1"/>
  <c r="K9" i="22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H7" i="23" s="1"/>
  <c r="K6" i="17"/>
  <c r="L6" s="1"/>
  <c r="G6" i="22"/>
  <c r="D7" i="23" s="1"/>
  <c r="G6" i="17"/>
  <c r="K79" i="21"/>
  <c r="K75"/>
  <c r="K74"/>
  <c r="K76"/>
  <c r="K78"/>
  <c r="K77"/>
  <c r="AG32" i="22"/>
  <c r="AD97" i="20"/>
  <c r="AD96"/>
  <c r="AD99"/>
  <c r="Z97"/>
  <c r="Z96"/>
  <c r="Z99"/>
  <c r="Y98"/>
  <c r="Y97"/>
  <c r="Y99"/>
  <c r="AG99"/>
  <c r="AG97"/>
  <c r="AG94"/>
  <c r="AG95"/>
  <c r="AG96"/>
  <c r="AG98"/>
  <c r="L99"/>
  <c r="L95"/>
  <c r="L96"/>
  <c r="L98"/>
  <c r="L97"/>
  <c r="L94"/>
  <c r="T99"/>
  <c r="T95"/>
  <c r="T98"/>
  <c r="T96"/>
  <c r="T97"/>
  <c r="T94"/>
  <c r="L49"/>
  <c r="L45"/>
  <c r="L44"/>
  <c r="L47"/>
  <c r="L46"/>
  <c r="L48"/>
  <c r="N45"/>
  <c r="N47"/>
  <c r="N49"/>
  <c r="N44"/>
  <c r="N46"/>
  <c r="T49"/>
  <c r="T45"/>
  <c r="T44"/>
  <c r="T47"/>
  <c r="T46"/>
  <c r="T48"/>
  <c r="X49"/>
  <c r="X45"/>
  <c r="X44"/>
  <c r="X47"/>
  <c r="X46"/>
  <c r="X48"/>
  <c r="Z49"/>
  <c r="Z45"/>
  <c r="Z44"/>
  <c r="Z47"/>
  <c r="Z46"/>
  <c r="Z48"/>
  <c r="AB49"/>
  <c r="AB45"/>
  <c r="AB44"/>
  <c r="AB47"/>
  <c r="AB46"/>
  <c r="AB48"/>
  <c r="AD49"/>
  <c r="AD45"/>
  <c r="AD44"/>
  <c r="AD47"/>
  <c r="AD46"/>
  <c r="AD48"/>
  <c r="AE49"/>
  <c r="AE45"/>
  <c r="AE44"/>
  <c r="AE46"/>
  <c r="AE47"/>
  <c r="AE48"/>
  <c r="AG45"/>
  <c r="AG44"/>
  <c r="AG48"/>
  <c r="AG49"/>
  <c r="AG46"/>
  <c r="AG47"/>
  <c r="AI49"/>
  <c r="AI45"/>
  <c r="AI44"/>
  <c r="AI46"/>
  <c r="AI47"/>
  <c r="AI48"/>
  <c r="AM49"/>
  <c r="AM45"/>
  <c r="AM44"/>
  <c r="AM46"/>
  <c r="AM47"/>
  <c r="AM48"/>
  <c r="AU49"/>
  <c r="AU45"/>
  <c r="AU44"/>
  <c r="AU46"/>
  <c r="AU47"/>
  <c r="AU48"/>
  <c r="BA45"/>
  <c r="BA49"/>
  <c r="BA44"/>
  <c r="BA46"/>
  <c r="BA47"/>
  <c r="BA48"/>
  <c r="BE45"/>
  <c r="BE49"/>
  <c r="BE44"/>
  <c r="BE46"/>
  <c r="BE47"/>
  <c r="BE48"/>
  <c r="AP99"/>
  <c r="AP98"/>
  <c r="AP94"/>
  <c r="AP95"/>
  <c r="AP96"/>
  <c r="AP97"/>
  <c r="AK95"/>
  <c r="AK99"/>
  <c r="AK96"/>
  <c r="AK97"/>
  <c r="AK94"/>
  <c r="AK98"/>
  <c r="N76" i="21"/>
  <c r="N77"/>
  <c r="N79"/>
  <c r="N78"/>
  <c r="N75"/>
  <c r="N74"/>
  <c r="T77"/>
  <c r="T75"/>
  <c r="T78"/>
  <c r="T79"/>
  <c r="T76"/>
  <c r="T74"/>
  <c r="X76"/>
  <c r="X77"/>
  <c r="X75"/>
  <c r="X78"/>
  <c r="X79"/>
  <c r="X74"/>
  <c r="AB77"/>
  <c r="AB75"/>
  <c r="AB78"/>
  <c r="AB79"/>
  <c r="AB76"/>
  <c r="AB74"/>
  <c r="AD77"/>
  <c r="AD79"/>
  <c r="AD76"/>
  <c r="AD78"/>
  <c r="AD75"/>
  <c r="AD74"/>
  <c r="AH77"/>
  <c r="AH79"/>
  <c r="AH76"/>
  <c r="AH78"/>
  <c r="AH75"/>
  <c r="AH74"/>
  <c r="AO79"/>
  <c r="AO75"/>
  <c r="AO76"/>
  <c r="AO74"/>
  <c r="AO77"/>
  <c r="AO78"/>
  <c r="AW75"/>
  <c r="AW76"/>
  <c r="AW79"/>
  <c r="AW74"/>
  <c r="AW77"/>
  <c r="AW78"/>
  <c r="BA75"/>
  <c r="BA76"/>
  <c r="BA79"/>
  <c r="BA74"/>
  <c r="BA77"/>
  <c r="BA78"/>
  <c r="BE75"/>
  <c r="BE76"/>
  <c r="BE79"/>
  <c r="BE74"/>
  <c r="BE77"/>
  <c r="BE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U159"/>
  <c r="U156"/>
  <c r="U157"/>
  <c r="U158"/>
  <c r="U154"/>
  <c r="U155"/>
  <c r="W159"/>
  <c r="W155"/>
  <c r="W156"/>
  <c r="W157"/>
  <c r="W158"/>
  <c r="W154"/>
  <c r="Y159"/>
  <c r="Y156"/>
  <c r="Y157"/>
  <c r="Y158"/>
  <c r="Y154"/>
  <c r="Y155"/>
  <c r="AC159"/>
  <c r="AC156"/>
  <c r="AC157"/>
  <c r="AC158"/>
  <c r="AC154"/>
  <c r="AC155"/>
  <c r="AG159"/>
  <c r="AG154"/>
  <c r="AG155"/>
  <c r="AG156"/>
  <c r="AG157"/>
  <c r="AG158"/>
  <c r="AI159"/>
  <c r="AI155"/>
  <c r="AI156"/>
  <c r="AI157"/>
  <c r="AI158"/>
  <c r="AI154"/>
  <c r="AK159"/>
  <c r="AK158"/>
  <c r="AK154"/>
  <c r="AK155"/>
  <c r="AK156"/>
  <c r="AK157"/>
  <c r="AM159"/>
  <c r="AM155"/>
  <c r="AM156"/>
  <c r="AM157"/>
  <c r="AM158"/>
  <c r="AM154"/>
  <c r="AO159"/>
  <c r="AO158"/>
  <c r="AO154"/>
  <c r="AO155"/>
  <c r="AO156"/>
  <c r="AO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M20" i="22"/>
  <c r="J581" i="23" s="1"/>
  <c r="M20" i="17"/>
  <c r="I20" i="22"/>
  <c r="F581" i="23" s="1"/>
  <c r="I20" i="17"/>
  <c r="J20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D94" i="20"/>
  <c r="AD98"/>
  <c r="Z94"/>
  <c r="Z98"/>
  <c r="Y94"/>
  <c r="Y96"/>
  <c r="AL30" i="22"/>
  <c r="X1005" i="23" s="1"/>
  <c r="AL28" i="17"/>
  <c r="X923" i="10" s="1"/>
  <c r="AL26" i="22"/>
  <c r="X841" i="23" s="1"/>
  <c r="AL24" i="17"/>
  <c r="AL10"/>
  <c r="X185" i="10" s="1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Q35" i="22"/>
  <c r="R35" s="1"/>
  <c r="Q35" i="17"/>
  <c r="M35" i="22"/>
  <c r="BH35" s="1"/>
  <c r="M35" i="17"/>
  <c r="I35" i="22"/>
  <c r="J35" s="1"/>
  <c r="I35" i="17"/>
  <c r="S35" i="22"/>
  <c r="S35" i="17"/>
  <c r="O35" i="22"/>
  <c r="P35" s="1"/>
  <c r="O35" i="17"/>
  <c r="L35"/>
  <c r="BG26" s="1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J15"/>
  <c r="R12"/>
  <c r="N253" i="23"/>
  <c r="J12" i="22"/>
  <c r="F253" i="23"/>
  <c r="T32" i="22"/>
  <c r="P1073" i="23"/>
  <c r="T16" i="22"/>
  <c r="P417" i="23"/>
  <c r="N12" i="22"/>
  <c r="J253" i="23"/>
  <c r="L9" i="22"/>
  <c r="H130" i="23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BD20" i="17"/>
  <c r="P909" i="10"/>
  <c r="G581"/>
  <c r="Y581" s="1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L33" i="1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S663" i="10"/>
  <c r="AE663" s="1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K458" i="10"/>
  <c r="AA458" s="1"/>
  <c r="I827"/>
  <c r="Z827" s="1"/>
  <c r="Q622"/>
  <c r="AD622" s="1"/>
  <c r="B48"/>
  <c r="A7" i="22"/>
  <c r="AU7" s="1"/>
  <c r="Y759" i="23"/>
  <c r="BN32" i="22"/>
  <c r="Q581" i="10"/>
  <c r="AD581" s="1"/>
  <c r="V28" i="17"/>
  <c r="L704" i="10"/>
  <c r="R417"/>
  <c r="BP6" i="17"/>
  <c r="AJ6"/>
  <c r="F171" i="10"/>
  <c r="D15" i="18"/>
  <c r="AD15" i="22" s="1"/>
  <c r="BP20" i="17"/>
  <c r="BP28"/>
  <c r="BN28"/>
  <c r="J581" i="10"/>
  <c r="H663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BL20" i="17"/>
  <c r="L1073" i="10"/>
  <c r="N950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H1155" i="23" s="1"/>
  <c r="S33" i="22"/>
  <c r="P1114" i="23" s="1"/>
  <c r="O33" i="22"/>
  <c r="L1114" i="23" s="1"/>
  <c r="K33" i="22"/>
  <c r="H1114" i="23" s="1"/>
  <c r="G33" i="22"/>
  <c r="D1114" i="23" s="1"/>
  <c r="G31" i="22"/>
  <c r="D1032" i="23" s="1"/>
  <c r="D1032" i="10"/>
  <c r="S30" i="22"/>
  <c r="P991" i="23" s="1"/>
  <c r="P991" i="10"/>
  <c r="O30" i="22"/>
  <c r="L991" i="23" s="1"/>
  <c r="K30" i="22"/>
  <c r="H991" i="23" s="1"/>
  <c r="H991" i="10"/>
  <c r="S29" i="22"/>
  <c r="P950" i="23" s="1"/>
  <c r="K29" i="22"/>
  <c r="H950" i="23" s="1"/>
  <c r="K28" i="22"/>
  <c r="H909" i="23" s="1"/>
  <c r="G28" i="22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H786" i="23" s="1"/>
  <c r="K24" i="22"/>
  <c r="H745" i="23" s="1"/>
  <c r="G24" i="22"/>
  <c r="D745" i="23" s="1"/>
  <c r="S23" i="22"/>
  <c r="P704" i="23" s="1"/>
  <c r="S22" i="22"/>
  <c r="P663" i="23" s="1"/>
  <c r="O22" i="22"/>
  <c r="L663" i="23" s="1"/>
  <c r="G22" i="22"/>
  <c r="D663" i="23" s="1"/>
  <c r="K21" i="22"/>
  <c r="H622" i="23" s="1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H499" i="23" s="1"/>
  <c r="G18" i="22"/>
  <c r="D499" i="23" s="1"/>
  <c r="D499" i="10"/>
  <c r="O17" i="22"/>
  <c r="L458" i="23" s="1"/>
  <c r="K17" i="22"/>
  <c r="H458" i="23" s="1"/>
  <c r="G17" i="22"/>
  <c r="D458" i="23" s="1"/>
  <c r="BB17" i="17"/>
  <c r="S15" i="22"/>
  <c r="P376" i="23" s="1"/>
  <c r="BN15" i="17"/>
  <c r="S14" i="22"/>
  <c r="P335" i="23" s="1"/>
  <c r="O14" i="22"/>
  <c r="K14"/>
  <c r="H335" i="23" s="1"/>
  <c r="G14" i="22"/>
  <c r="D335" i="23" s="1"/>
  <c r="G13" i="22"/>
  <c r="D294" i="23" s="1"/>
  <c r="H12" i="22"/>
  <c r="BB12"/>
  <c r="O11"/>
  <c r="L212" i="23" s="1"/>
  <c r="K11" i="22"/>
  <c r="H212" i="23" s="1"/>
  <c r="S9" i="22"/>
  <c r="BN9" s="1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H89" i="23" s="1"/>
  <c r="K7" i="22"/>
  <c r="O6"/>
  <c r="L7" i="23" s="1"/>
  <c r="L7" i="10"/>
  <c r="A15" i="21"/>
  <c r="A15" i="20"/>
  <c r="F35" i="17"/>
  <c r="AZ35" s="1"/>
  <c r="F35" i="22"/>
  <c r="AZ35" s="1"/>
  <c r="O581" i="10"/>
  <c r="AC581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F376" i="10"/>
  <c r="BF9" i="17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L47" i="22"/>
  <c r="BF47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V35" i="17"/>
  <c r="BP35"/>
  <c r="R1196" i="10"/>
  <c r="BD35" i="17"/>
  <c r="L61" i="22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L49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BB45"/>
  <c r="T44"/>
  <c r="P1565" i="23"/>
  <c r="L44" i="22"/>
  <c r="H1565" i="23"/>
  <c r="T43" i="22"/>
  <c r="BN43"/>
  <c r="L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L64"/>
  <c r="BG64" s="1"/>
  <c r="H2385" i="23"/>
  <c r="BF64" i="22"/>
  <c r="T61"/>
  <c r="P2262" i="23"/>
  <c r="P61" i="22"/>
  <c r="L2262" i="23"/>
  <c r="BJ61" i="22"/>
  <c r="R60"/>
  <c r="N2221" i="23"/>
  <c r="L57" i="22"/>
  <c r="H2098" i="23"/>
  <c r="J56" i="22"/>
  <c r="BD56"/>
  <c r="N54"/>
  <c r="BH54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L51"/>
  <c r="H1852" i="23"/>
  <c r="H51" i="22"/>
  <c r="D1852" i="23"/>
  <c r="BB51" i="22"/>
  <c r="T50"/>
  <c r="BN50"/>
  <c r="T47"/>
  <c r="P1688" i="23"/>
  <c r="H1647"/>
  <c r="L46" i="22"/>
  <c r="BF46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N2262" i="23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L38" i="22"/>
  <c r="H1319" i="23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N2344" i="23"/>
  <c r="R62" i="22"/>
  <c r="N2303" i="23"/>
  <c r="J60" i="22"/>
  <c r="F2221" i="23"/>
  <c r="V58" i="22"/>
  <c r="BQ58" s="1"/>
  <c r="R2139" i="23"/>
  <c r="H58" i="22"/>
  <c r="D2139" i="23"/>
  <c r="P2098"/>
  <c r="T57" i="22"/>
  <c r="R56"/>
  <c r="N2057" i="23"/>
  <c r="P52" i="22"/>
  <c r="L1893" i="23"/>
  <c r="J50" i="22"/>
  <c r="F1811" i="23"/>
  <c r="V49" i="22"/>
  <c r="BQ49" s="1"/>
  <c r="R1770" i="23"/>
  <c r="P49" i="22"/>
  <c r="L1770" i="23"/>
  <c r="P48" i="22"/>
  <c r="L1729" i="23"/>
  <c r="L48" i="22"/>
  <c r="H1729" i="23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L65" i="22"/>
  <c r="J64"/>
  <c r="BE64" s="1"/>
  <c r="R59"/>
  <c r="L56"/>
  <c r="V51"/>
  <c r="BQ51" s="1"/>
  <c r="R50"/>
  <c r="L50"/>
  <c r="R49"/>
  <c r="V48"/>
  <c r="BQ48" s="1"/>
  <c r="N48"/>
  <c r="H48"/>
  <c r="T46"/>
  <c r="J16"/>
  <c r="BD16"/>
  <c r="T17"/>
  <c r="BN17"/>
  <c r="T15"/>
  <c r="BN15"/>
  <c r="S540" i="1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L40" i="22"/>
  <c r="W40" s="1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H253" i="23" s="1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L5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L54" i="22"/>
  <c r="H1975" i="23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O2344"/>
  <c r="AC2344" s="1"/>
  <c r="L62" i="22"/>
  <c r="H2303" i="23"/>
  <c r="BF62" i="22"/>
  <c r="V61"/>
  <c r="BQ61" s="1"/>
  <c r="R2262" i="23"/>
  <c r="O2262"/>
  <c r="AC2262" s="1"/>
  <c r="I2262"/>
  <c r="Z2262" s="1"/>
  <c r="O2057"/>
  <c r="AC2057" s="1"/>
  <c r="N56" i="22"/>
  <c r="J2057" i="23"/>
  <c r="G2057"/>
  <c r="Y2057" s="1"/>
  <c r="V55" i="22"/>
  <c r="BQ55" s="1"/>
  <c r="R2016" i="23"/>
  <c r="N55" i="22"/>
  <c r="J2016" i="23"/>
  <c r="BH55" i="22"/>
  <c r="S1975" i="23"/>
  <c r="AE1975" s="1"/>
  <c r="R54" i="22"/>
  <c r="N1975" i="23"/>
  <c r="BL54" i="22"/>
  <c r="K1975" i="23"/>
  <c r="AA1975" s="1"/>
  <c r="L53" i="22"/>
  <c r="H1934" i="23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L45" i="22"/>
  <c r="H1606" i="23"/>
  <c r="BF45" i="22"/>
  <c r="E1606" i="23"/>
  <c r="X1606" s="1"/>
  <c r="H42" i="2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L58" i="22"/>
  <c r="H2139" i="23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L63" i="22"/>
  <c r="H2344" i="23"/>
  <c r="H60" i="22"/>
  <c r="D2221" i="23"/>
  <c r="P57" i="22"/>
  <c r="L2098" i="23"/>
  <c r="T55" i="22"/>
  <c r="P2016" i="23"/>
  <c r="L55" i="22"/>
  <c r="BG55" s="1"/>
  <c r="H2016" i="23"/>
  <c r="N1360"/>
  <c r="R39" i="22"/>
  <c r="J1360" i="23"/>
  <c r="N39" i="22"/>
  <c r="P39"/>
  <c r="L1360" i="23"/>
  <c r="H39" i="22"/>
  <c r="D1360" i="23"/>
  <c r="T39" i="22"/>
  <c r="L39"/>
  <c r="T36"/>
  <c r="P1237" i="23"/>
  <c r="BN36" i="22"/>
  <c r="V36"/>
  <c r="BQ36" s="1"/>
  <c r="R1237" i="23"/>
  <c r="BP36" i="22"/>
  <c r="R36"/>
  <c r="BL36"/>
  <c r="N1237" i="23"/>
  <c r="P36" i="22"/>
  <c r="BJ36"/>
  <c r="L1237" i="23"/>
  <c r="L36" i="22"/>
  <c r="H1237" i="23"/>
  <c r="BF36" i="22"/>
  <c r="J36"/>
  <c r="F1237" i="23"/>
  <c r="BD36" i="22"/>
  <c r="BB36"/>
  <c r="H36"/>
  <c r="D1237" i="23"/>
  <c r="M1237"/>
  <c r="AB1237" s="1"/>
  <c r="N36" i="22"/>
  <c r="J1237" i="23"/>
  <c r="BH36" i="22"/>
  <c r="Z1251" i="23"/>
  <c r="K1232"/>
  <c r="F1232"/>
  <c r="BN35" i="22"/>
  <c r="T35"/>
  <c r="BN35" i="17"/>
  <c r="S1196" i="10"/>
  <c r="AE1196" s="1"/>
  <c r="V35" i="22"/>
  <c r="BP35"/>
  <c r="BL35"/>
  <c r="BJ35"/>
  <c r="BF35"/>
  <c r="L35"/>
  <c r="BD35"/>
  <c r="N35"/>
  <c r="P43" i="20"/>
  <c r="T34" i="22"/>
  <c r="V34"/>
  <c r="BP34"/>
  <c r="BL34"/>
  <c r="P34"/>
  <c r="BJ34"/>
  <c r="K1155" i="10"/>
  <c r="AA1155" s="1"/>
  <c r="BF34" i="22"/>
  <c r="L34"/>
  <c r="J34"/>
  <c r="H34"/>
  <c r="N34"/>
  <c r="T33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L32"/>
  <c r="J32"/>
  <c r="H32"/>
  <c r="BH32"/>
  <c r="M1073" i="10"/>
  <c r="AB1073" s="1"/>
  <c r="BH32" i="17"/>
  <c r="T31" i="22"/>
  <c r="BN31"/>
  <c r="V31"/>
  <c r="BP31"/>
  <c r="BL31"/>
  <c r="P31"/>
  <c r="L31"/>
  <c r="J31"/>
  <c r="H31"/>
  <c r="E1032" i="10"/>
  <c r="X1032" s="1"/>
  <c r="BB31" i="17"/>
  <c r="N31" i="22"/>
  <c r="AI31" i="17"/>
  <c r="AI31" i="22"/>
  <c r="F1027" i="10"/>
  <c r="T30" i="22"/>
  <c r="BP30"/>
  <c r="V30"/>
  <c r="BL30"/>
  <c r="L30"/>
  <c r="BG41" s="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L29" i="22"/>
  <c r="BF29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L28"/>
  <c r="J28"/>
  <c r="BD28"/>
  <c r="BB28"/>
  <c r="H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L27"/>
  <c r="J27"/>
  <c r="BD27"/>
  <c r="H27"/>
  <c r="BB27"/>
  <c r="N27"/>
  <c r="BH27"/>
  <c r="BN26"/>
  <c r="T26"/>
  <c r="V26"/>
  <c r="BP26"/>
  <c r="R26"/>
  <c r="BL26"/>
  <c r="P26"/>
  <c r="BJ26"/>
  <c r="J827" i="10"/>
  <c r="BH26" i="17"/>
  <c r="BF26" i="22"/>
  <c r="L26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L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L24" i="22"/>
  <c r="BF24"/>
  <c r="G745" i="10"/>
  <c r="Y745" s="1"/>
  <c r="J24" i="22"/>
  <c r="BD24"/>
  <c r="H24"/>
  <c r="BB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L23"/>
  <c r="J23"/>
  <c r="BD23"/>
  <c r="BB23"/>
  <c r="H23"/>
  <c r="N23"/>
  <c r="BH23"/>
  <c r="Y718" i="23"/>
  <c r="K699" i="10"/>
  <c r="AJ23" i="17"/>
  <c r="BN22" i="22"/>
  <c r="T22"/>
  <c r="V22"/>
  <c r="BP22"/>
  <c r="R22"/>
  <c r="BL22"/>
  <c r="P22"/>
  <c r="BJ22"/>
  <c r="L22"/>
  <c r="BF22"/>
  <c r="J22"/>
  <c r="BD22"/>
  <c r="H22"/>
  <c r="BB22"/>
  <c r="N22"/>
  <c r="BH22"/>
  <c r="P30" i="21"/>
  <c r="BN21" i="22"/>
  <c r="T21"/>
  <c r="V21"/>
  <c r="BP21"/>
  <c r="R21"/>
  <c r="BL21"/>
  <c r="P21"/>
  <c r="BJ21"/>
  <c r="BF21"/>
  <c r="L21"/>
  <c r="J21"/>
  <c r="BD21"/>
  <c r="H21"/>
  <c r="BB21"/>
  <c r="N21"/>
  <c r="BH21"/>
  <c r="P29" i="21"/>
  <c r="T20" i="22"/>
  <c r="BN20"/>
  <c r="V20"/>
  <c r="BP20"/>
  <c r="R20"/>
  <c r="BL20"/>
  <c r="P20"/>
  <c r="BJ20"/>
  <c r="L20"/>
  <c r="BF20"/>
  <c r="J20"/>
  <c r="BD20"/>
  <c r="H20"/>
  <c r="BB20"/>
  <c r="N20"/>
  <c r="BH20"/>
  <c r="AJ20"/>
  <c r="K576" i="10"/>
  <c r="T19" i="22"/>
  <c r="BN19"/>
  <c r="V19"/>
  <c r="BP19"/>
  <c r="R19"/>
  <c r="BL19"/>
  <c r="P19"/>
  <c r="BJ19"/>
  <c r="BF19"/>
  <c r="L19"/>
  <c r="J19"/>
  <c r="BD19"/>
  <c r="H19"/>
  <c r="BB19"/>
  <c r="N19"/>
  <c r="BH19"/>
  <c r="BJ19" i="17"/>
  <c r="BH19"/>
  <c r="J540" i="10"/>
  <c r="F19" i="22"/>
  <c r="AZ19" s="1"/>
  <c r="P27" i="20"/>
  <c r="T18" i="22"/>
  <c r="BN18"/>
  <c r="V18"/>
  <c r="BP18"/>
  <c r="R18"/>
  <c r="BL18"/>
  <c r="P18"/>
  <c r="BJ18"/>
  <c r="BF18"/>
  <c r="L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L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L16"/>
  <c r="BF16"/>
  <c r="H16"/>
  <c r="BB16"/>
  <c r="BB16" i="17"/>
  <c r="BJ16" i="22"/>
  <c r="P16"/>
  <c r="Y431" i="10"/>
  <c r="BP15" i="22"/>
  <c r="V15"/>
  <c r="R15"/>
  <c r="BL15"/>
  <c r="N15"/>
  <c r="BH15"/>
  <c r="L15"/>
  <c r="BF15"/>
  <c r="H15"/>
  <c r="BB15"/>
  <c r="BJ15"/>
  <c r="P15"/>
  <c r="V14"/>
  <c r="BP14"/>
  <c r="BL14"/>
  <c r="R14"/>
  <c r="L335" i="10"/>
  <c r="BJ14" i="22"/>
  <c r="BJ14" i="17"/>
  <c r="L14" i="22"/>
  <c r="BF14"/>
  <c r="J14"/>
  <c r="BD14"/>
  <c r="H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L13" i="22"/>
  <c r="BF13"/>
  <c r="J13"/>
  <c r="BD13"/>
  <c r="H13"/>
  <c r="BB13"/>
  <c r="N13"/>
  <c r="BH13"/>
  <c r="Y308" i="2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L11"/>
  <c r="J11"/>
  <c r="BD11"/>
  <c r="D212" i="10"/>
  <c r="BB11" i="17"/>
  <c r="H11" i="22"/>
  <c r="BB11"/>
  <c r="P11"/>
  <c r="BJ11"/>
  <c r="K212" i="10"/>
  <c r="AA212" s="1"/>
  <c r="T10" i="22"/>
  <c r="BN10"/>
  <c r="V10"/>
  <c r="BP10"/>
  <c r="R10"/>
  <c r="P10"/>
  <c r="BJ10"/>
  <c r="K171" i="10"/>
  <c r="AA171" s="1"/>
  <c r="L10" i="22"/>
  <c r="BF10"/>
  <c r="BF10" i="17"/>
  <c r="H171" i="10"/>
  <c r="BD10" i="22"/>
  <c r="BH10"/>
  <c r="AL10"/>
  <c r="X185" i="23" s="1"/>
  <c r="BP9" i="22"/>
  <c r="V9"/>
  <c r="V9" i="17"/>
  <c r="R9" i="22"/>
  <c r="H10"/>
  <c r="BB10"/>
  <c r="P9"/>
  <c r="BJ9"/>
  <c r="I130" i="10"/>
  <c r="Z130" s="1"/>
  <c r="BF9" i="22"/>
  <c r="J9"/>
  <c r="H9"/>
  <c r="BB9"/>
  <c r="BH9"/>
  <c r="J130" i="10"/>
  <c r="K125"/>
  <c r="F9" i="22"/>
  <c r="AZ9" s="1"/>
  <c r="K125" i="23"/>
  <c r="T8" i="22"/>
  <c r="BN8"/>
  <c r="V8"/>
  <c r="BP8"/>
  <c r="R8"/>
  <c r="P8"/>
  <c r="BJ8"/>
  <c r="L89" i="10"/>
  <c r="J89"/>
  <c r="BF8" i="22"/>
  <c r="J8"/>
  <c r="BD8" i="17"/>
  <c r="H8" i="22"/>
  <c r="BB8"/>
  <c r="BH8"/>
  <c r="AI8"/>
  <c r="F84" i="10"/>
  <c r="T7" i="22"/>
  <c r="BN7"/>
  <c r="V7"/>
  <c r="BP7"/>
  <c r="U7" i="17"/>
  <c r="N48" i="10"/>
  <c r="BL7" i="17"/>
  <c r="R7" i="22"/>
  <c r="L48" i="10"/>
  <c r="P7" i="22"/>
  <c r="BJ7"/>
  <c r="BF7" i="17"/>
  <c r="BF7" i="22"/>
  <c r="J7"/>
  <c r="D48" i="10"/>
  <c r="BB7" i="17"/>
  <c r="N7" i="22"/>
  <c r="AJ7" i="17"/>
  <c r="K43" i="10"/>
  <c r="P15" i="20"/>
  <c r="BN6" i="22"/>
  <c r="T6"/>
  <c r="V6"/>
  <c r="BP6"/>
  <c r="BL6"/>
  <c r="BJ6"/>
  <c r="J7" i="10"/>
  <c r="BF6" i="22"/>
  <c r="L6"/>
  <c r="J6"/>
  <c r="BB6" i="17"/>
  <c r="H6" i="22"/>
  <c r="BB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BH6" l="1"/>
  <c r="BD6"/>
  <c r="P6"/>
  <c r="R6"/>
  <c r="BH7"/>
  <c r="BD7"/>
  <c r="BL7"/>
  <c r="N8"/>
  <c r="BD8"/>
  <c r="L8"/>
  <c r="BL8"/>
  <c r="N9"/>
  <c r="BD9"/>
  <c r="BL9"/>
  <c r="N10"/>
  <c r="J10"/>
  <c r="BL10"/>
  <c r="F376" i="23"/>
  <c r="F458"/>
  <c r="BC61" i="22"/>
  <c r="X650" i="23"/>
  <c r="T654" s="1"/>
  <c r="BE60" i="22"/>
  <c r="M2303" i="23"/>
  <c r="AB2303" s="1"/>
  <c r="BE65" i="22"/>
  <c r="BE61"/>
  <c r="BE63"/>
  <c r="BE59"/>
  <c r="BE62"/>
  <c r="Z2440" i="23"/>
  <c r="P30" i="22"/>
  <c r="BN30"/>
  <c r="L33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M62" s="1"/>
  <c r="BH31"/>
  <c r="BB31"/>
  <c r="BD31"/>
  <c r="BF31"/>
  <c r="BJ31"/>
  <c r="R31"/>
  <c r="BM59" s="1"/>
  <c r="N32"/>
  <c r="BI6" s="1"/>
  <c r="BB32"/>
  <c r="BD32"/>
  <c r="BF32"/>
  <c r="BJ32"/>
  <c r="R32"/>
  <c r="BH33"/>
  <c r="BD33"/>
  <c r="BF33"/>
  <c r="BL33"/>
  <c r="BH34"/>
  <c r="BB34"/>
  <c r="BD34"/>
  <c r="R34"/>
  <c r="BM61" s="1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W15" i="22"/>
  <c r="W32"/>
  <c r="BI57"/>
  <c r="BE40"/>
  <c r="BM58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1" i="22"/>
  <c r="W18"/>
  <c r="W20"/>
  <c r="W23"/>
  <c r="T704" i="23" s="1"/>
  <c r="W24" i="22"/>
  <c r="W27"/>
  <c r="T868" i="23" s="1"/>
  <c r="W28" i="22"/>
  <c r="W29"/>
  <c r="T950" i="23" s="1"/>
  <c r="W33" i="22"/>
  <c r="W34"/>
  <c r="W35"/>
  <c r="W39"/>
  <c r="W53"/>
  <c r="W46"/>
  <c r="T1647" i="23" s="1"/>
  <c r="W51" i="22"/>
  <c r="W38"/>
  <c r="T1319" i="23" s="1"/>
  <c r="W54" i="22"/>
  <c r="BC6"/>
  <c r="W6"/>
  <c r="BC60"/>
  <c r="W60"/>
  <c r="BC59"/>
  <c r="W59"/>
  <c r="BC63"/>
  <c r="W63"/>
  <c r="BC65"/>
  <c r="W65"/>
  <c r="AQ95" i="20"/>
  <c r="AQ96"/>
  <c r="AQ97"/>
  <c r="AQ99"/>
  <c r="AQ98"/>
  <c r="AQ94"/>
  <c r="BC64" i="22"/>
  <c r="W64"/>
  <c r="P76" i="21"/>
  <c r="P77"/>
  <c r="P75"/>
  <c r="P78"/>
  <c r="P79"/>
  <c r="P74"/>
  <c r="H6" i="17"/>
  <c r="BC33" s="1"/>
  <c r="G36"/>
  <c r="W16" i="22"/>
  <c r="T417" i="23" s="1"/>
  <c r="W17" i="22"/>
  <c r="W19"/>
  <c r="T540" i="23" s="1"/>
  <c r="W21" i="22"/>
  <c r="W22"/>
  <c r="W25"/>
  <c r="W26"/>
  <c r="W30"/>
  <c r="W31"/>
  <c r="W56"/>
  <c r="W58"/>
  <c r="W52"/>
  <c r="W45"/>
  <c r="T1606" i="23" s="1"/>
  <c r="W49" i="22"/>
  <c r="W12" i="17"/>
  <c r="W31"/>
  <c r="W55" i="22"/>
  <c r="W61"/>
  <c r="W10" i="17"/>
  <c r="W15"/>
  <c r="W19"/>
  <c r="W23"/>
  <c r="W27"/>
  <c r="W30"/>
  <c r="W34"/>
  <c r="Z718" i="23"/>
  <c r="O48" i="20"/>
  <c r="BC39" i="22"/>
  <c r="BC42"/>
  <c r="BC56"/>
  <c r="BC46"/>
  <c r="BC51"/>
  <c r="H1196" i="23"/>
  <c r="K67" i="22"/>
  <c r="K66"/>
  <c r="K69"/>
  <c r="K68"/>
  <c r="K70"/>
  <c r="BC37"/>
  <c r="BC45"/>
  <c r="BC49"/>
  <c r="BC38"/>
  <c r="H38" i="17"/>
  <c r="H39"/>
  <c r="L3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M54"/>
  <c r="BI55"/>
  <c r="BI44"/>
  <c r="BI48"/>
  <c r="BM49"/>
  <c r="BM50"/>
  <c r="BM48"/>
  <c r="BM53"/>
  <c r="BM55"/>
  <c r="BI58"/>
  <c r="BI42"/>
  <c r="BM42"/>
  <c r="BI53"/>
  <c r="BE54"/>
  <c r="BI54"/>
  <c r="BE56"/>
  <c r="BE43"/>
  <c r="BI46"/>
  <c r="BE47"/>
  <c r="BM47"/>
  <c r="BM57"/>
  <c r="BE44"/>
  <c r="BM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69"/>
  <c r="H70"/>
  <c r="H68"/>
  <c r="H67"/>
  <c r="H66"/>
  <c r="J69"/>
  <c r="J68"/>
  <c r="J70"/>
  <c r="J67"/>
  <c r="J66"/>
  <c r="R69"/>
  <c r="R68"/>
  <c r="R70"/>
  <c r="R67"/>
  <c r="R66"/>
  <c r="BC36"/>
  <c r="BC50"/>
  <c r="BC53"/>
  <c r="BC48"/>
  <c r="BC47"/>
  <c r="BC58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M52"/>
  <c r="BI56"/>
  <c r="BM51"/>
  <c r="BM38"/>
  <c r="BE38"/>
  <c r="BM46"/>
  <c r="BE50"/>
  <c r="BM56"/>
  <c r="BI41"/>
  <c r="BM41"/>
  <c r="BE42"/>
  <c r="BM43"/>
  <c r="BC40"/>
  <c r="BC43"/>
  <c r="BC44"/>
  <c r="BC57"/>
  <c r="BI37"/>
  <c r="BM40"/>
  <c r="BQ35" i="1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M6" i="22"/>
  <c r="BC7" i="17"/>
  <c r="BE15"/>
  <c r="BE21"/>
  <c r="BE25"/>
  <c r="H7" i="10"/>
  <c r="BJ16" i="17"/>
  <c r="BE20"/>
  <c r="BE14"/>
  <c r="K2426" i="23"/>
  <c r="AA2426" s="1"/>
  <c r="BI65" i="22"/>
  <c r="BE17" i="17"/>
  <c r="BE29"/>
  <c r="BE23"/>
  <c r="BE24"/>
  <c r="BE11"/>
  <c r="M7" i="23"/>
  <c r="O48"/>
  <c r="AC48" s="1"/>
  <c r="BM7" i="22"/>
  <c r="K89" i="23"/>
  <c r="BI8" i="22"/>
  <c r="E89" i="23"/>
  <c r="X89" s="1"/>
  <c r="BC8" i="22"/>
  <c r="M89" i="23"/>
  <c r="S89"/>
  <c r="AE89" s="1"/>
  <c r="BQ8" i="22"/>
  <c r="Q89" i="23"/>
  <c r="AD89" s="1"/>
  <c r="G130"/>
  <c r="Y130" s="1"/>
  <c r="BE9" i="22"/>
  <c r="M130" i="23"/>
  <c r="O130"/>
  <c r="BM9" i="22"/>
  <c r="S130" i="23"/>
  <c r="BQ9" i="22"/>
  <c r="G171" i="23"/>
  <c r="BE10" i="22"/>
  <c r="O171" i="23"/>
  <c r="BM10" i="22"/>
  <c r="E212" i="23"/>
  <c r="BC11" i="22"/>
  <c r="G212" i="23"/>
  <c r="BE11" i="22"/>
  <c r="I212" i="23"/>
  <c r="K212"/>
  <c r="AA212" s="1"/>
  <c r="BI11" i="22"/>
  <c r="Q212" i="23"/>
  <c r="E294"/>
  <c r="BC13" i="22"/>
  <c r="I294" i="23"/>
  <c r="M294"/>
  <c r="E335"/>
  <c r="BC14" i="22"/>
  <c r="G335" i="23"/>
  <c r="Y335" s="1"/>
  <c r="BE14" i="22"/>
  <c r="I335" i="23"/>
  <c r="S335"/>
  <c r="AE335" s="1"/>
  <c r="BQ14" i="22"/>
  <c r="M376" i="23"/>
  <c r="AB376" s="1"/>
  <c r="I376"/>
  <c r="Z376" s="1"/>
  <c r="O376"/>
  <c r="BM15" i="22"/>
  <c r="I417" i="23"/>
  <c r="Z417" s="1"/>
  <c r="K417"/>
  <c r="BI16" i="22"/>
  <c r="O417" i="23"/>
  <c r="AC417" s="1"/>
  <c r="BM16" i="22"/>
  <c r="K458" i="23"/>
  <c r="AA458" s="1"/>
  <c r="BI17" i="22"/>
  <c r="M499" i="23"/>
  <c r="AB499" s="1"/>
  <c r="E540"/>
  <c r="BC19" i="22"/>
  <c r="M540" i="23"/>
  <c r="AB540" s="1"/>
  <c r="O540"/>
  <c r="BM19" i="22"/>
  <c r="E581" i="23"/>
  <c r="BC20" i="22"/>
  <c r="G581" i="23"/>
  <c r="Y581" s="1"/>
  <c r="BE20" i="22"/>
  <c r="I581" i="23"/>
  <c r="M58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I663" i="23"/>
  <c r="M663"/>
  <c r="Q663"/>
  <c r="E704"/>
  <c r="X704" s="1"/>
  <c r="BC23" i="22"/>
  <c r="I704" i="23"/>
  <c r="Z704" s="1"/>
  <c r="M704"/>
  <c r="O704"/>
  <c r="AC704" s="1"/>
  <c r="BM23" i="22"/>
  <c r="S704" i="23"/>
  <c r="AE704" s="1"/>
  <c r="BQ23" i="22"/>
  <c r="K745" i="23"/>
  <c r="BI24" i="22"/>
  <c r="E745" i="23"/>
  <c r="BC24" i="22"/>
  <c r="G745" i="23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K909"/>
  <c r="AA909" s="1"/>
  <c r="BI28" i="22"/>
  <c r="G909" i="23"/>
  <c r="Y909" s="1"/>
  <c r="BE28" i="22"/>
  <c r="I909" i="23"/>
  <c r="O909"/>
  <c r="AC909" s="1"/>
  <c r="BM28" i="22"/>
  <c r="E950" i="23"/>
  <c r="X950" s="1"/>
  <c r="BC29" i="22"/>
  <c r="G950" i="23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BQ30" i="22"/>
  <c r="K1032" i="23"/>
  <c r="AA1032" s="1"/>
  <c r="BI31" i="22"/>
  <c r="E1032" i="23"/>
  <c r="X1032" s="1"/>
  <c r="BC31" i="22"/>
  <c r="G1032" i="23"/>
  <c r="Y1032" s="1"/>
  <c r="BE31" i="22"/>
  <c r="I1032" i="23"/>
  <c r="M1032"/>
  <c r="K1073"/>
  <c r="AA1073" s="1"/>
  <c r="BI32" i="22"/>
  <c r="E1073" i="23"/>
  <c r="X1073" s="1"/>
  <c r="BC32" i="22"/>
  <c r="G1073" i="23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BE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BC9" i="22"/>
  <c r="E171" i="23"/>
  <c r="BC10" i="22"/>
  <c r="K171" i="23"/>
  <c r="AA171" s="1"/>
  <c r="BI10" i="22"/>
  <c r="I171" i="23"/>
  <c r="M171"/>
  <c r="AB171" s="1"/>
  <c r="S171"/>
  <c r="BQ10" i="22"/>
  <c r="Q171" i="23"/>
  <c r="M212"/>
  <c r="AB212" s="1"/>
  <c r="O212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K581"/>
  <c r="AA581" s="1"/>
  <c r="BI20" i="22"/>
  <c r="S581" i="23"/>
  <c r="AE581" s="1"/>
  <c r="BQ20" i="22"/>
  <c r="Q581" i="23"/>
  <c r="AD581" s="1"/>
  <c r="G622"/>
  <c r="BE21" i="22"/>
  <c r="I622" i="23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BC26" i="22"/>
  <c r="G827" i="23"/>
  <c r="Y827" s="1"/>
  <c r="BE26" i="22"/>
  <c r="M827" i="23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BQ27" i="22"/>
  <c r="Q868" i="23"/>
  <c r="E909"/>
  <c r="BC28" i="22"/>
  <c r="G909" i="10"/>
  <c r="Y909" s="1"/>
  <c r="M909" i="23"/>
  <c r="AB909" s="1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O7"/>
  <c r="AC7" s="1"/>
  <c r="L7" i="22"/>
  <c r="BG62" s="1"/>
  <c r="H48" i="23"/>
  <c r="T9" i="22"/>
  <c r="BO63" s="1"/>
  <c r="P130" i="23"/>
  <c r="P14" i="22"/>
  <c r="L335" i="23"/>
  <c r="AD1196"/>
  <c r="Y622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AE991" i="23"/>
  <c r="Y513"/>
  <c r="O7" i="10"/>
  <c r="AC7" s="1"/>
  <c r="L294"/>
  <c r="P458"/>
  <c r="BN17" i="17"/>
  <c r="BO32"/>
  <c r="BJ29"/>
  <c r="P786" i="10"/>
  <c r="BN7" i="17"/>
  <c r="H868" i="10"/>
  <c r="L745"/>
  <c r="BJ24" i="17"/>
  <c r="Z663" i="23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X540" i="23"/>
  <c r="E540" i="10"/>
  <c r="X540" s="1"/>
  <c r="Y212" i="23"/>
  <c r="M991" i="10"/>
  <c r="AB991" s="1"/>
  <c r="AB991" i="23"/>
  <c r="X349" i="10"/>
  <c r="X308"/>
  <c r="Q868"/>
  <c r="AD868" s="1"/>
  <c r="AD868" i="23"/>
  <c r="AC540"/>
  <c r="O540" i="10"/>
  <c r="AC540" s="1"/>
  <c r="M704"/>
  <c r="AB704" s="1"/>
  <c r="AB704" i="23"/>
  <c r="AC212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AD171" i="23"/>
  <c r="K148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Y1196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AB458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Z171" i="23"/>
  <c r="O1852"/>
  <c r="AC1852" s="1"/>
  <c r="T12" i="22"/>
  <c r="BN12"/>
  <c r="A17" i="19"/>
  <c r="A16" i="21"/>
  <c r="A96"/>
  <c r="A66" i="20"/>
  <c r="A16"/>
  <c r="A8" i="18"/>
  <c r="X827" i="23"/>
  <c r="E827" i="10"/>
  <c r="X827" s="1"/>
  <c r="Y431" i="23"/>
  <c r="Y226"/>
  <c r="I1032" i="10"/>
  <c r="Z1032" s="1"/>
  <c r="Z1032" i="23"/>
  <c r="Y636" i="10"/>
  <c r="O1032"/>
  <c r="AC1032" s="1"/>
  <c r="I704"/>
  <c r="Z704" s="1"/>
  <c r="G950"/>
  <c r="Y950" s="1"/>
  <c r="Y950" i="23"/>
  <c r="AB1155"/>
  <c r="M1155" i="10"/>
  <c r="AB1155" s="1"/>
  <c r="M1114"/>
  <c r="AB1114" s="1"/>
  <c r="Z226"/>
  <c r="O991"/>
  <c r="AC991" s="1"/>
  <c r="I622"/>
  <c r="Z622" s="1"/>
  <c r="Z622" i="23"/>
  <c r="AB827"/>
  <c r="M827" i="10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AB130"/>
  <c r="M130" i="10"/>
  <c r="AB130" s="1"/>
  <c r="AB581" i="23"/>
  <c r="M581" i="10"/>
  <c r="AB581" s="1"/>
  <c r="S1073"/>
  <c r="AE1073" s="1"/>
  <c r="AE1073" i="23"/>
  <c r="AD212"/>
  <c r="Q212" i="10"/>
  <c r="AD212" s="1"/>
  <c r="Y1073" i="23"/>
  <c r="G1073" i="10"/>
  <c r="Y1073" s="1"/>
  <c r="Y390"/>
  <c r="Y923" i="23"/>
  <c r="Z431" i="10"/>
  <c r="O704"/>
  <c r="AC704" s="1"/>
  <c r="S827"/>
  <c r="AE827" s="1"/>
  <c r="T1975" i="23"/>
  <c r="I2016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AE868"/>
  <c r="S868" i="10"/>
  <c r="AE868" s="1"/>
  <c r="AB868" i="23"/>
  <c r="M868" i="10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AE499" i="23"/>
  <c r="O663" i="10"/>
  <c r="AC663" s="1"/>
  <c r="AD540" i="23"/>
  <c r="Q540" i="1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L12" i="22"/>
  <c r="BG12" s="1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AC376" i="23"/>
  <c r="Y704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T1196" i="23"/>
  <c r="T1155"/>
  <c r="T1114"/>
  <c r="T1073"/>
  <c r="BK31" i="17"/>
  <c r="BJ31"/>
  <c r="L1032" i="10"/>
  <c r="T1032" i="23"/>
  <c r="Z1046" i="10"/>
  <c r="Y1046" i="23"/>
  <c r="BH30" i="17"/>
  <c r="J991" i="10"/>
  <c r="BI30" i="17"/>
  <c r="T991" i="23"/>
  <c r="Y1005"/>
  <c r="Y1005" i="10"/>
  <c r="Z1005" i="23"/>
  <c r="Y964"/>
  <c r="T909"/>
  <c r="Y923" i="10"/>
  <c r="O868"/>
  <c r="AC868" s="1"/>
  <c r="AC868" i="23"/>
  <c r="BH27" i="17"/>
  <c r="AC827" i="23"/>
  <c r="T827"/>
  <c r="Z841" i="10"/>
  <c r="Y841"/>
  <c r="T786" i="23"/>
  <c r="Z800" i="10"/>
  <c r="AA745" i="23"/>
  <c r="T745"/>
  <c r="Z759" i="10"/>
  <c r="T663" i="23"/>
  <c r="BK21" i="17"/>
  <c r="L622" i="10"/>
  <c r="BJ21" i="17"/>
  <c r="T622" i="23"/>
  <c r="BF20" i="17"/>
  <c r="H581" i="10"/>
  <c r="T581" i="23"/>
  <c r="Z595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T458"/>
  <c r="C7" i="17"/>
  <c r="AW7" s="1"/>
  <c r="S417" i="10"/>
  <c r="AE417" s="1"/>
  <c r="E417"/>
  <c r="X417" s="1"/>
  <c r="X417" i="23"/>
  <c r="T376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Z212" i="23"/>
  <c r="X212"/>
  <c r="E212" i="10"/>
  <c r="X212" s="1"/>
  <c r="T212" i="23"/>
  <c r="M212" i="10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X130" i="23"/>
  <c r="M89" i="10"/>
  <c r="AB89" s="1"/>
  <c r="BI8" i="17"/>
  <c r="BH8"/>
  <c r="Y103" i="23"/>
  <c r="Y103" i="10"/>
  <c r="V7" i="17"/>
  <c r="BQ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X7" i="23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V37" l="1"/>
  <c r="BQ10"/>
  <c r="V39"/>
  <c r="BQ6"/>
  <c r="BQ8"/>
  <c r="BO31"/>
  <c r="BO30"/>
  <c r="BO33"/>
  <c r="BK33" i="22"/>
  <c r="BG33"/>
  <c r="BO31"/>
  <c r="BO30"/>
  <c r="BO32"/>
  <c r="BO34"/>
  <c r="BK34"/>
  <c r="BG34"/>
  <c r="BO33"/>
  <c r="BK32"/>
  <c r="BG32"/>
  <c r="BK31"/>
  <c r="BG31"/>
  <c r="BK30"/>
  <c r="BG30"/>
  <c r="BO59"/>
  <c r="BI63"/>
  <c r="BK61"/>
  <c r="BI59"/>
  <c r="BK65"/>
  <c r="BO62"/>
  <c r="BK60"/>
  <c r="BG63"/>
  <c r="BM63"/>
  <c r="BG59"/>
  <c r="BM65"/>
  <c r="BO65"/>
  <c r="H40" i="17"/>
  <c r="BC32"/>
  <c r="BC31"/>
  <c r="BO64" i="22"/>
  <c r="BO61"/>
  <c r="BG60"/>
  <c r="BK59"/>
  <c r="BG61"/>
  <c r="BM60"/>
  <c r="BI62"/>
  <c r="BM64"/>
  <c r="BO60"/>
  <c r="BG65"/>
  <c r="BI64"/>
  <c r="BI61"/>
  <c r="BK63"/>
  <c r="BK62"/>
  <c r="BI60"/>
  <c r="BK64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X64" s="1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W13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T1155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X28" i="22"/>
  <c r="X53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X37" i="22"/>
  <c r="T1278" i="23"/>
  <c r="X38" i="22"/>
  <c r="X49"/>
  <c r="X45"/>
  <c r="X51"/>
  <c r="X46"/>
  <c r="X56"/>
  <c r="X42"/>
  <c r="X39"/>
  <c r="X40"/>
  <c r="U1401" i="23" s="1"/>
  <c r="X23" i="17"/>
  <c r="X29"/>
  <c r="X10"/>
  <c r="X14"/>
  <c r="X20"/>
  <c r="X24"/>
  <c r="X28"/>
  <c r="X11"/>
  <c r="X15"/>
  <c r="X19"/>
  <c r="BI6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T499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31" i="17" l="1"/>
  <c r="X33" i="22"/>
  <c r="X31"/>
  <c r="X62"/>
  <c r="X59"/>
  <c r="X65"/>
  <c r="X61"/>
  <c r="X21"/>
  <c r="X14"/>
  <c r="X30"/>
  <c r="X32"/>
  <c r="X34"/>
  <c r="X60"/>
  <c r="X63"/>
  <c r="X732" i="23"/>
  <c r="T736" s="1"/>
  <c r="X21" i="17"/>
  <c r="X17"/>
  <c r="X13"/>
  <c r="X7"/>
  <c r="X26"/>
  <c r="X22"/>
  <c r="X16"/>
  <c r="X12"/>
  <c r="X8"/>
  <c r="X27"/>
  <c r="X35"/>
  <c r="X54" i="22"/>
  <c r="X52"/>
  <c r="X13"/>
  <c r="X22"/>
  <c r="X35"/>
  <c r="X36"/>
  <c r="X47"/>
  <c r="X41"/>
  <c r="X17"/>
  <c r="X9"/>
  <c r="X24"/>
  <c r="X18"/>
  <c r="X10"/>
  <c r="X27"/>
  <c r="X30" i="17"/>
  <c r="X34"/>
  <c r="W67" i="22"/>
  <c r="X9" i="17"/>
  <c r="T48" i="23"/>
  <c r="X55" i="22"/>
  <c r="X57"/>
  <c r="X43"/>
  <c r="X50"/>
  <c r="X48"/>
  <c r="X58"/>
  <c r="X44"/>
  <c r="X23"/>
  <c r="X19"/>
  <c r="X15"/>
  <c r="X11"/>
  <c r="X7"/>
  <c r="X26"/>
  <c r="X6"/>
  <c r="U7" i="23" s="1"/>
  <c r="X20" i="22"/>
  <c r="BR20" s="1"/>
  <c r="X16"/>
  <c r="X12"/>
  <c r="U253" i="23" s="1"/>
  <c r="X8" i="22"/>
  <c r="X29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AN33" i="22"/>
  <c r="U1934" i="23"/>
  <c r="U1811"/>
  <c r="BR9" i="17"/>
  <c r="AN13" i="22"/>
  <c r="BR25"/>
  <c r="AO28"/>
  <c r="AP28" s="1"/>
  <c r="AO22"/>
  <c r="AS22" s="1"/>
  <c r="T663" i="10"/>
  <c r="AP40" i="22"/>
  <c r="AQ40"/>
  <c r="U1360" i="23"/>
  <c r="BR39" i="22"/>
  <c r="AO39"/>
  <c r="AN39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BR44" i="22"/>
  <c r="AO44"/>
  <c r="AN44"/>
  <c r="U2385" i="23"/>
  <c r="BR64" i="22"/>
  <c r="AO64"/>
  <c r="AN64"/>
  <c r="A19" i="19"/>
  <c r="A18" i="21"/>
  <c r="A98"/>
  <c r="A10" i="18"/>
  <c r="A18" i="20"/>
  <c r="A68"/>
  <c r="U2344" i="23"/>
  <c r="AN63" i="22"/>
  <c r="BR63"/>
  <c r="AO63"/>
  <c r="U2016" i="23"/>
  <c r="BR55" i="22"/>
  <c r="AN55"/>
  <c r="AO55"/>
  <c r="U2262" i="23"/>
  <c r="AN61" i="22"/>
  <c r="AO61"/>
  <c r="BR61"/>
  <c r="U2426" i="23"/>
  <c r="AN65" i="22"/>
  <c r="BR65"/>
  <c r="AO65"/>
  <c r="AN52"/>
  <c r="BR52"/>
  <c r="U2303" i="23"/>
  <c r="AN62" i="22"/>
  <c r="AO62"/>
  <c r="BR62"/>
  <c r="AN50"/>
  <c r="BR50"/>
  <c r="U1442" i="23"/>
  <c r="BR41" i="22"/>
  <c r="AN41"/>
  <c r="AO41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U1852" i="23"/>
  <c r="BR51" i="22"/>
  <c r="AN51"/>
  <c r="AO51"/>
  <c r="U2180" i="23"/>
  <c r="AN59" i="22"/>
  <c r="BR59"/>
  <c r="AO59"/>
  <c r="U1237" i="23"/>
  <c r="BR36" i="22"/>
  <c r="AO36"/>
  <c r="AN36"/>
  <c r="T1196" i="10"/>
  <c r="AN34" i="22"/>
  <c r="BR33"/>
  <c r="T1032" i="10"/>
  <c r="BR28" i="22"/>
  <c r="BR29"/>
  <c r="AN29"/>
  <c r="T991" i="10"/>
  <c r="BR27" i="22"/>
  <c r="AO27"/>
  <c r="AS27" s="1"/>
  <c r="T868" i="10"/>
  <c r="AO24" i="22"/>
  <c r="AQ24" s="1"/>
  <c r="AO25"/>
  <c r="AP25" s="1"/>
  <c r="AO23"/>
  <c r="AQ23" s="1"/>
  <c r="AN21"/>
  <c r="AN22"/>
  <c r="BR21"/>
  <c r="AO14"/>
  <c r="AR14" s="1"/>
  <c r="U376" i="10"/>
  <c r="AO17" i="17"/>
  <c r="AN19" i="22"/>
  <c r="AO19" i="17"/>
  <c r="T622" i="10"/>
  <c r="AN20" i="22"/>
  <c r="AN18"/>
  <c r="U48" i="10"/>
  <c r="U253"/>
  <c r="AN16" i="22"/>
  <c r="AN17"/>
  <c r="AO19"/>
  <c r="AP19" s="1"/>
  <c r="T581" i="10"/>
  <c r="BR17" i="22"/>
  <c r="BR18"/>
  <c r="AN14"/>
  <c r="U171" i="10"/>
  <c r="T335"/>
  <c r="U130" i="23"/>
  <c r="AN12" i="22"/>
  <c r="AO12"/>
  <c r="BR12"/>
  <c r="AN7"/>
  <c r="AN8"/>
  <c r="BR8"/>
  <c r="AN9" i="17"/>
  <c r="U130" i="10"/>
  <c r="T89"/>
  <c r="AP8" i="22"/>
  <c r="AS8"/>
  <c r="AN6"/>
  <c r="BR6"/>
  <c r="AO6"/>
  <c r="U7" i="10"/>
  <c r="AN6" i="17"/>
  <c r="X773" i="23" l="1"/>
  <c r="T777" s="1"/>
  <c r="AO6" i="17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S55"/>
  <c r="AQ55"/>
  <c r="AR55"/>
  <c r="AP55"/>
  <c r="AS63"/>
  <c r="AQ63"/>
  <c r="AR63"/>
  <c r="AP63"/>
  <c r="AR64"/>
  <c r="AP64"/>
  <c r="AS64"/>
  <c r="AQ64"/>
  <c r="AR44"/>
  <c r="AP44"/>
  <c r="AS44"/>
  <c r="AQ44"/>
  <c r="AP42"/>
  <c r="AQ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Q50"/>
  <c r="AR62"/>
  <c r="AP62"/>
  <c r="AS62"/>
  <c r="AQ62"/>
  <c r="AS5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P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Q15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AS11" i="22"/>
  <c r="BR10"/>
  <c r="AO10"/>
  <c r="AN11"/>
  <c r="BR11"/>
  <c r="AQ12"/>
  <c r="AR12"/>
  <c r="AS12"/>
  <c r="AP12"/>
  <c r="AO9"/>
  <c r="AN9"/>
  <c r="BR9"/>
  <c r="AR9" i="17"/>
  <c r="AQ9"/>
  <c r="BR8"/>
  <c r="AO8"/>
  <c r="U89" i="10"/>
  <c r="AN8" i="17"/>
  <c r="AR6"/>
  <c r="AP6"/>
  <c r="AS6"/>
  <c r="AQ6"/>
  <c r="AR6" i="22"/>
  <c r="AP6"/>
  <c r="AS6"/>
  <c r="AQ6"/>
  <c r="X814" i="23" l="1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Q159" i="21"/>
  <c r="AQ155"/>
  <c r="AQ156"/>
  <c r="AQ154"/>
  <c r="AQ157"/>
  <c r="AQ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<sst xmlns="http://schemas.openxmlformats.org/spreadsheetml/2006/main" count="6934" uniqueCount="412">
  <si>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</si>
  <si>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</si>
  <si>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</si>
  <si>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</si>
  <si>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</si>
  <si>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</si>
  <si>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</si>
  <si>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</si>
  <si>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</si>
  <si>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</si>
  <si>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</si>
  <si>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</si>
  <si>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</si>
  <si>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</si>
  <si>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</si>
  <si>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</si>
  <si>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</si>
  <si>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</si>
  <si>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</si>
  <si>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</si>
  <si>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</si>
  <si>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</si>
  <si>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</si>
  <si>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</si>
  <si>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</si>
  <si>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</si>
  <si>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</si>
  <si>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</si>
  <si>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</si>
  <si>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</si>
  <si>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</si>
  <si>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</si>
  <si>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</si>
  <si>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</si>
  <si>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</si>
  <si>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</si>
  <si>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</si>
  <si>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</si>
  <si>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</si>
  <si>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</si>
  <si>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</si>
  <si>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</si>
  <si>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</si>
  <si>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</si>
  <si>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</si>
  <si>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</si>
  <si>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</si>
  <si>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</si>
  <si>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</si>
  <si>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</si>
  <si>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</si>
  <si>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</si>
  <si>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</si>
  <si>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</si>
  <si>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</si>
  <si>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</si>
  <si>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</si>
  <si>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</si>
  <si>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</si>
  <si>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</si>
  <si>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</si>
  <si>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</si>
  <si>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</si>
  <si>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</si>
  <si>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</si>
  <si>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</si>
  <si>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</si>
  <si>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</si>
  <si>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</si>
  <si>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</si>
  <si>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</si>
  <si>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</si>
  <si>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</si>
  <si>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9m3往復</t>
    <rPh sb="3" eb="5">
      <t>オウフク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</si>
  <si>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</si>
  <si>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</si>
  <si>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</si>
  <si>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</si>
  <si>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</si>
  <si>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</si>
  <si>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</si>
  <si>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</si>
  <si>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</si>
  <si>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</si>
  <si>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</si>
  <si>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</si>
  <si>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</si>
  <si>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</si>
  <si>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</si>
  <si>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</si>
  <si>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</si>
  <si>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</si>
  <si>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</si>
  <si>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</si>
  <si>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</si>
  <si>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</si>
  <si>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</si>
  <si>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</si>
  <si>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</si>
  <si>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</si>
  <si>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</si>
  <si>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</si>
  <si>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</si>
  <si>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</si>
  <si>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</si>
  <si>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</si>
  <si>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</si>
  <si>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</si>
  <si>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</si>
  <si>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</si>
  <si>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</si>
  <si>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</si>
  <si>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</si>
  <si>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</si>
  <si>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</si>
  <si>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</si>
  <si>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</si>
  <si>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</si>
  <si>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</si>
  <si>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</si>
  <si>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</si>
  <si>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</si>
  <si>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</si>
  <si>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</si>
  <si>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9m3往復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</si>
  <si>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</si>
  <si>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</si>
  <si>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</si>
  <si>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</si>
  <si>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</si>
  <si>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</si>
  <si>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</si>
  <si>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</si>
  <si>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</si>
  <si>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</si>
  <si>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</si>
  <si>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</si>
  <si>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</si>
  <si>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</si>
  <si>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</si>
  <si>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</si>
  <si>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</si>
  <si>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</si>
  <si>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</si>
  <si>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</si>
  <si>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</si>
  <si>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</si>
  <si>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</si>
  <si>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</si>
  <si>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</si>
  <si>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</si>
  <si>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</si>
  <si>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</si>
  <si>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</si>
  <si>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</si>
  <si>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</si>
  <si>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</si>
  <si>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</si>
  <si>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</si>
  <si>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</si>
  <si>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</si>
  <si>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</si>
  <si>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</si>
  <si>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</si>
  <si>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</si>
  <si>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</si>
  <si>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</si>
  <si>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</si>
  <si>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</si>
  <si>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</si>
  <si>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</si>
  <si>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</si>
  <si>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</si>
  <si>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</si>
  <si>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</si>
  <si>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</si>
  <si>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</si>
  <si>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20ｍスプリント</t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</si>
  <si>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</si>
  <si>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</si>
  <si>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</si>
  <si>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</si>
  <si>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</si>
  <si>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</si>
  <si>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</si>
  <si>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</si>
  <si>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</si>
  <si>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</si>
  <si>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</si>
  <si>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</si>
  <si>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</si>
  <si>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</si>
  <si>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</si>
  <si>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</si>
  <si>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</si>
  <si>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</si>
  <si>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</si>
  <si>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</si>
  <si>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</si>
  <si>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</si>
  <si>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</si>
  <si>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スピード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</si>
  <si>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</si>
  <si>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</si>
  <si>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</si>
  <si>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</si>
  <si>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</si>
  <si>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</si>
  <si>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</si>
  <si>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</si>
  <si>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</si>
  <si>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</si>
  <si>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</si>
  <si>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</si>
  <si>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20ｍスプリント</t>
    <phoneticPr fontId="3"/>
  </si>
  <si>
    <t>9m3往復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</si>
  <si>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</si>
  <si>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</si>
  <si>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</si>
  <si>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</si>
  <si>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</si>
  <si>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</si>
  <si>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</si>
  <si>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</si>
  <si>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</si>
  <si>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</si>
  <si>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1st（10m）</t>
    <phoneticPr fontId="3"/>
  </si>
  <si>
    <t>1st（20m）</t>
    <phoneticPr fontId="3"/>
  </si>
  <si>
    <t>2st（10m）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</si>
  <si>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</si>
  <si>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</si>
  <si>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</si>
  <si>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</si>
  <si>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</si>
  <si>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</si>
  <si>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</si>
  <si>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</si>
  <si>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</si>
  <si>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</si>
  <si>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</si>
  <si>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</si>
  <si>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</si>
  <si>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</si>
  <si>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</si>
  <si>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</si>
  <si>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</si>
  <si>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</si>
  <si>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</si>
  <si>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</si>
  <si>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</si>
  <si>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</si>
  <si>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</si>
  <si>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</si>
  <si>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</si>
  <si>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</si>
  <si>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</si>
  <si>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</si>
  <si>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</si>
  <si>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</si>
  <si>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</si>
  <si>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</si>
  <si>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</si>
  <si>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</si>
  <si>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</si>
  <si>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</si>
  <si>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</si>
  <si>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</si>
  <si>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</si>
  <si>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</si>
  <si>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</si>
  <si>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</si>
  <si>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</si>
  <si>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</si>
  <si>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</si>
  <si>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</si>
  <si>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</si>
  <si>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</si>
  <si>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</si>
  <si>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</si>
  <si>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</si>
  <si>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</si>
  <si>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</si>
  <si>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</si>
  <si>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</si>
  <si>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</si>
  <si>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</si>
  <si>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</si>
  <si>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</si>
  <si>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</si>
  <si>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</si>
  <si>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</si>
  <si>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</si>
  <si>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</si>
  <si>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</si>
  <si>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</si>
  <si>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</si>
  <si>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</si>
  <si>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</si>
  <si>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</si>
  <si>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</si>
  <si>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</si>
  <si>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</si>
  <si>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</si>
  <si>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</si>
  <si>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</si>
  <si>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</si>
  <si>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</si>
  <si>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</si>
  <si>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</si>
  <si>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</si>
  <si>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</si>
  <si>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</si>
  <si>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</si>
  <si>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</si>
  <si>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</si>
  <si>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</si>
  <si>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</si>
  <si>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</si>
  <si>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</si>
  <si>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</si>
  <si>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</si>
  <si>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</si>
  <si>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</si>
  <si>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</si>
  <si>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</si>
  <si>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</si>
  <si>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</si>
  <si>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</si>
  <si>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</si>
  <si>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</si>
  <si>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</si>
  <si>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</si>
  <si>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</si>
  <si>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</si>
  <si>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</si>
  <si>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</si>
  <si>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</si>
  <si>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</si>
  <si>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</si>
  <si>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</si>
  <si>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</si>
  <si>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</si>
  <si>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</si>
  <si>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</si>
  <si>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</si>
  <si>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</si>
  <si>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</si>
  <si>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</si>
  <si>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</si>
  <si>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</si>
  <si>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</si>
  <si>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</si>
  <si>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</si>
  <si>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</si>
  <si>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</si>
  <si>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</si>
  <si>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</si>
  <si>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</si>
  <si>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</si>
  <si>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バックスロー</t>
    <phoneticPr fontId="26"/>
  </si>
  <si>
    <t>フロントスロー</t>
    <phoneticPr fontId="26"/>
  </si>
  <si>
    <t>ブロックジャンプ（右方向へ）</t>
    <phoneticPr fontId="3"/>
  </si>
  <si>
    <t>ブロックジャンプ（左方向へ）</t>
    <phoneticPr fontId="3"/>
  </si>
  <si>
    <t>バックスロー</t>
    <phoneticPr fontId="3"/>
  </si>
  <si>
    <t>フロントスロー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</si>
  <si>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</si>
  <si>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</si>
  <si>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フロントスロー</t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</si>
  <si>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</si>
  <si>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</si>
  <si>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</si>
  <si>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</si>
  <si>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</si>
  <si>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</si>
  <si>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</si>
  <si>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</si>
  <si>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</si>
  <si>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</si>
  <si>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</si>
  <si>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</si>
  <si>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</si>
  <si>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記入例</t>
    <rPh sb="0" eb="2">
      <t>キニュウ</t>
    </rPh>
    <rPh sb="2" eb="3">
      <t>レイ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</si>
  <si>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</si>
  <si>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</si>
  <si>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</si>
  <si>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</si>
  <si>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</si>
  <si>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</si>
  <si>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</si>
  <si>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９ｍ３往復</t>
    <phoneticPr fontId="5"/>
  </si>
  <si>
    <t>９ｍ３往復</t>
    <phoneticPr fontId="3"/>
  </si>
  <si>
    <t>■■　■■</t>
  </si>
  <si>
    <t>□□　□□</t>
  </si>
  <si>
    <t>女</t>
    <rPh sb="0" eb="1">
      <t>オンナ</t>
    </rPh>
    <phoneticPr fontId="26"/>
  </si>
  <si>
    <t>愛知県</t>
    <rPh sb="0" eb="3">
      <t>アイチケン</t>
    </rPh>
    <phoneticPr fontId="26"/>
  </si>
  <si>
    <t>◆◆◆中学校</t>
    <rPh sb="3" eb="6">
      <t>チュウガッコウ</t>
    </rPh>
    <phoneticPr fontId="2"/>
  </si>
  <si>
    <t>右</t>
    <rPh sb="0" eb="1">
      <t>ミギ</t>
    </rPh>
    <phoneticPr fontId="26"/>
  </si>
  <si>
    <t>WS</t>
  </si>
  <si>
    <t>東京都</t>
    <rPh sb="0" eb="3">
      <t>トウキョウト</t>
    </rPh>
    <phoneticPr fontId="26"/>
  </si>
  <si>
    <t>◆◆学園中学校</t>
    <rPh sb="2" eb="4">
      <t>ガクエン</t>
    </rPh>
    <rPh sb="4" eb="5">
      <t>チュウ</t>
    </rPh>
    <rPh sb="5" eb="7">
      <t>ガッコウ</t>
    </rPh>
    <phoneticPr fontId="16"/>
  </si>
  <si>
    <t>WS・MB</t>
  </si>
  <si>
    <t>女</t>
    <rPh sb="0" eb="1">
      <t>オンナ</t>
    </rPh>
    <phoneticPr fontId="4"/>
  </si>
  <si>
    <t>大阪府</t>
    <rPh sb="0" eb="3">
      <t>オオサカフ</t>
    </rPh>
    <phoneticPr fontId="3"/>
  </si>
  <si>
    <t>◆◆市立東中学校</t>
    <rPh sb="2" eb="4">
      <t>イチリツ</t>
    </rPh>
    <rPh sb="4" eb="5">
      <t>ヒガシ</t>
    </rPh>
    <rPh sb="5" eb="8">
      <t>チュウガッコウ</t>
    </rPh>
    <phoneticPr fontId="3"/>
  </si>
  <si>
    <t>右</t>
    <rPh sb="0" eb="1">
      <t>ミギ</t>
    </rPh>
    <phoneticPr fontId="4"/>
  </si>
  <si>
    <t>S</t>
  </si>
  <si>
    <t>神奈川県</t>
    <rPh sb="0" eb="4">
      <t>カナガワケン</t>
    </rPh>
    <phoneticPr fontId="3"/>
  </si>
  <si>
    <t>◆◆市立西中学校</t>
    <rPh sb="2" eb="4">
      <t>イチリツ</t>
    </rPh>
    <rPh sb="4" eb="5">
      <t>ニシ</t>
    </rPh>
    <rPh sb="5" eb="8">
      <t>チュウガッコウ</t>
    </rPh>
    <phoneticPr fontId="5"/>
  </si>
  <si>
    <t>左</t>
    <rPh sb="0" eb="1">
      <t>ヒダリ</t>
    </rPh>
    <phoneticPr fontId="4"/>
  </si>
  <si>
    <t>ＷＳ・OP</t>
  </si>
  <si>
    <t>北海道</t>
    <rPh sb="0" eb="3">
      <t>ホッカイドウ</t>
    </rPh>
    <phoneticPr fontId="26"/>
  </si>
  <si>
    <t>◆◆付属中学校</t>
    <rPh sb="2" eb="4">
      <t>フゾク</t>
    </rPh>
    <rPh sb="4" eb="6">
      <t>チュウガク</t>
    </rPh>
    <rPh sb="6" eb="7">
      <t>コウ</t>
    </rPh>
    <phoneticPr fontId="2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</si>
</sst>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theme="1"/>
      <name val="ＭＳ Ｐゴシック"/>
      <family val="3"/>
      <charset val="128"/>
      <scheme val="minor"/>
    </font>
    <font>
      <sz val="8"/>
      <color rgb="FF0070C0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7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40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9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5" borderId="5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7" fillId="5" borderId="58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0" fontId="30" fillId="5" borderId="3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30" fillId="7" borderId="56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0" fontId="30" fillId="10" borderId="99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 vertical="center"/>
    </xf>
    <xf numFmtId="0" fontId="30" fillId="10" borderId="2" xfId="0" applyFont="1" applyFill="1" applyBorder="1" applyAlignment="1">
      <alignment horizontal="right" vertical="center"/>
    </xf>
    <xf numFmtId="0" fontId="30" fillId="10" borderId="59" xfId="0" applyFont="1" applyFill="1" applyBorder="1" applyAlignment="1">
      <alignment horizontal="right" vertical="center"/>
    </xf>
    <xf numFmtId="0" fontId="30" fillId="10" borderId="43" xfId="0" applyFont="1" applyFill="1" applyBorder="1" applyAlignment="1">
      <alignment horizontal="right" vertical="center"/>
    </xf>
    <xf numFmtId="0" fontId="0" fillId="0" borderId="117" xfId="0" applyBorder="1">
      <alignment vertical="center"/>
    </xf>
    <xf numFmtId="0" fontId="30" fillId="10" borderId="0" xfId="0" applyFont="1" applyFill="1" applyBorder="1" applyAlignment="1">
      <alignment horizontal="right" vertical="center"/>
    </xf>
    <xf numFmtId="0" fontId="30" fillId="10" borderId="78" xfId="0" applyFont="1" applyFill="1" applyBorder="1" applyAlignment="1">
      <alignment horizontal="right"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7" fontId="30" fillId="0" borderId="16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33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46" xfId="0" applyNumberFormat="1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0" xfId="0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180" fontId="30" fillId="0" borderId="19" xfId="0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178" fontId="7" fillId="5" borderId="37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29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57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30" fillId="7" borderId="18" xfId="0" applyFont="1" applyFill="1" applyBorder="1" applyAlignment="1">
      <alignment horizontal="right" vertical="center"/>
    </xf>
    <xf numFmtId="0" fontId="7" fillId="7" borderId="62" xfId="0" applyFont="1" applyFill="1" applyBorder="1" applyAlignment="1">
      <alignment horizontal="center" vertical="center"/>
    </xf>
    <xf numFmtId="180" fontId="7" fillId="0" borderId="17" xfId="0" applyNumberFormat="1" applyFont="1" applyFill="1" applyBorder="1" applyAlignment="1">
      <alignment horizontal="center" vertical="center"/>
    </xf>
    <xf numFmtId="0" fontId="30" fillId="7" borderId="58" xfId="0" applyFont="1" applyFill="1" applyBorder="1" applyAlignment="1">
      <alignment horizontal="center" vertical="center"/>
    </xf>
    <xf numFmtId="176" fontId="7" fillId="0" borderId="49" xfId="0" applyNumberFormat="1" applyFont="1" applyFill="1" applyBorder="1" applyAlignment="1">
      <alignment horizontal="center" vertical="center"/>
    </xf>
    <xf numFmtId="176" fontId="7" fillId="0" borderId="127" xfId="0" applyNumberFormat="1" applyFont="1" applyFill="1" applyBorder="1" applyAlignment="1">
      <alignment horizontal="center" vertical="center"/>
    </xf>
    <xf numFmtId="0" fontId="30" fillId="7" borderId="61" xfId="0" applyFont="1" applyFill="1" applyBorder="1" applyAlignment="1">
      <alignment horizontal="center" vertical="center"/>
    </xf>
    <xf numFmtId="0" fontId="30" fillId="7" borderId="33" xfId="0" applyFont="1" applyFill="1" applyBorder="1" applyAlignment="1">
      <alignment horizontal="right" vertical="center"/>
    </xf>
    <xf numFmtId="176" fontId="7" fillId="0" borderId="21" xfId="0" applyNumberFormat="1" applyFont="1" applyFill="1" applyBorder="1" applyAlignment="1">
      <alignment horizontal="center" vertical="center"/>
    </xf>
    <xf numFmtId="0" fontId="30" fillId="7" borderId="6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0" fontId="0" fillId="0" borderId="0" xfId="0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30" fillId="7" borderId="34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7" borderId="17" xfId="0" applyFont="1" applyFill="1" applyBorder="1" applyAlignment="1">
      <alignment horizontal="center" vertical="center"/>
    </xf>
    <xf numFmtId="0" fontId="30" fillId="7" borderId="86" xfId="0" applyFont="1" applyFill="1" applyBorder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60" xfId="0" applyFont="1" applyFill="1" applyBorder="1" applyAlignment="1">
      <alignment horizontal="center" vertical="center"/>
    </xf>
    <xf numFmtId="0" fontId="30" fillId="5" borderId="72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20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30" fillId="0" borderId="9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5" xfId="0" applyNumberFormat="1" applyFont="1" applyBorder="1">
      <alignment vertical="center"/>
    </xf>
    <xf numFmtId="177" fontId="30" fillId="0" borderId="146" xfId="0" applyNumberFormat="1" applyFont="1" applyBorder="1">
      <alignment vertical="center"/>
    </xf>
    <xf numFmtId="0" fontId="30" fillId="8" borderId="34" xfId="0" applyFont="1" applyFill="1" applyBorder="1" applyAlignment="1">
      <alignment horizontal="center" vertical="center"/>
    </xf>
    <xf numFmtId="177" fontId="30" fillId="0" borderId="8" xfId="0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19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4" fillId="12" borderId="19" xfId="0" applyFont="1" applyFill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0" fillId="5" borderId="99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87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87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6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93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0" fontId="30" fillId="8" borderId="82" xfId="0" applyFont="1" applyFill="1" applyBorder="1" applyAlignment="1">
      <alignment horizontal="center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4" fillId="4" borderId="82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 wrapText="1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59.200000000000045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92947968"/>
        <c:axId val="92949504"/>
      </c:radarChart>
      <c:catAx>
        <c:axId val="9294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49504"/>
        <c:crosses val="autoZero"/>
        <c:lblAlgn val="ctr"/>
        <c:lblOffset val="100"/>
      </c:catAx>
      <c:valAx>
        <c:axId val="9294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4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101009664"/>
        <c:axId val="101011456"/>
      </c:barChart>
      <c:catAx>
        <c:axId val="101009664"/>
        <c:scaling>
          <c:orientation val="minMax"/>
        </c:scaling>
        <c:axPos val="b"/>
        <c:numFmt formatCode="General" sourceLinked="1"/>
        <c:majorTickMark val="none"/>
        <c:tickLblPos val="nextTo"/>
        <c:crossAx val="101011456"/>
        <c:crosses val="autoZero"/>
        <c:auto val="1"/>
        <c:lblAlgn val="ctr"/>
        <c:lblOffset val="100"/>
      </c:catAx>
      <c:valAx>
        <c:axId val="101011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9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88256"/>
        <c:axId val="115489792"/>
      </c:radarChart>
      <c:catAx>
        <c:axId val="115488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89792"/>
        <c:crosses val="autoZero"/>
        <c:lblAlgn val="ctr"/>
        <c:lblOffset val="100"/>
      </c:catAx>
      <c:valAx>
        <c:axId val="115489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88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31776"/>
        <c:axId val="115533312"/>
      </c:barChart>
      <c:catAx>
        <c:axId val="115531776"/>
        <c:scaling>
          <c:orientation val="minMax"/>
        </c:scaling>
        <c:axPos val="b"/>
        <c:numFmt formatCode="General" sourceLinked="1"/>
        <c:majorTickMark val="none"/>
        <c:tickLblPos val="nextTo"/>
        <c:crossAx val="115533312"/>
        <c:crosses val="autoZero"/>
        <c:auto val="1"/>
        <c:lblAlgn val="ctr"/>
        <c:lblOffset val="100"/>
      </c:catAx>
      <c:valAx>
        <c:axId val="115533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31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63136"/>
        <c:axId val="115564928"/>
      </c:radarChart>
      <c:catAx>
        <c:axId val="115563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64928"/>
        <c:crosses val="autoZero"/>
        <c:lblAlgn val="ctr"/>
        <c:lblOffset val="100"/>
      </c:catAx>
      <c:valAx>
        <c:axId val="11556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63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98080"/>
        <c:axId val="115599616"/>
      </c:barChart>
      <c:catAx>
        <c:axId val="115598080"/>
        <c:scaling>
          <c:orientation val="minMax"/>
        </c:scaling>
        <c:axPos val="b"/>
        <c:numFmt formatCode="General" sourceLinked="1"/>
        <c:majorTickMark val="none"/>
        <c:tickLblPos val="nextTo"/>
        <c:crossAx val="115599616"/>
        <c:crosses val="autoZero"/>
        <c:auto val="1"/>
        <c:lblAlgn val="ctr"/>
        <c:lblOffset val="100"/>
      </c:catAx>
      <c:valAx>
        <c:axId val="115599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98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38272"/>
        <c:axId val="115639808"/>
      </c:radarChart>
      <c:catAx>
        <c:axId val="115638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39808"/>
        <c:crosses val="autoZero"/>
        <c:lblAlgn val="ctr"/>
        <c:lblOffset val="100"/>
      </c:catAx>
      <c:valAx>
        <c:axId val="115639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38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24896"/>
        <c:axId val="115826688"/>
      </c:barChart>
      <c:catAx>
        <c:axId val="115824896"/>
        <c:scaling>
          <c:orientation val="minMax"/>
        </c:scaling>
        <c:axPos val="b"/>
        <c:numFmt formatCode="General" sourceLinked="1"/>
        <c:majorTickMark val="none"/>
        <c:tickLblPos val="nextTo"/>
        <c:crossAx val="115826688"/>
        <c:crosses val="autoZero"/>
        <c:auto val="1"/>
        <c:lblAlgn val="ctr"/>
        <c:lblOffset val="100"/>
      </c:catAx>
      <c:valAx>
        <c:axId val="115826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24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52416"/>
        <c:axId val="115853952"/>
      </c:radarChart>
      <c:catAx>
        <c:axId val="115852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53952"/>
        <c:crosses val="autoZero"/>
        <c:lblAlgn val="ctr"/>
        <c:lblOffset val="100"/>
      </c:catAx>
      <c:valAx>
        <c:axId val="115853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52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83008"/>
        <c:axId val="115921664"/>
      </c:barChart>
      <c:catAx>
        <c:axId val="115883008"/>
        <c:scaling>
          <c:orientation val="minMax"/>
        </c:scaling>
        <c:axPos val="b"/>
        <c:numFmt formatCode="General" sourceLinked="1"/>
        <c:majorTickMark val="none"/>
        <c:tickLblPos val="nextTo"/>
        <c:crossAx val="115921664"/>
        <c:crosses val="autoZero"/>
        <c:auto val="1"/>
        <c:lblAlgn val="ctr"/>
        <c:lblOffset val="100"/>
      </c:catAx>
      <c:valAx>
        <c:axId val="115921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83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39200"/>
        <c:axId val="115940736"/>
      </c:radarChart>
      <c:catAx>
        <c:axId val="115939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40736"/>
        <c:crosses val="autoZero"/>
        <c:lblAlgn val="ctr"/>
        <c:lblOffset val="100"/>
      </c:catAx>
      <c:valAx>
        <c:axId val="115940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39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78624"/>
        <c:axId val="115980160"/>
      </c:barChart>
      <c:catAx>
        <c:axId val="115978624"/>
        <c:scaling>
          <c:orientation val="minMax"/>
        </c:scaling>
        <c:axPos val="b"/>
        <c:numFmt formatCode="General" sourceLinked="1"/>
        <c:majorTickMark val="none"/>
        <c:tickLblPos val="nextTo"/>
        <c:crossAx val="115980160"/>
        <c:crosses val="autoZero"/>
        <c:auto val="1"/>
        <c:lblAlgn val="ctr"/>
        <c:lblOffset val="100"/>
      </c:catAx>
      <c:valAx>
        <c:axId val="115980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978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40896"/>
        <c:axId val="101042432"/>
      </c:radarChart>
      <c:catAx>
        <c:axId val="101040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2432"/>
        <c:crosses val="autoZero"/>
        <c:lblAlgn val="ctr"/>
        <c:lblOffset val="100"/>
      </c:catAx>
      <c:valAx>
        <c:axId val="101042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40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54880"/>
        <c:axId val="115756416"/>
      </c:radarChart>
      <c:catAx>
        <c:axId val="115754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6416"/>
        <c:crosses val="autoZero"/>
        <c:lblAlgn val="ctr"/>
        <c:lblOffset val="100"/>
      </c:catAx>
      <c:valAx>
        <c:axId val="11575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4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98784"/>
        <c:axId val="115800320"/>
      </c:barChart>
      <c:catAx>
        <c:axId val="115798784"/>
        <c:scaling>
          <c:orientation val="minMax"/>
        </c:scaling>
        <c:axPos val="b"/>
        <c:numFmt formatCode="General" sourceLinked="1"/>
        <c:majorTickMark val="none"/>
        <c:tickLblPos val="nextTo"/>
        <c:crossAx val="115800320"/>
        <c:crosses val="autoZero"/>
        <c:auto val="1"/>
        <c:lblAlgn val="ctr"/>
        <c:lblOffset val="100"/>
      </c:catAx>
      <c:valAx>
        <c:axId val="115800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98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26752"/>
        <c:axId val="116032640"/>
      </c:radarChart>
      <c:catAx>
        <c:axId val="116026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32640"/>
        <c:crosses val="autoZero"/>
        <c:lblAlgn val="ctr"/>
        <c:lblOffset val="100"/>
      </c:catAx>
      <c:valAx>
        <c:axId val="116032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26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144000"/>
        <c:axId val="116145536"/>
      </c:barChart>
      <c:catAx>
        <c:axId val="116144000"/>
        <c:scaling>
          <c:orientation val="minMax"/>
        </c:scaling>
        <c:axPos val="b"/>
        <c:numFmt formatCode="General" sourceLinked="1"/>
        <c:majorTickMark val="none"/>
        <c:tickLblPos val="nextTo"/>
        <c:crossAx val="116145536"/>
        <c:crosses val="autoZero"/>
        <c:auto val="1"/>
        <c:lblAlgn val="ctr"/>
        <c:lblOffset val="100"/>
      </c:catAx>
      <c:valAx>
        <c:axId val="116145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71520"/>
        <c:axId val="116173056"/>
      </c:radarChart>
      <c:catAx>
        <c:axId val="1161715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73056"/>
        <c:crosses val="autoZero"/>
        <c:lblAlgn val="ctr"/>
        <c:lblOffset val="100"/>
      </c:catAx>
      <c:valAx>
        <c:axId val="1161730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715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104576"/>
        <c:axId val="116106368"/>
      </c:barChart>
      <c:catAx>
        <c:axId val="116104576"/>
        <c:scaling>
          <c:orientation val="minMax"/>
        </c:scaling>
        <c:axPos val="b"/>
        <c:numFmt formatCode="General" sourceLinked="1"/>
        <c:majorTickMark val="none"/>
        <c:tickLblPos val="nextTo"/>
        <c:crossAx val="116106368"/>
        <c:crosses val="autoZero"/>
        <c:auto val="1"/>
        <c:lblAlgn val="ctr"/>
        <c:lblOffset val="100"/>
      </c:catAx>
      <c:valAx>
        <c:axId val="116106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04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05824"/>
        <c:axId val="116219904"/>
      </c:radarChart>
      <c:catAx>
        <c:axId val="116205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19904"/>
        <c:crosses val="autoZero"/>
        <c:lblAlgn val="ctr"/>
        <c:lblOffset val="100"/>
      </c:catAx>
      <c:valAx>
        <c:axId val="116219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05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53824"/>
        <c:axId val="116255360"/>
      </c:barChart>
      <c:catAx>
        <c:axId val="116253824"/>
        <c:scaling>
          <c:orientation val="minMax"/>
        </c:scaling>
        <c:axPos val="b"/>
        <c:numFmt formatCode="General" sourceLinked="1"/>
        <c:majorTickMark val="none"/>
        <c:tickLblPos val="nextTo"/>
        <c:crossAx val="116255360"/>
        <c:crosses val="autoZero"/>
        <c:auto val="1"/>
        <c:lblAlgn val="ctr"/>
        <c:lblOffset val="100"/>
      </c:catAx>
      <c:valAx>
        <c:axId val="116255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53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81344"/>
        <c:axId val="116282880"/>
      </c:radarChart>
      <c:catAx>
        <c:axId val="116281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82880"/>
        <c:crosses val="autoZero"/>
        <c:lblAlgn val="ctr"/>
        <c:lblOffset val="100"/>
      </c:catAx>
      <c:valAx>
        <c:axId val="116282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81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329088"/>
        <c:axId val="116334976"/>
      </c:barChart>
      <c:catAx>
        <c:axId val="116329088"/>
        <c:scaling>
          <c:orientation val="minMax"/>
        </c:scaling>
        <c:axPos val="b"/>
        <c:numFmt formatCode="General" sourceLinked="1"/>
        <c:majorTickMark val="none"/>
        <c:tickLblPos val="nextTo"/>
        <c:crossAx val="116334976"/>
        <c:crosses val="autoZero"/>
        <c:auto val="1"/>
        <c:lblAlgn val="ctr"/>
        <c:lblOffset val="100"/>
      </c:catAx>
      <c:valAx>
        <c:axId val="116334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2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57888"/>
        <c:axId val="101167872"/>
      </c:barChart>
      <c:catAx>
        <c:axId val="101157888"/>
        <c:scaling>
          <c:orientation val="minMax"/>
        </c:scaling>
        <c:axPos val="b"/>
        <c:numFmt formatCode="General" sourceLinked="1"/>
        <c:majorTickMark val="none"/>
        <c:tickLblPos val="nextTo"/>
        <c:crossAx val="101167872"/>
        <c:crosses val="autoZero"/>
        <c:auto val="1"/>
        <c:lblAlgn val="ctr"/>
        <c:lblOffset val="100"/>
      </c:catAx>
      <c:valAx>
        <c:axId val="101167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5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77088"/>
        <c:axId val="116378624"/>
      </c:radarChart>
      <c:catAx>
        <c:axId val="116377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78624"/>
        <c:crosses val="autoZero"/>
        <c:lblAlgn val="ctr"/>
        <c:lblOffset val="100"/>
      </c:catAx>
      <c:valAx>
        <c:axId val="116378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77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16896"/>
        <c:axId val="116418432"/>
      </c:barChart>
      <c:catAx>
        <c:axId val="116416896"/>
        <c:scaling>
          <c:orientation val="minMax"/>
        </c:scaling>
        <c:axPos val="b"/>
        <c:numFmt formatCode="General" sourceLinked="1"/>
        <c:majorTickMark val="none"/>
        <c:tickLblPos val="nextTo"/>
        <c:crossAx val="116418432"/>
        <c:crosses val="autoZero"/>
        <c:auto val="1"/>
        <c:lblAlgn val="ctr"/>
        <c:lblOffset val="100"/>
      </c:catAx>
      <c:valAx>
        <c:axId val="116418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16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35968"/>
        <c:axId val="116454144"/>
      </c:radarChart>
      <c:catAx>
        <c:axId val="116435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54144"/>
        <c:crosses val="autoZero"/>
        <c:lblAlgn val="ctr"/>
        <c:lblOffset val="100"/>
      </c:catAx>
      <c:valAx>
        <c:axId val="116454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35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96256"/>
        <c:axId val="116497792"/>
      </c:barChart>
      <c:catAx>
        <c:axId val="116496256"/>
        <c:scaling>
          <c:orientation val="minMax"/>
        </c:scaling>
        <c:axPos val="b"/>
        <c:numFmt formatCode="General" sourceLinked="1"/>
        <c:majorTickMark val="none"/>
        <c:tickLblPos val="nextTo"/>
        <c:crossAx val="116497792"/>
        <c:crosses val="autoZero"/>
        <c:auto val="1"/>
        <c:lblAlgn val="ctr"/>
        <c:lblOffset val="100"/>
      </c:catAx>
      <c:valAx>
        <c:axId val="116497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96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97504"/>
        <c:axId val="116599040"/>
      </c:radarChart>
      <c:catAx>
        <c:axId val="116597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99040"/>
        <c:crosses val="autoZero"/>
        <c:lblAlgn val="ctr"/>
        <c:lblOffset val="100"/>
      </c:catAx>
      <c:valAx>
        <c:axId val="116599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97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532736"/>
        <c:axId val="116534272"/>
      </c:barChart>
      <c:catAx>
        <c:axId val="116532736"/>
        <c:scaling>
          <c:orientation val="minMax"/>
        </c:scaling>
        <c:axPos val="b"/>
        <c:numFmt formatCode="General" sourceLinked="1"/>
        <c:majorTickMark val="none"/>
        <c:tickLblPos val="nextTo"/>
        <c:crossAx val="116534272"/>
        <c:crosses val="autoZero"/>
        <c:auto val="1"/>
        <c:lblAlgn val="ctr"/>
        <c:lblOffset val="100"/>
      </c:catAx>
      <c:valAx>
        <c:axId val="116534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2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60256"/>
        <c:axId val="116561792"/>
      </c:radarChart>
      <c:catAx>
        <c:axId val="116560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61792"/>
        <c:crosses val="autoZero"/>
        <c:lblAlgn val="ctr"/>
        <c:lblOffset val="100"/>
      </c:catAx>
      <c:valAx>
        <c:axId val="116561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60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57152"/>
        <c:axId val="116667136"/>
      </c:barChart>
      <c:catAx>
        <c:axId val="116657152"/>
        <c:scaling>
          <c:orientation val="minMax"/>
        </c:scaling>
        <c:axPos val="b"/>
        <c:numFmt formatCode="General" sourceLinked="1"/>
        <c:majorTickMark val="none"/>
        <c:tickLblPos val="nextTo"/>
        <c:crossAx val="116667136"/>
        <c:crosses val="autoZero"/>
        <c:auto val="1"/>
        <c:lblAlgn val="ctr"/>
        <c:lblOffset val="100"/>
      </c:catAx>
      <c:valAx>
        <c:axId val="116667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57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05152"/>
        <c:axId val="116706688"/>
      </c:radarChart>
      <c:catAx>
        <c:axId val="116705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06688"/>
        <c:crosses val="autoZero"/>
        <c:lblAlgn val="ctr"/>
        <c:lblOffset val="100"/>
      </c:catAx>
      <c:valAx>
        <c:axId val="116706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05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84224"/>
        <c:axId val="116885760"/>
      </c:barChart>
      <c:catAx>
        <c:axId val="116884224"/>
        <c:scaling>
          <c:orientation val="minMax"/>
        </c:scaling>
        <c:axPos val="b"/>
        <c:numFmt formatCode="General" sourceLinked="1"/>
        <c:majorTickMark val="none"/>
        <c:tickLblPos val="nextTo"/>
        <c:crossAx val="116885760"/>
        <c:crosses val="autoZero"/>
        <c:auto val="1"/>
        <c:lblAlgn val="ctr"/>
        <c:lblOffset val="100"/>
      </c:catAx>
      <c:valAx>
        <c:axId val="116885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8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58752"/>
        <c:axId val="101260288"/>
      </c:radarChart>
      <c:catAx>
        <c:axId val="101258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60288"/>
        <c:crosses val="autoZero"/>
        <c:lblAlgn val="ctr"/>
        <c:lblOffset val="100"/>
      </c:catAx>
      <c:valAx>
        <c:axId val="101260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58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15584"/>
        <c:axId val="116728960"/>
      </c:radarChart>
      <c:catAx>
        <c:axId val="116915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28960"/>
        <c:crosses val="autoZero"/>
        <c:lblAlgn val="ctr"/>
        <c:lblOffset val="100"/>
      </c:catAx>
      <c:valAx>
        <c:axId val="116728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15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49440"/>
        <c:axId val="116750976"/>
      </c:radarChart>
      <c:catAx>
        <c:axId val="116749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50976"/>
        <c:crosses val="autoZero"/>
        <c:lblAlgn val="ctr"/>
        <c:lblOffset val="100"/>
      </c:catAx>
      <c:valAx>
        <c:axId val="116750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49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06336"/>
        <c:axId val="117007872"/>
      </c:barChart>
      <c:catAx>
        <c:axId val="117006336"/>
        <c:scaling>
          <c:orientation val="minMax"/>
        </c:scaling>
        <c:axPos val="b"/>
        <c:numFmt formatCode="General" sourceLinked="1"/>
        <c:majorTickMark val="none"/>
        <c:tickLblPos val="nextTo"/>
        <c:crossAx val="117007872"/>
        <c:crosses val="autoZero"/>
        <c:auto val="1"/>
        <c:lblAlgn val="ctr"/>
        <c:lblOffset val="100"/>
      </c:catAx>
      <c:valAx>
        <c:axId val="117007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06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41792"/>
        <c:axId val="116920704"/>
      </c:radarChart>
      <c:catAx>
        <c:axId val="117041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20704"/>
        <c:crosses val="autoZero"/>
        <c:lblAlgn val="ctr"/>
        <c:lblOffset val="100"/>
      </c:catAx>
      <c:valAx>
        <c:axId val="116920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41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962816"/>
        <c:axId val="116964352"/>
      </c:barChart>
      <c:catAx>
        <c:axId val="116962816"/>
        <c:scaling>
          <c:orientation val="minMax"/>
        </c:scaling>
        <c:axPos val="b"/>
        <c:numFmt formatCode="General" sourceLinked="1"/>
        <c:majorTickMark val="none"/>
        <c:tickLblPos val="nextTo"/>
        <c:crossAx val="116964352"/>
        <c:crosses val="autoZero"/>
        <c:auto val="1"/>
        <c:lblAlgn val="ctr"/>
        <c:lblOffset val="100"/>
      </c:catAx>
      <c:valAx>
        <c:axId val="116964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62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55872"/>
        <c:axId val="117057408"/>
      </c:radarChart>
      <c:catAx>
        <c:axId val="117055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57408"/>
        <c:crosses val="autoZero"/>
        <c:lblAlgn val="ctr"/>
        <c:lblOffset val="100"/>
      </c:catAx>
      <c:valAx>
        <c:axId val="117057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55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103616"/>
        <c:axId val="117113600"/>
      </c:barChart>
      <c:catAx>
        <c:axId val="117103616"/>
        <c:scaling>
          <c:orientation val="minMax"/>
        </c:scaling>
        <c:axPos val="b"/>
        <c:numFmt formatCode="General" sourceLinked="1"/>
        <c:majorTickMark val="none"/>
        <c:tickLblPos val="nextTo"/>
        <c:crossAx val="117113600"/>
        <c:crosses val="autoZero"/>
        <c:auto val="1"/>
        <c:lblAlgn val="ctr"/>
        <c:lblOffset val="100"/>
      </c:catAx>
      <c:valAx>
        <c:axId val="117113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03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39328"/>
        <c:axId val="117140864"/>
      </c:radarChart>
      <c:catAx>
        <c:axId val="117139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40864"/>
        <c:crosses val="autoZero"/>
        <c:lblAlgn val="ctr"/>
        <c:lblOffset val="100"/>
      </c:catAx>
      <c:valAx>
        <c:axId val="117140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39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56960"/>
        <c:axId val="117258496"/>
      </c:barChart>
      <c:catAx>
        <c:axId val="117256960"/>
        <c:scaling>
          <c:orientation val="minMax"/>
        </c:scaling>
        <c:axPos val="b"/>
        <c:numFmt formatCode="General" sourceLinked="1"/>
        <c:majorTickMark val="none"/>
        <c:tickLblPos val="nextTo"/>
        <c:crossAx val="117258496"/>
        <c:crosses val="autoZero"/>
        <c:auto val="1"/>
        <c:lblAlgn val="ctr"/>
        <c:lblOffset val="100"/>
      </c:catAx>
      <c:valAx>
        <c:axId val="117258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56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88320"/>
        <c:axId val="117290112"/>
      </c:radarChart>
      <c:catAx>
        <c:axId val="11728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90112"/>
        <c:crosses val="autoZero"/>
        <c:lblAlgn val="ctr"/>
        <c:lblOffset val="100"/>
      </c:catAx>
      <c:valAx>
        <c:axId val="117290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8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14560"/>
        <c:axId val="101316096"/>
      </c:barChart>
      <c:catAx>
        <c:axId val="101314560"/>
        <c:scaling>
          <c:orientation val="minMax"/>
        </c:scaling>
        <c:axPos val="b"/>
        <c:numFmt formatCode="General" sourceLinked="1"/>
        <c:majorTickMark val="none"/>
        <c:tickLblPos val="nextTo"/>
        <c:crossAx val="101316096"/>
        <c:crosses val="autoZero"/>
        <c:auto val="1"/>
        <c:lblAlgn val="ctr"/>
        <c:lblOffset val="100"/>
      </c:catAx>
      <c:valAx>
        <c:axId val="101316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14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21632"/>
        <c:axId val="117235712"/>
      </c:barChart>
      <c:catAx>
        <c:axId val="117221632"/>
        <c:scaling>
          <c:orientation val="minMax"/>
        </c:scaling>
        <c:axPos val="b"/>
        <c:numFmt formatCode="General" sourceLinked="1"/>
        <c:majorTickMark val="none"/>
        <c:tickLblPos val="nextTo"/>
        <c:crossAx val="117235712"/>
        <c:crosses val="autoZero"/>
        <c:auto val="1"/>
        <c:lblAlgn val="ctr"/>
        <c:lblOffset val="100"/>
      </c:catAx>
      <c:valAx>
        <c:axId val="117235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21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84320"/>
        <c:axId val="117385856"/>
      </c:radarChart>
      <c:catAx>
        <c:axId val="117384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85856"/>
        <c:crosses val="autoZero"/>
        <c:lblAlgn val="ctr"/>
        <c:lblOffset val="100"/>
      </c:catAx>
      <c:valAx>
        <c:axId val="117385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84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428224"/>
        <c:axId val="117429760"/>
      </c:barChart>
      <c:catAx>
        <c:axId val="117428224"/>
        <c:scaling>
          <c:orientation val="minMax"/>
        </c:scaling>
        <c:axPos val="b"/>
        <c:numFmt formatCode="General" sourceLinked="1"/>
        <c:majorTickMark val="none"/>
        <c:tickLblPos val="nextTo"/>
        <c:crossAx val="117429760"/>
        <c:crosses val="autoZero"/>
        <c:auto val="1"/>
        <c:lblAlgn val="ctr"/>
        <c:lblOffset val="100"/>
      </c:catAx>
      <c:valAx>
        <c:axId val="117429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28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55488"/>
        <c:axId val="117469568"/>
      </c:radarChart>
      <c:catAx>
        <c:axId val="117455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69568"/>
        <c:crosses val="autoZero"/>
        <c:lblAlgn val="ctr"/>
        <c:lblOffset val="100"/>
      </c:catAx>
      <c:valAx>
        <c:axId val="117469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55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503488"/>
        <c:axId val="117505024"/>
      </c:barChart>
      <c:catAx>
        <c:axId val="117503488"/>
        <c:scaling>
          <c:orientation val="minMax"/>
        </c:scaling>
        <c:axPos val="b"/>
        <c:numFmt formatCode="General" sourceLinked="1"/>
        <c:majorTickMark val="none"/>
        <c:tickLblPos val="nextTo"/>
        <c:crossAx val="117505024"/>
        <c:crosses val="autoZero"/>
        <c:auto val="1"/>
        <c:lblAlgn val="ctr"/>
        <c:lblOffset val="100"/>
      </c:catAx>
      <c:valAx>
        <c:axId val="117505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03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35104"/>
        <c:axId val="117536640"/>
      </c:radarChart>
      <c:catAx>
        <c:axId val="117535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36640"/>
        <c:crosses val="autoZero"/>
        <c:lblAlgn val="ctr"/>
        <c:lblOffset val="100"/>
      </c:catAx>
      <c:valAx>
        <c:axId val="117536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35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718016"/>
        <c:axId val="117723904"/>
      </c:barChart>
      <c:catAx>
        <c:axId val="117718016"/>
        <c:scaling>
          <c:orientation val="minMax"/>
        </c:scaling>
        <c:axPos val="b"/>
        <c:numFmt formatCode="General" sourceLinked="1"/>
        <c:majorTickMark val="none"/>
        <c:tickLblPos val="nextTo"/>
        <c:crossAx val="117723904"/>
        <c:crosses val="autoZero"/>
        <c:auto val="1"/>
        <c:lblAlgn val="ctr"/>
        <c:lblOffset val="100"/>
      </c:catAx>
      <c:valAx>
        <c:axId val="117723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18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45536"/>
        <c:axId val="117747072"/>
      </c:radarChart>
      <c:catAx>
        <c:axId val="117745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47072"/>
        <c:crosses val="autoZero"/>
        <c:lblAlgn val="ctr"/>
        <c:lblOffset val="100"/>
      </c:catAx>
      <c:valAx>
        <c:axId val="117747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45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617408"/>
        <c:axId val="117618944"/>
      </c:barChart>
      <c:catAx>
        <c:axId val="117617408"/>
        <c:scaling>
          <c:orientation val="minMax"/>
        </c:scaling>
        <c:axPos val="b"/>
        <c:numFmt formatCode="General" sourceLinked="1"/>
        <c:majorTickMark val="none"/>
        <c:tickLblPos val="nextTo"/>
        <c:crossAx val="117618944"/>
        <c:crosses val="autoZero"/>
        <c:auto val="1"/>
        <c:lblAlgn val="ctr"/>
        <c:lblOffset val="100"/>
      </c:catAx>
      <c:valAx>
        <c:axId val="117618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17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636480"/>
        <c:axId val="117777536"/>
      </c:radarChart>
      <c:catAx>
        <c:axId val="117636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77536"/>
        <c:crosses val="autoZero"/>
        <c:lblAlgn val="ctr"/>
        <c:lblOffset val="100"/>
      </c:catAx>
      <c:valAx>
        <c:axId val="117777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36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18560"/>
        <c:axId val="101224448"/>
      </c:radarChart>
      <c:catAx>
        <c:axId val="101218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24448"/>
        <c:crosses val="autoZero"/>
        <c:lblAlgn val="ctr"/>
        <c:lblOffset val="100"/>
      </c:catAx>
      <c:valAx>
        <c:axId val="10122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18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11456"/>
        <c:axId val="117821440"/>
      </c:barChart>
      <c:catAx>
        <c:axId val="117811456"/>
        <c:scaling>
          <c:orientation val="minMax"/>
        </c:scaling>
        <c:axPos val="b"/>
        <c:numFmt formatCode="General" sourceLinked="1"/>
        <c:majorTickMark val="none"/>
        <c:tickLblPos val="nextTo"/>
        <c:crossAx val="117821440"/>
        <c:crosses val="autoZero"/>
        <c:auto val="1"/>
        <c:lblAlgn val="ctr"/>
        <c:lblOffset val="100"/>
      </c:catAx>
      <c:valAx>
        <c:axId val="117821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1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43072"/>
        <c:axId val="117844608"/>
      </c:radarChart>
      <c:catAx>
        <c:axId val="117843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44608"/>
        <c:crosses val="autoZero"/>
        <c:lblAlgn val="ctr"/>
        <c:lblOffset val="100"/>
      </c:catAx>
      <c:valAx>
        <c:axId val="117844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43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95168"/>
        <c:axId val="117896704"/>
      </c:barChart>
      <c:catAx>
        <c:axId val="117895168"/>
        <c:scaling>
          <c:orientation val="minMax"/>
        </c:scaling>
        <c:axPos val="b"/>
        <c:numFmt formatCode="General" sourceLinked="1"/>
        <c:majorTickMark val="none"/>
        <c:tickLblPos val="nextTo"/>
        <c:crossAx val="117896704"/>
        <c:crosses val="autoZero"/>
        <c:auto val="1"/>
        <c:lblAlgn val="ctr"/>
        <c:lblOffset val="100"/>
      </c:catAx>
      <c:valAx>
        <c:axId val="117896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95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992064"/>
        <c:axId val="118022528"/>
      </c:radarChart>
      <c:catAx>
        <c:axId val="117992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22528"/>
        <c:crosses val="autoZero"/>
        <c:lblAlgn val="ctr"/>
        <c:lblOffset val="100"/>
      </c:catAx>
      <c:valAx>
        <c:axId val="118022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92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26080"/>
        <c:axId val="118127616"/>
      </c:barChart>
      <c:catAx>
        <c:axId val="118126080"/>
        <c:scaling>
          <c:orientation val="minMax"/>
        </c:scaling>
        <c:axPos val="b"/>
        <c:numFmt formatCode="General" sourceLinked="1"/>
        <c:majorTickMark val="none"/>
        <c:tickLblPos val="nextTo"/>
        <c:crossAx val="118127616"/>
        <c:crosses val="autoZero"/>
        <c:auto val="1"/>
        <c:lblAlgn val="ctr"/>
        <c:lblOffset val="100"/>
      </c:catAx>
      <c:valAx>
        <c:axId val="118127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26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30720"/>
        <c:axId val="118032256"/>
      </c:radarChart>
      <c:catAx>
        <c:axId val="118030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32256"/>
        <c:crosses val="autoZero"/>
        <c:lblAlgn val="ctr"/>
        <c:lblOffset val="100"/>
      </c:catAx>
      <c:valAx>
        <c:axId val="118032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30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72448"/>
        <c:axId val="118073984"/>
      </c:barChart>
      <c:catAx>
        <c:axId val="118072448"/>
        <c:scaling>
          <c:orientation val="minMax"/>
        </c:scaling>
        <c:axPos val="b"/>
        <c:numFmt formatCode="General" sourceLinked="1"/>
        <c:majorTickMark val="none"/>
        <c:tickLblPos val="nextTo"/>
        <c:crossAx val="118073984"/>
        <c:crosses val="autoZero"/>
        <c:auto val="1"/>
        <c:lblAlgn val="ctr"/>
        <c:lblOffset val="100"/>
      </c:catAx>
      <c:valAx>
        <c:axId val="1180739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72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65504"/>
        <c:axId val="118167040"/>
      </c:radarChart>
      <c:catAx>
        <c:axId val="11816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67040"/>
        <c:crosses val="autoZero"/>
        <c:lblAlgn val="ctr"/>
        <c:lblOffset val="100"/>
      </c:catAx>
      <c:valAx>
        <c:axId val="11816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6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213248"/>
        <c:axId val="13570432"/>
      </c:barChart>
      <c:catAx>
        <c:axId val="118213248"/>
        <c:scaling>
          <c:orientation val="minMax"/>
        </c:scaling>
        <c:axPos val="b"/>
        <c:numFmt formatCode="General" sourceLinked="1"/>
        <c:majorTickMark val="none"/>
        <c:tickLblPos val="nextTo"/>
        <c:crossAx val="13570432"/>
        <c:crosses val="autoZero"/>
        <c:auto val="1"/>
        <c:lblAlgn val="ctr"/>
        <c:lblOffset val="100"/>
      </c:catAx>
      <c:valAx>
        <c:axId val="13570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13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587968"/>
        <c:axId val="13589504"/>
      </c:radarChart>
      <c:catAx>
        <c:axId val="1358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589504"/>
        <c:crosses val="autoZero"/>
        <c:lblAlgn val="ctr"/>
        <c:lblOffset val="100"/>
      </c:catAx>
      <c:valAx>
        <c:axId val="1358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58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05440"/>
        <c:axId val="101406976"/>
      </c:barChart>
      <c:catAx>
        <c:axId val="101405440"/>
        <c:scaling>
          <c:orientation val="minMax"/>
        </c:scaling>
        <c:axPos val="b"/>
        <c:numFmt formatCode="General" sourceLinked="1"/>
        <c:majorTickMark val="none"/>
        <c:tickLblPos val="nextTo"/>
        <c:crossAx val="101406976"/>
        <c:crosses val="autoZero"/>
        <c:auto val="1"/>
        <c:lblAlgn val="ctr"/>
        <c:lblOffset val="100"/>
      </c:catAx>
      <c:valAx>
        <c:axId val="101406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05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44416"/>
        <c:axId val="118445952"/>
      </c:barChart>
      <c:catAx>
        <c:axId val="118444416"/>
        <c:scaling>
          <c:orientation val="minMax"/>
        </c:scaling>
        <c:axPos val="b"/>
        <c:numFmt formatCode="General" sourceLinked="1"/>
        <c:majorTickMark val="none"/>
        <c:tickLblPos val="nextTo"/>
        <c:crossAx val="118445952"/>
        <c:crosses val="autoZero"/>
        <c:auto val="1"/>
        <c:lblAlgn val="ctr"/>
        <c:lblOffset val="100"/>
      </c:catAx>
      <c:valAx>
        <c:axId val="11844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4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71680"/>
        <c:axId val="118481664"/>
      </c:radarChart>
      <c:catAx>
        <c:axId val="118471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81664"/>
        <c:crosses val="autoZero"/>
        <c:lblAlgn val="ctr"/>
        <c:lblOffset val="100"/>
      </c:catAx>
      <c:valAx>
        <c:axId val="118481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71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653888"/>
        <c:axId val="13655424"/>
      </c:barChart>
      <c:catAx>
        <c:axId val="13653888"/>
        <c:scaling>
          <c:orientation val="minMax"/>
        </c:scaling>
        <c:axPos val="b"/>
        <c:numFmt formatCode="General" sourceLinked="1"/>
        <c:majorTickMark val="none"/>
        <c:tickLblPos val="nextTo"/>
        <c:crossAx val="13655424"/>
        <c:crosses val="autoZero"/>
        <c:auto val="1"/>
        <c:lblAlgn val="ctr"/>
        <c:lblOffset val="100"/>
      </c:catAx>
      <c:valAx>
        <c:axId val="13655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653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28416"/>
        <c:axId val="118429952"/>
      </c:radarChart>
      <c:catAx>
        <c:axId val="118428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29952"/>
        <c:crosses val="autoZero"/>
        <c:lblAlgn val="ctr"/>
        <c:lblOffset val="100"/>
      </c:catAx>
      <c:valAx>
        <c:axId val="118429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28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33504"/>
        <c:axId val="118535296"/>
      </c:barChart>
      <c:catAx>
        <c:axId val="118533504"/>
        <c:scaling>
          <c:orientation val="minMax"/>
        </c:scaling>
        <c:axPos val="b"/>
        <c:numFmt formatCode="General" sourceLinked="1"/>
        <c:majorTickMark val="none"/>
        <c:tickLblPos val="nextTo"/>
        <c:crossAx val="118535296"/>
        <c:crosses val="autoZero"/>
        <c:auto val="1"/>
        <c:lblAlgn val="ctr"/>
        <c:lblOffset val="100"/>
      </c:catAx>
      <c:valAx>
        <c:axId val="118535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22464"/>
        <c:axId val="118652928"/>
      </c:radarChart>
      <c:catAx>
        <c:axId val="118622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2928"/>
        <c:crosses val="autoZero"/>
        <c:lblAlgn val="ctr"/>
        <c:lblOffset val="100"/>
      </c:catAx>
      <c:valAx>
        <c:axId val="118652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22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678656"/>
        <c:axId val="118680192"/>
      </c:barChart>
      <c:catAx>
        <c:axId val="118678656"/>
        <c:scaling>
          <c:orientation val="minMax"/>
        </c:scaling>
        <c:axPos val="b"/>
        <c:numFmt formatCode="General" sourceLinked="1"/>
        <c:majorTickMark val="none"/>
        <c:tickLblPos val="nextTo"/>
        <c:crossAx val="118680192"/>
        <c:crosses val="autoZero"/>
        <c:auto val="1"/>
        <c:lblAlgn val="ctr"/>
        <c:lblOffset val="100"/>
      </c:catAx>
      <c:valAx>
        <c:axId val="11868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7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83296"/>
        <c:axId val="118584832"/>
      </c:radarChart>
      <c:catAx>
        <c:axId val="118583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84832"/>
        <c:crosses val="autoZero"/>
        <c:lblAlgn val="ctr"/>
        <c:lblOffset val="100"/>
      </c:catAx>
      <c:valAx>
        <c:axId val="118584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83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70304"/>
        <c:axId val="118780288"/>
      </c:barChart>
      <c:catAx>
        <c:axId val="118770304"/>
        <c:scaling>
          <c:orientation val="minMax"/>
        </c:scaling>
        <c:axPos val="b"/>
        <c:numFmt formatCode="General" sourceLinked="1"/>
        <c:majorTickMark val="none"/>
        <c:tickLblPos val="nextTo"/>
        <c:crossAx val="118780288"/>
        <c:crosses val="autoZero"/>
        <c:auto val="1"/>
        <c:lblAlgn val="ctr"/>
        <c:lblOffset val="100"/>
      </c:catAx>
      <c:valAx>
        <c:axId val="118780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70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01920"/>
        <c:axId val="118803456"/>
      </c:radarChart>
      <c:catAx>
        <c:axId val="118801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03456"/>
        <c:crosses val="autoZero"/>
        <c:lblAlgn val="ctr"/>
        <c:lblOffset val="100"/>
      </c:catAx>
      <c:valAx>
        <c:axId val="118803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01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54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28224"/>
        <c:axId val="101434112"/>
      </c:radarChart>
      <c:catAx>
        <c:axId val="101428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34112"/>
        <c:crosses val="autoZero"/>
        <c:lblAlgn val="ctr"/>
        <c:lblOffset val="100"/>
      </c:catAx>
      <c:valAx>
        <c:axId val="101434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28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22944"/>
        <c:axId val="118724480"/>
      </c:barChart>
      <c:catAx>
        <c:axId val="118722944"/>
        <c:scaling>
          <c:orientation val="minMax"/>
        </c:scaling>
        <c:axPos val="b"/>
        <c:numFmt formatCode="General" sourceLinked="1"/>
        <c:majorTickMark val="none"/>
        <c:tickLblPos val="nextTo"/>
        <c:crossAx val="118724480"/>
        <c:crosses val="autoZero"/>
        <c:auto val="1"/>
        <c:lblAlgn val="ctr"/>
        <c:lblOffset val="100"/>
      </c:catAx>
      <c:valAx>
        <c:axId val="118724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22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33824"/>
        <c:axId val="118825728"/>
      </c:radarChart>
      <c:catAx>
        <c:axId val="118733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25728"/>
        <c:crosses val="autoZero"/>
        <c:lblAlgn val="ctr"/>
        <c:lblOffset val="100"/>
      </c:catAx>
      <c:valAx>
        <c:axId val="118825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33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863744"/>
        <c:axId val="118865280"/>
      </c:barChart>
      <c:catAx>
        <c:axId val="118863744"/>
        <c:scaling>
          <c:orientation val="minMax"/>
        </c:scaling>
        <c:axPos val="b"/>
        <c:numFmt formatCode="General" sourceLinked="1"/>
        <c:majorTickMark val="none"/>
        <c:tickLblPos val="nextTo"/>
        <c:crossAx val="118865280"/>
        <c:crosses val="autoZero"/>
        <c:auto val="1"/>
        <c:lblAlgn val="ctr"/>
        <c:lblOffset val="100"/>
      </c:catAx>
      <c:valAx>
        <c:axId val="118865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63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99456"/>
        <c:axId val="118900992"/>
      </c:radarChart>
      <c:catAx>
        <c:axId val="118899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00992"/>
        <c:crosses val="autoZero"/>
        <c:lblAlgn val="ctr"/>
        <c:lblOffset val="100"/>
      </c:catAx>
      <c:valAx>
        <c:axId val="118900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99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43104"/>
        <c:axId val="119022720"/>
      </c:barChart>
      <c:catAx>
        <c:axId val="118943104"/>
        <c:scaling>
          <c:orientation val="minMax"/>
        </c:scaling>
        <c:axPos val="b"/>
        <c:numFmt formatCode="General" sourceLinked="1"/>
        <c:majorTickMark val="none"/>
        <c:tickLblPos val="nextTo"/>
        <c:crossAx val="119022720"/>
        <c:crosses val="autoZero"/>
        <c:auto val="1"/>
        <c:lblAlgn val="ctr"/>
        <c:lblOffset val="100"/>
      </c:catAx>
      <c:valAx>
        <c:axId val="119022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4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73024"/>
        <c:axId val="118947840"/>
      </c:radarChart>
      <c:catAx>
        <c:axId val="119073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47840"/>
        <c:crosses val="autoZero"/>
        <c:lblAlgn val="ctr"/>
        <c:lblOffset val="100"/>
      </c:catAx>
      <c:valAx>
        <c:axId val="118947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73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85856"/>
        <c:axId val="118987392"/>
      </c:barChart>
      <c:catAx>
        <c:axId val="118985856"/>
        <c:scaling>
          <c:orientation val="minMax"/>
        </c:scaling>
        <c:axPos val="b"/>
        <c:numFmt formatCode="General" sourceLinked="1"/>
        <c:majorTickMark val="none"/>
        <c:tickLblPos val="nextTo"/>
        <c:crossAx val="118987392"/>
        <c:crosses val="autoZero"/>
        <c:auto val="1"/>
        <c:lblAlgn val="ctr"/>
        <c:lblOffset val="100"/>
      </c:catAx>
      <c:valAx>
        <c:axId val="118987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85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573888"/>
        <c:axId val="113575424"/>
      </c:radarChart>
      <c:catAx>
        <c:axId val="113573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75424"/>
        <c:crosses val="autoZero"/>
        <c:lblAlgn val="ctr"/>
        <c:lblOffset val="100"/>
      </c:catAx>
      <c:valAx>
        <c:axId val="113575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573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21632"/>
        <c:axId val="113623424"/>
      </c:barChart>
      <c:catAx>
        <c:axId val="113621632"/>
        <c:scaling>
          <c:orientation val="minMax"/>
        </c:scaling>
        <c:axPos val="b"/>
        <c:numFmt formatCode="General" sourceLinked="1"/>
        <c:majorTickMark val="none"/>
        <c:tickLblPos val="nextTo"/>
        <c:crossAx val="113623424"/>
        <c:crosses val="autoZero"/>
        <c:auto val="1"/>
        <c:lblAlgn val="ctr"/>
        <c:lblOffset val="100"/>
      </c:catAx>
      <c:valAx>
        <c:axId val="113623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21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119359744"/>
        <c:axId val="119369728"/>
      </c:barChart>
      <c:catAx>
        <c:axId val="119359744"/>
        <c:scaling>
          <c:orientation val="minMax"/>
        </c:scaling>
        <c:axPos val="b"/>
        <c:numFmt formatCode="General" sourceLinked="1"/>
        <c:majorTickMark val="none"/>
        <c:tickLblPos val="nextTo"/>
        <c:crossAx val="119369728"/>
        <c:crosses val="autoZero"/>
        <c:auto val="1"/>
        <c:lblAlgn val="ctr"/>
        <c:lblOffset val="100"/>
      </c:catAx>
      <c:valAx>
        <c:axId val="119369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359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44768"/>
        <c:axId val="101346304"/>
      </c:barChart>
      <c:catAx>
        <c:axId val="101344768"/>
        <c:scaling>
          <c:orientation val="minMax"/>
        </c:scaling>
        <c:axPos val="b"/>
        <c:numFmt formatCode="General" sourceLinked="1"/>
        <c:majorTickMark val="none"/>
        <c:tickLblPos val="nextTo"/>
        <c:crossAx val="101346304"/>
        <c:crosses val="autoZero"/>
        <c:auto val="1"/>
        <c:lblAlgn val="ctr"/>
        <c:lblOffset val="100"/>
      </c:catAx>
      <c:valAx>
        <c:axId val="101346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44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86016"/>
        <c:axId val="119291904"/>
      </c:barChart>
      <c:catAx>
        <c:axId val="119286016"/>
        <c:scaling>
          <c:orientation val="minMax"/>
        </c:scaling>
        <c:axPos val="b"/>
        <c:numFmt formatCode="General" sourceLinked="1"/>
        <c:majorTickMark val="none"/>
        <c:tickLblPos val="nextTo"/>
        <c:crossAx val="119291904"/>
        <c:crosses val="autoZero"/>
        <c:auto val="1"/>
        <c:lblAlgn val="ctr"/>
        <c:lblOffset val="100"/>
      </c:catAx>
      <c:valAx>
        <c:axId val="119291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86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53824"/>
        <c:axId val="101455360"/>
      </c:radarChart>
      <c:catAx>
        <c:axId val="101453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55360"/>
        <c:crosses val="autoZero"/>
        <c:lblAlgn val="ctr"/>
        <c:lblOffset val="100"/>
      </c:catAx>
      <c:valAx>
        <c:axId val="101455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53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92982656"/>
        <c:axId val="93144192"/>
      </c:barChart>
      <c:catAx>
        <c:axId val="92982656"/>
        <c:scaling>
          <c:orientation val="minMax"/>
        </c:scaling>
        <c:axPos val="b"/>
        <c:numFmt formatCode="General" sourceLinked="1"/>
        <c:majorTickMark val="none"/>
        <c:tickLblPos val="nextTo"/>
        <c:crossAx val="93144192"/>
        <c:crosses val="autoZero"/>
        <c:auto val="1"/>
        <c:lblAlgn val="ctr"/>
        <c:lblOffset val="100"/>
      </c:catAx>
      <c:valAx>
        <c:axId val="93144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298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05280"/>
        <c:axId val="101515264"/>
      </c:barChart>
      <c:catAx>
        <c:axId val="101505280"/>
        <c:scaling>
          <c:orientation val="minMax"/>
        </c:scaling>
        <c:axPos val="b"/>
        <c:numFmt formatCode="General" sourceLinked="1"/>
        <c:majorTickMark val="none"/>
        <c:tickLblPos val="nextTo"/>
        <c:crossAx val="101515264"/>
        <c:crosses val="autoZero"/>
        <c:auto val="1"/>
        <c:lblAlgn val="ctr"/>
        <c:lblOffset val="100"/>
      </c:catAx>
      <c:valAx>
        <c:axId val="1015152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05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540992"/>
        <c:axId val="101542528"/>
      </c:radarChart>
      <c:catAx>
        <c:axId val="101540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42528"/>
        <c:crosses val="autoZero"/>
        <c:lblAlgn val="ctr"/>
        <c:lblOffset val="100"/>
      </c:catAx>
      <c:valAx>
        <c:axId val="101542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40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576064"/>
        <c:axId val="101594240"/>
      </c:barChart>
      <c:catAx>
        <c:axId val="101576064"/>
        <c:scaling>
          <c:orientation val="minMax"/>
        </c:scaling>
        <c:axPos val="b"/>
        <c:numFmt formatCode="General" sourceLinked="1"/>
        <c:majorTickMark val="none"/>
        <c:tickLblPos val="nextTo"/>
        <c:crossAx val="101594240"/>
        <c:crosses val="autoZero"/>
        <c:auto val="1"/>
        <c:lblAlgn val="ctr"/>
        <c:lblOffset val="100"/>
      </c:catAx>
      <c:valAx>
        <c:axId val="101594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76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619584"/>
        <c:axId val="101621120"/>
      </c:radarChart>
      <c:catAx>
        <c:axId val="101619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21120"/>
        <c:crosses val="autoZero"/>
        <c:lblAlgn val="ctr"/>
        <c:lblOffset val="100"/>
      </c:catAx>
      <c:valAx>
        <c:axId val="101621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19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675392"/>
        <c:axId val="101676928"/>
      </c:barChart>
      <c:catAx>
        <c:axId val="101675392"/>
        <c:scaling>
          <c:orientation val="minMax"/>
        </c:scaling>
        <c:axPos val="b"/>
        <c:numFmt formatCode="General" sourceLinked="1"/>
        <c:majorTickMark val="none"/>
        <c:tickLblPos val="nextTo"/>
        <c:crossAx val="101676928"/>
        <c:crosses val="autoZero"/>
        <c:auto val="1"/>
        <c:lblAlgn val="ctr"/>
        <c:lblOffset val="100"/>
      </c:catAx>
      <c:valAx>
        <c:axId val="10167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7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693696"/>
        <c:axId val="101793792"/>
      </c:radarChart>
      <c:catAx>
        <c:axId val="1016936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93792"/>
        <c:crosses val="autoZero"/>
        <c:lblAlgn val="ctr"/>
        <c:lblOffset val="100"/>
      </c:catAx>
      <c:valAx>
        <c:axId val="101793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936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835520"/>
        <c:axId val="101837056"/>
      </c:barChart>
      <c:catAx>
        <c:axId val="101835520"/>
        <c:scaling>
          <c:orientation val="minMax"/>
        </c:scaling>
        <c:axPos val="b"/>
        <c:numFmt formatCode="General" sourceLinked="1"/>
        <c:majorTickMark val="none"/>
        <c:tickLblPos val="nextTo"/>
        <c:crossAx val="101837056"/>
        <c:crosses val="autoZero"/>
        <c:auto val="1"/>
        <c:lblAlgn val="ctr"/>
        <c:lblOffset val="100"/>
      </c:catAx>
      <c:valAx>
        <c:axId val="101837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35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727616"/>
        <c:axId val="101741696"/>
      </c:radarChart>
      <c:catAx>
        <c:axId val="101727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41696"/>
        <c:crosses val="autoZero"/>
        <c:lblAlgn val="ctr"/>
        <c:lblOffset val="100"/>
      </c:catAx>
      <c:valAx>
        <c:axId val="101741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27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767424"/>
        <c:axId val="101978112"/>
      </c:barChart>
      <c:catAx>
        <c:axId val="101767424"/>
        <c:scaling>
          <c:orientation val="minMax"/>
        </c:scaling>
        <c:axPos val="b"/>
        <c:numFmt formatCode="General" sourceLinked="1"/>
        <c:majorTickMark val="none"/>
        <c:tickLblPos val="nextTo"/>
        <c:crossAx val="101978112"/>
        <c:crosses val="autoZero"/>
        <c:auto val="1"/>
        <c:lblAlgn val="ctr"/>
        <c:lblOffset val="100"/>
      </c:catAx>
      <c:valAx>
        <c:axId val="101978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67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999360"/>
        <c:axId val="102000896"/>
      </c:radarChart>
      <c:catAx>
        <c:axId val="101999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00896"/>
        <c:crosses val="autoZero"/>
        <c:lblAlgn val="ctr"/>
        <c:lblOffset val="100"/>
      </c:catAx>
      <c:valAx>
        <c:axId val="10200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99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62.199999999999989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93173632"/>
        <c:axId val="93175168"/>
      </c:radarChart>
      <c:catAx>
        <c:axId val="93173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75168"/>
        <c:crosses val="autoZero"/>
        <c:lblAlgn val="ctr"/>
        <c:lblOffset val="100"/>
      </c:catAx>
      <c:valAx>
        <c:axId val="93175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73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124544"/>
        <c:axId val="102126336"/>
      </c:barChart>
      <c:catAx>
        <c:axId val="102124544"/>
        <c:scaling>
          <c:orientation val="minMax"/>
        </c:scaling>
        <c:axPos val="b"/>
        <c:numFmt formatCode="General" sourceLinked="1"/>
        <c:majorTickMark val="none"/>
        <c:tickLblPos val="nextTo"/>
        <c:crossAx val="102126336"/>
        <c:crosses val="autoZero"/>
        <c:auto val="1"/>
        <c:lblAlgn val="ctr"/>
        <c:lblOffset val="100"/>
      </c:catAx>
      <c:valAx>
        <c:axId val="102126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24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151680"/>
        <c:axId val="102153216"/>
      </c:radarChart>
      <c:catAx>
        <c:axId val="102151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53216"/>
        <c:crosses val="autoZero"/>
        <c:lblAlgn val="ctr"/>
        <c:lblOffset val="100"/>
      </c:catAx>
      <c:valAx>
        <c:axId val="102153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51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071680"/>
        <c:axId val="102081664"/>
      </c:barChart>
      <c:catAx>
        <c:axId val="102071680"/>
        <c:scaling>
          <c:orientation val="minMax"/>
        </c:scaling>
        <c:axPos val="b"/>
        <c:numFmt formatCode="General" sourceLinked="1"/>
        <c:majorTickMark val="none"/>
        <c:tickLblPos val="nextTo"/>
        <c:crossAx val="102081664"/>
        <c:crosses val="autoZero"/>
        <c:auto val="1"/>
        <c:lblAlgn val="ctr"/>
        <c:lblOffset val="100"/>
      </c:catAx>
      <c:valAx>
        <c:axId val="102081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71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250368"/>
        <c:axId val="102251904"/>
      </c:radarChart>
      <c:catAx>
        <c:axId val="102250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51904"/>
        <c:crosses val="autoZero"/>
        <c:lblAlgn val="ctr"/>
        <c:lblOffset val="100"/>
      </c:catAx>
      <c:valAx>
        <c:axId val="102251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50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83136"/>
        <c:axId val="102284672"/>
      </c:barChart>
      <c:catAx>
        <c:axId val="102283136"/>
        <c:scaling>
          <c:orientation val="minMax"/>
        </c:scaling>
        <c:axPos val="b"/>
        <c:numFmt formatCode="General" sourceLinked="1"/>
        <c:majorTickMark val="none"/>
        <c:tickLblPos val="nextTo"/>
        <c:crossAx val="102284672"/>
        <c:crosses val="autoZero"/>
        <c:auto val="1"/>
        <c:lblAlgn val="ctr"/>
        <c:lblOffset val="100"/>
      </c:catAx>
      <c:valAx>
        <c:axId val="102284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83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191488"/>
        <c:axId val="102193024"/>
      </c:radarChart>
      <c:catAx>
        <c:axId val="102191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93024"/>
        <c:crosses val="autoZero"/>
        <c:lblAlgn val="ctr"/>
        <c:lblOffset val="100"/>
      </c:catAx>
      <c:valAx>
        <c:axId val="102193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91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230656"/>
        <c:axId val="103424384"/>
      </c:barChart>
      <c:catAx>
        <c:axId val="102230656"/>
        <c:scaling>
          <c:orientation val="minMax"/>
        </c:scaling>
        <c:axPos val="b"/>
        <c:numFmt formatCode="General" sourceLinked="1"/>
        <c:majorTickMark val="none"/>
        <c:tickLblPos val="nextTo"/>
        <c:crossAx val="103424384"/>
        <c:crosses val="autoZero"/>
        <c:auto val="1"/>
        <c:lblAlgn val="ctr"/>
        <c:lblOffset val="100"/>
      </c:catAx>
      <c:valAx>
        <c:axId val="103424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30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450112"/>
        <c:axId val="103451648"/>
      </c:radarChart>
      <c:catAx>
        <c:axId val="103450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51648"/>
        <c:crosses val="autoZero"/>
        <c:lblAlgn val="ctr"/>
        <c:lblOffset val="100"/>
      </c:catAx>
      <c:valAx>
        <c:axId val="103451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50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579648"/>
        <c:axId val="103581184"/>
      </c:barChart>
      <c:catAx>
        <c:axId val="103579648"/>
        <c:scaling>
          <c:orientation val="minMax"/>
        </c:scaling>
        <c:axPos val="b"/>
        <c:numFmt formatCode="General" sourceLinked="1"/>
        <c:majorTickMark val="none"/>
        <c:tickLblPos val="nextTo"/>
        <c:crossAx val="103581184"/>
        <c:crosses val="autoZero"/>
        <c:auto val="1"/>
        <c:lblAlgn val="ctr"/>
        <c:lblOffset val="100"/>
      </c:catAx>
      <c:valAx>
        <c:axId val="103581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79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610624"/>
        <c:axId val="103485440"/>
      </c:radarChart>
      <c:catAx>
        <c:axId val="103610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85440"/>
        <c:crosses val="autoZero"/>
        <c:lblAlgn val="ctr"/>
        <c:lblOffset val="100"/>
      </c:catAx>
      <c:valAx>
        <c:axId val="10348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10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91332992"/>
        <c:axId val="91334528"/>
      </c:barChart>
      <c:catAx>
        <c:axId val="91332992"/>
        <c:scaling>
          <c:orientation val="minMax"/>
        </c:scaling>
        <c:axPos val="b"/>
        <c:numFmt formatCode="General" sourceLinked="1"/>
        <c:majorTickMark val="none"/>
        <c:tickLblPos val="nextTo"/>
        <c:crossAx val="91334528"/>
        <c:crosses val="autoZero"/>
        <c:auto val="1"/>
        <c:lblAlgn val="ctr"/>
        <c:lblOffset val="100"/>
      </c:catAx>
      <c:valAx>
        <c:axId val="91334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32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526784"/>
        <c:axId val="103528320"/>
      </c:barChart>
      <c:catAx>
        <c:axId val="103526784"/>
        <c:scaling>
          <c:orientation val="minMax"/>
        </c:scaling>
        <c:axPos val="b"/>
        <c:numFmt formatCode="General" sourceLinked="1"/>
        <c:majorTickMark val="none"/>
        <c:tickLblPos val="nextTo"/>
        <c:crossAx val="103528320"/>
        <c:crosses val="autoZero"/>
        <c:auto val="1"/>
        <c:lblAlgn val="ctr"/>
        <c:lblOffset val="100"/>
      </c:catAx>
      <c:valAx>
        <c:axId val="103528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26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639680"/>
        <c:axId val="103641472"/>
      </c:radarChart>
      <c:catAx>
        <c:axId val="103639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41472"/>
        <c:crosses val="autoZero"/>
        <c:lblAlgn val="ctr"/>
        <c:lblOffset val="100"/>
      </c:catAx>
      <c:valAx>
        <c:axId val="103641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39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679104"/>
        <c:axId val="103680640"/>
      </c:barChart>
      <c:catAx>
        <c:axId val="103679104"/>
        <c:scaling>
          <c:orientation val="minMax"/>
        </c:scaling>
        <c:axPos val="b"/>
        <c:numFmt formatCode="General" sourceLinked="1"/>
        <c:majorTickMark val="none"/>
        <c:tickLblPos val="nextTo"/>
        <c:crossAx val="103680640"/>
        <c:crosses val="autoZero"/>
        <c:auto val="1"/>
        <c:lblAlgn val="ctr"/>
        <c:lblOffset val="100"/>
      </c:catAx>
      <c:valAx>
        <c:axId val="103680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79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705600"/>
        <c:axId val="103715584"/>
      </c:radarChart>
      <c:catAx>
        <c:axId val="103705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15584"/>
        <c:crosses val="autoZero"/>
        <c:lblAlgn val="ctr"/>
        <c:lblOffset val="100"/>
      </c:catAx>
      <c:valAx>
        <c:axId val="103715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05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823232"/>
        <c:axId val="103824768"/>
      </c:barChart>
      <c:catAx>
        <c:axId val="103823232"/>
        <c:scaling>
          <c:orientation val="minMax"/>
        </c:scaling>
        <c:axPos val="b"/>
        <c:numFmt formatCode="General" sourceLinked="1"/>
        <c:majorTickMark val="none"/>
        <c:tickLblPos val="nextTo"/>
        <c:crossAx val="103824768"/>
        <c:crosses val="autoZero"/>
        <c:auto val="1"/>
        <c:lblAlgn val="ctr"/>
        <c:lblOffset val="100"/>
      </c:catAx>
      <c:valAx>
        <c:axId val="103824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23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858560"/>
        <c:axId val="103860096"/>
      </c:radarChart>
      <c:catAx>
        <c:axId val="103858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60096"/>
        <c:crosses val="autoZero"/>
        <c:lblAlgn val="ctr"/>
        <c:lblOffset val="100"/>
      </c:catAx>
      <c:valAx>
        <c:axId val="103860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58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774848"/>
        <c:axId val="103776640"/>
      </c:barChart>
      <c:catAx>
        <c:axId val="103774848"/>
        <c:scaling>
          <c:orientation val="minMax"/>
        </c:scaling>
        <c:axPos val="b"/>
        <c:numFmt formatCode="General" sourceLinked="1"/>
        <c:majorTickMark val="none"/>
        <c:tickLblPos val="nextTo"/>
        <c:crossAx val="103776640"/>
        <c:crosses val="autoZero"/>
        <c:auto val="1"/>
        <c:lblAlgn val="ctr"/>
        <c:lblOffset val="100"/>
      </c:catAx>
      <c:valAx>
        <c:axId val="103776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74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801600"/>
        <c:axId val="103803136"/>
      </c:radarChart>
      <c:catAx>
        <c:axId val="103801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03136"/>
        <c:crosses val="autoZero"/>
        <c:lblAlgn val="ctr"/>
        <c:lblOffset val="100"/>
      </c:catAx>
      <c:valAx>
        <c:axId val="103803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01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930880"/>
        <c:axId val="103936768"/>
      </c:barChart>
      <c:catAx>
        <c:axId val="103930880"/>
        <c:scaling>
          <c:orientation val="minMax"/>
        </c:scaling>
        <c:axPos val="b"/>
        <c:numFmt formatCode="General" sourceLinked="1"/>
        <c:majorTickMark val="none"/>
        <c:tickLblPos val="nextTo"/>
        <c:crossAx val="103936768"/>
        <c:crosses val="autoZero"/>
        <c:auto val="1"/>
        <c:lblAlgn val="ctr"/>
        <c:lblOffset val="100"/>
      </c:catAx>
      <c:valAx>
        <c:axId val="103936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3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958016"/>
        <c:axId val="103959552"/>
      </c:radarChart>
      <c:catAx>
        <c:axId val="10395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59552"/>
        <c:crosses val="autoZero"/>
        <c:lblAlgn val="ctr"/>
        <c:lblOffset val="100"/>
      </c:catAx>
      <c:valAx>
        <c:axId val="103959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5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61.800000000000011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91351680"/>
        <c:axId val="93200768"/>
      </c:radarChart>
      <c:catAx>
        <c:axId val="913516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00768"/>
        <c:crosses val="autoZero"/>
        <c:lblAlgn val="ctr"/>
        <c:lblOffset val="100"/>
      </c:catAx>
      <c:valAx>
        <c:axId val="93200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516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000128"/>
        <c:axId val="109314432"/>
      </c:barChart>
      <c:catAx>
        <c:axId val="104000128"/>
        <c:scaling>
          <c:orientation val="minMax"/>
        </c:scaling>
        <c:axPos val="b"/>
        <c:numFmt formatCode="General" sourceLinked="1"/>
        <c:majorTickMark val="none"/>
        <c:tickLblPos val="nextTo"/>
        <c:crossAx val="109314432"/>
        <c:crosses val="autoZero"/>
        <c:auto val="1"/>
        <c:lblAlgn val="ctr"/>
        <c:lblOffset val="100"/>
      </c:catAx>
      <c:valAx>
        <c:axId val="109314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00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343872"/>
        <c:axId val="109345408"/>
      </c:radarChart>
      <c:catAx>
        <c:axId val="10934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45408"/>
        <c:crosses val="autoZero"/>
        <c:lblAlgn val="ctr"/>
        <c:lblOffset val="100"/>
      </c:catAx>
      <c:valAx>
        <c:axId val="10934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4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82656"/>
        <c:axId val="109392640"/>
      </c:barChart>
      <c:catAx>
        <c:axId val="109382656"/>
        <c:scaling>
          <c:orientation val="minMax"/>
        </c:scaling>
        <c:axPos val="b"/>
        <c:numFmt formatCode="General" sourceLinked="1"/>
        <c:majorTickMark val="none"/>
        <c:tickLblPos val="nextTo"/>
        <c:crossAx val="109392640"/>
        <c:crosses val="autoZero"/>
        <c:auto val="1"/>
        <c:lblAlgn val="ctr"/>
        <c:lblOffset val="100"/>
      </c:catAx>
      <c:valAx>
        <c:axId val="109392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8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30272"/>
        <c:axId val="109431808"/>
      </c:radarChart>
      <c:catAx>
        <c:axId val="109430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31808"/>
        <c:crosses val="autoZero"/>
        <c:lblAlgn val="ctr"/>
        <c:lblOffset val="100"/>
      </c:catAx>
      <c:valAx>
        <c:axId val="109431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30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481984"/>
        <c:axId val="109483520"/>
      </c:barChart>
      <c:catAx>
        <c:axId val="109481984"/>
        <c:scaling>
          <c:orientation val="minMax"/>
        </c:scaling>
        <c:axPos val="b"/>
        <c:numFmt formatCode="General" sourceLinked="1"/>
        <c:majorTickMark val="none"/>
        <c:tickLblPos val="nextTo"/>
        <c:crossAx val="109483520"/>
        <c:crosses val="autoZero"/>
        <c:auto val="1"/>
        <c:lblAlgn val="ctr"/>
        <c:lblOffset val="100"/>
      </c:catAx>
      <c:valAx>
        <c:axId val="109483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81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517056"/>
        <c:axId val="109527040"/>
      </c:radarChart>
      <c:catAx>
        <c:axId val="1095170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27040"/>
        <c:crosses val="autoZero"/>
        <c:lblAlgn val="ctr"/>
        <c:lblOffset val="100"/>
      </c:catAx>
      <c:valAx>
        <c:axId val="10952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170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72864"/>
        <c:axId val="109574400"/>
      </c:barChart>
      <c:catAx>
        <c:axId val="109572864"/>
        <c:scaling>
          <c:orientation val="minMax"/>
        </c:scaling>
        <c:axPos val="b"/>
        <c:numFmt formatCode="General" sourceLinked="1"/>
        <c:majorTickMark val="none"/>
        <c:tickLblPos val="nextTo"/>
        <c:crossAx val="109574400"/>
        <c:crosses val="autoZero"/>
        <c:auto val="1"/>
        <c:lblAlgn val="ctr"/>
        <c:lblOffset val="100"/>
      </c:catAx>
      <c:valAx>
        <c:axId val="10957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7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595648"/>
        <c:axId val="109597440"/>
      </c:radarChart>
      <c:catAx>
        <c:axId val="109595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97440"/>
        <c:crosses val="autoZero"/>
        <c:lblAlgn val="ctr"/>
        <c:lblOffset val="100"/>
      </c:catAx>
      <c:valAx>
        <c:axId val="109597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95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651456"/>
        <c:axId val="109652992"/>
      </c:barChart>
      <c:catAx>
        <c:axId val="109651456"/>
        <c:scaling>
          <c:orientation val="minMax"/>
        </c:scaling>
        <c:axPos val="b"/>
        <c:numFmt formatCode="General" sourceLinked="1"/>
        <c:majorTickMark val="none"/>
        <c:tickLblPos val="nextTo"/>
        <c:crossAx val="109652992"/>
        <c:crosses val="autoZero"/>
        <c:auto val="1"/>
        <c:lblAlgn val="ctr"/>
        <c:lblOffset val="100"/>
      </c:catAx>
      <c:valAx>
        <c:axId val="109652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51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682688"/>
        <c:axId val="109684224"/>
      </c:radarChart>
      <c:catAx>
        <c:axId val="109682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84224"/>
        <c:crosses val="autoZero"/>
        <c:lblAlgn val="ctr"/>
        <c:lblOffset val="100"/>
      </c:catAx>
      <c:valAx>
        <c:axId val="109684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82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24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93238400"/>
        <c:axId val="93239936"/>
      </c:barChart>
      <c:catAx>
        <c:axId val="93238400"/>
        <c:scaling>
          <c:orientation val="minMax"/>
        </c:scaling>
        <c:axPos val="b"/>
        <c:numFmt formatCode="General" sourceLinked="1"/>
        <c:majorTickMark val="none"/>
        <c:tickLblPos val="nextTo"/>
        <c:crossAx val="93239936"/>
        <c:crosses val="autoZero"/>
        <c:auto val="1"/>
        <c:lblAlgn val="ctr"/>
        <c:lblOffset val="100"/>
      </c:catAx>
      <c:valAx>
        <c:axId val="93239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38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795584"/>
        <c:axId val="109797376"/>
      </c:barChart>
      <c:catAx>
        <c:axId val="109795584"/>
        <c:scaling>
          <c:orientation val="minMax"/>
        </c:scaling>
        <c:axPos val="b"/>
        <c:numFmt formatCode="General" sourceLinked="1"/>
        <c:majorTickMark val="none"/>
        <c:tickLblPos val="nextTo"/>
        <c:crossAx val="109797376"/>
        <c:crosses val="autoZero"/>
        <c:auto val="1"/>
        <c:lblAlgn val="ctr"/>
        <c:lblOffset val="100"/>
      </c:catAx>
      <c:valAx>
        <c:axId val="10979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95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59.200000000000045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113739264"/>
        <c:axId val="113740800"/>
      </c:radarChart>
      <c:catAx>
        <c:axId val="113739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40800"/>
        <c:crosses val="autoZero"/>
        <c:lblAlgn val="ctr"/>
        <c:lblOffset val="100"/>
      </c:catAx>
      <c:valAx>
        <c:axId val="113740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739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113815552"/>
        <c:axId val="113817088"/>
      </c:barChart>
      <c:catAx>
        <c:axId val="113815552"/>
        <c:scaling>
          <c:orientation val="minMax"/>
        </c:scaling>
        <c:axPos val="b"/>
        <c:numFmt formatCode="General" sourceLinked="1"/>
        <c:majorTickMark val="none"/>
        <c:tickLblPos val="nextTo"/>
        <c:crossAx val="113817088"/>
        <c:crosses val="autoZero"/>
        <c:auto val="1"/>
        <c:lblAlgn val="ctr"/>
        <c:lblOffset val="100"/>
      </c:catAx>
      <c:valAx>
        <c:axId val="11381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815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838720"/>
        <c:axId val="113848704"/>
      </c:radarChart>
      <c:catAx>
        <c:axId val="113838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48704"/>
        <c:crosses val="autoZero"/>
        <c:lblAlgn val="ctr"/>
        <c:lblOffset val="100"/>
      </c:catAx>
      <c:valAx>
        <c:axId val="113848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38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45056"/>
        <c:axId val="113646592"/>
      </c:barChart>
      <c:catAx>
        <c:axId val="113645056"/>
        <c:scaling>
          <c:orientation val="minMax"/>
        </c:scaling>
        <c:axPos val="b"/>
        <c:numFmt formatCode="General" sourceLinked="1"/>
        <c:majorTickMark val="none"/>
        <c:tickLblPos val="nextTo"/>
        <c:crossAx val="113646592"/>
        <c:crosses val="autoZero"/>
        <c:auto val="1"/>
        <c:lblAlgn val="ctr"/>
        <c:lblOffset val="100"/>
      </c:catAx>
      <c:valAx>
        <c:axId val="113646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45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672576"/>
        <c:axId val="113674112"/>
      </c:radarChart>
      <c:catAx>
        <c:axId val="113672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74112"/>
        <c:crosses val="autoZero"/>
        <c:lblAlgn val="ctr"/>
        <c:lblOffset val="100"/>
      </c:catAx>
      <c:valAx>
        <c:axId val="113674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72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687552"/>
        <c:axId val="113693440"/>
      </c:barChart>
      <c:catAx>
        <c:axId val="113687552"/>
        <c:scaling>
          <c:orientation val="minMax"/>
        </c:scaling>
        <c:axPos val="b"/>
        <c:numFmt formatCode="General" sourceLinked="1"/>
        <c:majorTickMark val="none"/>
        <c:tickLblPos val="nextTo"/>
        <c:crossAx val="113693440"/>
        <c:crosses val="autoZero"/>
        <c:auto val="1"/>
        <c:lblAlgn val="ctr"/>
        <c:lblOffset val="100"/>
      </c:catAx>
      <c:valAx>
        <c:axId val="113693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687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93600"/>
        <c:axId val="113995136"/>
      </c:radarChart>
      <c:catAx>
        <c:axId val="113993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95136"/>
        <c:crosses val="autoZero"/>
        <c:lblAlgn val="ctr"/>
        <c:lblOffset val="100"/>
      </c:catAx>
      <c:valAx>
        <c:axId val="113995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93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15328"/>
        <c:axId val="114116864"/>
      </c:barChart>
      <c:catAx>
        <c:axId val="114115328"/>
        <c:scaling>
          <c:orientation val="minMax"/>
        </c:scaling>
        <c:axPos val="b"/>
        <c:numFmt formatCode="General" sourceLinked="1"/>
        <c:majorTickMark val="none"/>
        <c:tickLblPos val="nextTo"/>
        <c:crossAx val="114116864"/>
        <c:crosses val="autoZero"/>
        <c:auto val="1"/>
        <c:lblAlgn val="ctr"/>
        <c:lblOffset val="100"/>
      </c:catAx>
      <c:valAx>
        <c:axId val="114116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15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42592"/>
        <c:axId val="114148480"/>
      </c:radarChart>
      <c:catAx>
        <c:axId val="114142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48480"/>
        <c:crosses val="autoZero"/>
        <c:lblAlgn val="ctr"/>
        <c:lblOffset val="100"/>
      </c:catAx>
      <c:valAx>
        <c:axId val="114148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42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60.799999999999955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100875648"/>
        <c:axId val="100881536"/>
      </c:radarChart>
      <c:catAx>
        <c:axId val="100875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81536"/>
        <c:crosses val="autoZero"/>
        <c:lblAlgn val="ctr"/>
        <c:lblOffset val="100"/>
      </c:catAx>
      <c:valAx>
        <c:axId val="100881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75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080000"/>
        <c:axId val="114085888"/>
      </c:barChart>
      <c:catAx>
        <c:axId val="114080000"/>
        <c:scaling>
          <c:orientation val="minMax"/>
        </c:scaling>
        <c:axPos val="b"/>
        <c:numFmt formatCode="General" sourceLinked="1"/>
        <c:majorTickMark val="none"/>
        <c:tickLblPos val="nextTo"/>
        <c:crossAx val="114085888"/>
        <c:crosses val="autoZero"/>
        <c:auto val="1"/>
        <c:lblAlgn val="ctr"/>
        <c:lblOffset val="100"/>
      </c:catAx>
      <c:valAx>
        <c:axId val="114085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8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44.200000000000045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114238592"/>
        <c:axId val="114240128"/>
      </c:radarChart>
      <c:catAx>
        <c:axId val="114238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40128"/>
        <c:crosses val="autoZero"/>
        <c:lblAlgn val="ctr"/>
        <c:lblOffset val="100"/>
      </c:catAx>
      <c:valAx>
        <c:axId val="114240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38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60.799999999999955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114268800"/>
        <c:axId val="114274688"/>
      </c:radarChart>
      <c:catAx>
        <c:axId val="11426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74688"/>
        <c:crosses val="autoZero"/>
        <c:lblAlgn val="ctr"/>
        <c:lblOffset val="100"/>
      </c:catAx>
      <c:valAx>
        <c:axId val="114274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6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114324608"/>
        <c:axId val="114326144"/>
      </c:barChart>
      <c:catAx>
        <c:axId val="114324608"/>
        <c:scaling>
          <c:orientation val="minMax"/>
        </c:scaling>
        <c:axPos val="b"/>
        <c:numFmt formatCode="General" sourceLinked="1"/>
        <c:majorTickMark val="none"/>
        <c:tickLblPos val="nextTo"/>
        <c:crossAx val="114326144"/>
        <c:crosses val="autoZero"/>
        <c:auto val="1"/>
        <c:lblAlgn val="ctr"/>
        <c:lblOffset val="100"/>
      </c:catAx>
      <c:valAx>
        <c:axId val="114326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24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61.800000000000011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114167808"/>
        <c:axId val="114169344"/>
      </c:radarChart>
      <c:catAx>
        <c:axId val="114167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9344"/>
        <c:crosses val="autoZero"/>
        <c:lblAlgn val="ctr"/>
        <c:lblOffset val="100"/>
      </c:catAx>
      <c:valAx>
        <c:axId val="114169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7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114206976"/>
        <c:axId val="114212864"/>
      </c:barChart>
      <c:catAx>
        <c:axId val="114206976"/>
        <c:scaling>
          <c:orientation val="minMax"/>
        </c:scaling>
        <c:axPos val="b"/>
        <c:numFmt formatCode="General" sourceLinked="1"/>
        <c:majorTickMark val="none"/>
        <c:tickLblPos val="nextTo"/>
        <c:crossAx val="114212864"/>
        <c:crosses val="autoZero"/>
        <c:auto val="1"/>
        <c:lblAlgn val="ctr"/>
        <c:lblOffset val="100"/>
      </c:catAx>
      <c:valAx>
        <c:axId val="114212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06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62.199999999999989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114373760"/>
        <c:axId val="114375296"/>
      </c:radarChart>
      <c:catAx>
        <c:axId val="114373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75296"/>
        <c:crosses val="autoZero"/>
        <c:lblAlgn val="ctr"/>
        <c:lblOffset val="100"/>
      </c:catAx>
      <c:valAx>
        <c:axId val="114375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73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114408832"/>
        <c:axId val="114431104"/>
      </c:barChart>
      <c:catAx>
        <c:axId val="114408832"/>
        <c:scaling>
          <c:orientation val="minMax"/>
        </c:scaling>
        <c:axPos val="b"/>
        <c:numFmt formatCode="General" sourceLinked="1"/>
        <c:majorTickMark val="none"/>
        <c:tickLblPos val="nextTo"/>
        <c:crossAx val="114431104"/>
        <c:crosses val="autoZero"/>
        <c:auto val="1"/>
        <c:lblAlgn val="ctr"/>
        <c:lblOffset val="100"/>
      </c:catAx>
      <c:valAx>
        <c:axId val="114431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0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52736"/>
        <c:axId val="114454528"/>
      </c:radarChart>
      <c:catAx>
        <c:axId val="114452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54528"/>
        <c:crosses val="autoZero"/>
        <c:lblAlgn val="ctr"/>
        <c:lblOffset val="100"/>
      </c:catAx>
      <c:valAx>
        <c:axId val="11445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52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74080"/>
        <c:axId val="114575616"/>
      </c:barChart>
      <c:catAx>
        <c:axId val="114574080"/>
        <c:scaling>
          <c:orientation val="minMax"/>
        </c:scaling>
        <c:axPos val="b"/>
        <c:numFmt formatCode="General" sourceLinked="1"/>
        <c:majorTickMark val="none"/>
        <c:tickLblPos val="nextTo"/>
        <c:crossAx val="114575616"/>
        <c:crosses val="autoZero"/>
        <c:auto val="1"/>
        <c:lblAlgn val="ctr"/>
        <c:lblOffset val="100"/>
      </c:catAx>
      <c:valAx>
        <c:axId val="114575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74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100927360"/>
        <c:axId val="100928896"/>
      </c:barChart>
      <c:catAx>
        <c:axId val="100927360"/>
        <c:scaling>
          <c:orientation val="minMax"/>
        </c:scaling>
        <c:axPos val="b"/>
        <c:numFmt formatCode="General" sourceLinked="1"/>
        <c:majorTickMark val="none"/>
        <c:tickLblPos val="nextTo"/>
        <c:crossAx val="100928896"/>
        <c:crosses val="autoZero"/>
        <c:auto val="1"/>
        <c:lblAlgn val="ctr"/>
        <c:lblOffset val="100"/>
      </c:catAx>
      <c:valAx>
        <c:axId val="100928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27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593152"/>
        <c:axId val="114615424"/>
      </c:radarChart>
      <c:catAx>
        <c:axId val="114593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15424"/>
        <c:crosses val="autoZero"/>
        <c:lblAlgn val="ctr"/>
        <c:lblOffset val="100"/>
      </c:catAx>
      <c:valAx>
        <c:axId val="114615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93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41152"/>
        <c:axId val="114647040"/>
      </c:barChart>
      <c:catAx>
        <c:axId val="114641152"/>
        <c:scaling>
          <c:orientation val="minMax"/>
        </c:scaling>
        <c:axPos val="b"/>
        <c:numFmt formatCode="General" sourceLinked="1"/>
        <c:majorTickMark val="none"/>
        <c:tickLblPos val="nextTo"/>
        <c:crossAx val="114647040"/>
        <c:crosses val="autoZero"/>
        <c:auto val="1"/>
        <c:lblAlgn val="ctr"/>
        <c:lblOffset val="100"/>
      </c:catAx>
      <c:valAx>
        <c:axId val="114647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41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72768"/>
        <c:axId val="114674304"/>
      </c:radarChart>
      <c:catAx>
        <c:axId val="114672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74304"/>
        <c:crosses val="autoZero"/>
        <c:lblAlgn val="ctr"/>
        <c:lblOffset val="100"/>
      </c:catAx>
      <c:valAx>
        <c:axId val="114674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72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11232"/>
        <c:axId val="114537600"/>
      </c:barChart>
      <c:catAx>
        <c:axId val="114511232"/>
        <c:scaling>
          <c:orientation val="minMax"/>
        </c:scaling>
        <c:axPos val="b"/>
        <c:numFmt formatCode="General" sourceLinked="1"/>
        <c:majorTickMark val="none"/>
        <c:tickLblPos val="nextTo"/>
        <c:crossAx val="114537600"/>
        <c:crosses val="autoZero"/>
        <c:auto val="1"/>
        <c:lblAlgn val="ctr"/>
        <c:lblOffset val="100"/>
      </c:catAx>
      <c:valAx>
        <c:axId val="114537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112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68128"/>
        <c:axId val="114774016"/>
      </c:radarChart>
      <c:catAx>
        <c:axId val="114768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74016"/>
        <c:crosses val="autoZero"/>
        <c:lblAlgn val="ctr"/>
        <c:lblOffset val="100"/>
      </c:catAx>
      <c:valAx>
        <c:axId val="114774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68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15360"/>
        <c:axId val="114816896"/>
      </c:barChart>
      <c:catAx>
        <c:axId val="114815360"/>
        <c:scaling>
          <c:orientation val="minMax"/>
        </c:scaling>
        <c:axPos val="b"/>
        <c:numFmt formatCode="General" sourceLinked="1"/>
        <c:majorTickMark val="none"/>
        <c:tickLblPos val="nextTo"/>
        <c:crossAx val="114816896"/>
        <c:crosses val="autoZero"/>
        <c:auto val="1"/>
        <c:lblAlgn val="ctr"/>
        <c:lblOffset val="100"/>
      </c:catAx>
      <c:valAx>
        <c:axId val="114816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15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03360"/>
        <c:axId val="114717440"/>
      </c:radarChart>
      <c:catAx>
        <c:axId val="114703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7440"/>
        <c:crosses val="autoZero"/>
        <c:lblAlgn val="ctr"/>
        <c:lblOffset val="100"/>
      </c:catAx>
      <c:valAx>
        <c:axId val="114717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03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51360"/>
        <c:axId val="114752896"/>
      </c:barChart>
      <c:catAx>
        <c:axId val="114751360"/>
        <c:scaling>
          <c:orientation val="minMax"/>
        </c:scaling>
        <c:axPos val="b"/>
        <c:numFmt formatCode="General" sourceLinked="1"/>
        <c:majorTickMark val="none"/>
        <c:tickLblPos val="nextTo"/>
        <c:crossAx val="114752896"/>
        <c:crosses val="autoZero"/>
        <c:auto val="1"/>
        <c:lblAlgn val="ctr"/>
        <c:lblOffset val="100"/>
      </c:catAx>
      <c:valAx>
        <c:axId val="11475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5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57088"/>
        <c:axId val="114858624"/>
      </c:radarChart>
      <c:catAx>
        <c:axId val="114857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58624"/>
        <c:crosses val="autoZero"/>
        <c:lblAlgn val="ctr"/>
        <c:lblOffset val="100"/>
      </c:catAx>
      <c:valAx>
        <c:axId val="114858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57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83968"/>
        <c:axId val="115045504"/>
      </c:barChart>
      <c:catAx>
        <c:axId val="114883968"/>
        <c:scaling>
          <c:orientation val="minMax"/>
        </c:scaling>
        <c:axPos val="b"/>
        <c:numFmt formatCode="General" sourceLinked="1"/>
        <c:majorTickMark val="none"/>
        <c:tickLblPos val="nextTo"/>
        <c:crossAx val="115045504"/>
        <c:crosses val="autoZero"/>
        <c:auto val="1"/>
        <c:lblAlgn val="ctr"/>
        <c:lblOffset val="100"/>
      </c:catAx>
      <c:valAx>
        <c:axId val="115045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839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44.200000000000045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100966400"/>
        <c:axId val="100967936"/>
      </c:radarChart>
      <c:catAx>
        <c:axId val="100966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67936"/>
        <c:crosses val="autoZero"/>
        <c:lblAlgn val="ctr"/>
        <c:lblOffset val="100"/>
      </c:catAx>
      <c:valAx>
        <c:axId val="100967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66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71232"/>
        <c:axId val="115073024"/>
      </c:radarChart>
      <c:catAx>
        <c:axId val="115071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73024"/>
        <c:crosses val="autoZero"/>
        <c:lblAlgn val="ctr"/>
        <c:lblOffset val="100"/>
      </c:catAx>
      <c:valAx>
        <c:axId val="115073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71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87776"/>
        <c:axId val="114989312"/>
      </c:barChart>
      <c:catAx>
        <c:axId val="114987776"/>
        <c:scaling>
          <c:orientation val="minMax"/>
        </c:scaling>
        <c:axPos val="b"/>
        <c:numFmt formatCode="General" sourceLinked="1"/>
        <c:majorTickMark val="none"/>
        <c:tickLblPos val="nextTo"/>
        <c:crossAx val="114989312"/>
        <c:crosses val="autoZero"/>
        <c:auto val="1"/>
        <c:lblAlgn val="ctr"/>
        <c:lblOffset val="100"/>
      </c:catAx>
      <c:valAx>
        <c:axId val="114989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87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084288"/>
        <c:axId val="115110656"/>
      </c:radarChart>
      <c:catAx>
        <c:axId val="115084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10656"/>
        <c:crosses val="autoZero"/>
        <c:lblAlgn val="ctr"/>
        <c:lblOffset val="100"/>
      </c:catAx>
      <c:valAx>
        <c:axId val="115110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084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136000"/>
        <c:axId val="115137536"/>
      </c:barChart>
      <c:catAx>
        <c:axId val="115136000"/>
        <c:scaling>
          <c:orientation val="minMax"/>
        </c:scaling>
        <c:axPos val="b"/>
        <c:numFmt formatCode="General" sourceLinked="1"/>
        <c:majorTickMark val="none"/>
        <c:tickLblPos val="nextTo"/>
        <c:crossAx val="115137536"/>
        <c:crosses val="autoZero"/>
        <c:auto val="1"/>
        <c:lblAlgn val="ctr"/>
        <c:lblOffset val="100"/>
      </c:catAx>
      <c:valAx>
        <c:axId val="115137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36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172864"/>
        <c:axId val="115174400"/>
      </c:radarChart>
      <c:catAx>
        <c:axId val="11517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74400"/>
        <c:crosses val="autoZero"/>
        <c:lblAlgn val="ctr"/>
        <c:lblOffset val="100"/>
      </c:catAx>
      <c:valAx>
        <c:axId val="115174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7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94208"/>
        <c:axId val="115295744"/>
      </c:barChart>
      <c:catAx>
        <c:axId val="115294208"/>
        <c:scaling>
          <c:orientation val="minMax"/>
        </c:scaling>
        <c:axPos val="b"/>
        <c:numFmt formatCode="General" sourceLinked="1"/>
        <c:majorTickMark val="none"/>
        <c:tickLblPos val="nextTo"/>
        <c:crossAx val="115295744"/>
        <c:crosses val="autoZero"/>
        <c:auto val="1"/>
        <c:lblAlgn val="ctr"/>
        <c:lblOffset val="100"/>
      </c:catAx>
      <c:valAx>
        <c:axId val="115295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94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17376"/>
        <c:axId val="115323264"/>
      </c:radarChart>
      <c:catAx>
        <c:axId val="115317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23264"/>
        <c:crosses val="autoZero"/>
        <c:lblAlgn val="ctr"/>
        <c:lblOffset val="100"/>
      </c:catAx>
      <c:valAx>
        <c:axId val="115323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17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422720"/>
        <c:axId val="115424256"/>
      </c:barChart>
      <c:catAx>
        <c:axId val="115422720"/>
        <c:scaling>
          <c:orientation val="minMax"/>
        </c:scaling>
        <c:axPos val="b"/>
        <c:numFmt formatCode="General" sourceLinked="1"/>
        <c:majorTickMark val="none"/>
        <c:tickLblPos val="nextTo"/>
        <c:crossAx val="115424256"/>
        <c:crosses val="autoZero"/>
        <c:auto val="1"/>
        <c:lblAlgn val="ctr"/>
        <c:lblOffset val="100"/>
      </c:catAx>
      <c:valAx>
        <c:axId val="115424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2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8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54336"/>
        <c:axId val="115455872"/>
      </c:radarChart>
      <c:catAx>
        <c:axId val="11545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55872"/>
        <c:crosses val="autoZero"/>
        <c:lblAlgn val="ctr"/>
        <c:lblOffset val="100"/>
      </c:catAx>
      <c:valAx>
        <c:axId val="11545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5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27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43648"/>
        <c:axId val="115245440"/>
      </c:barChart>
      <c:catAx>
        <c:axId val="115243648"/>
        <c:scaling>
          <c:orientation val="minMax"/>
        </c:scaling>
        <c:axPos val="b"/>
        <c:numFmt formatCode="General" sourceLinked="1"/>
        <c:majorTickMark val="none"/>
        <c:tickLblPos val="nextTo"/>
        <c:crossAx val="115245440"/>
        <c:crosses val="autoZero"/>
        <c:auto val="1"/>
        <c:lblAlgn val="ctr"/>
        <c:lblOffset val="100"/>
      </c:catAx>
      <c:valAx>
        <c:axId val="115245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4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9" ht="14.25">
      <c r="A1" s="538" t="s">
        <v>370</v>
      </c>
      <c r="B1" s="538"/>
      <c r="C1" s="538"/>
      <c r="D1" s="538"/>
      <c r="E1" s="538"/>
      <c r="F1" s="538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</row>
    <row r="2" spans="1:59" ht="14.25" thickBot="1"/>
    <row r="3" spans="1:59">
      <c r="A3" s="539" t="s">
        <v>185</v>
      </c>
      <c r="B3" s="540"/>
      <c r="C3" s="543">
        <v>42370</v>
      </c>
      <c r="D3" s="543"/>
      <c r="E3" s="543"/>
      <c r="F3" s="544"/>
      <c r="G3" s="456"/>
      <c r="H3" s="217" t="s">
        <v>378</v>
      </c>
    </row>
    <row r="4" spans="1:59">
      <c r="A4" s="541" t="s">
        <v>187</v>
      </c>
      <c r="B4" s="542"/>
      <c r="C4" s="587" t="s">
        <v>371</v>
      </c>
      <c r="D4" s="587"/>
      <c r="E4" s="587"/>
      <c r="F4" s="588"/>
      <c r="H4" s="217" t="s">
        <v>379</v>
      </c>
    </row>
    <row r="5" spans="1:59">
      <c r="A5" s="541" t="s">
        <v>189</v>
      </c>
      <c r="B5" s="542"/>
      <c r="C5" s="542" t="s">
        <v>372</v>
      </c>
      <c r="D5" s="542"/>
      <c r="E5" s="542"/>
      <c r="F5" s="589"/>
      <c r="H5" s="217" t="s">
        <v>380</v>
      </c>
    </row>
    <row r="6" spans="1:59">
      <c r="A6" s="541" t="s">
        <v>191</v>
      </c>
      <c r="B6" s="542"/>
      <c r="C6" s="542" t="s">
        <v>373</v>
      </c>
      <c r="D6" s="542"/>
      <c r="E6" s="542"/>
      <c r="F6" s="589"/>
    </row>
    <row r="7" spans="1:59" ht="14.25" thickBot="1">
      <c r="A7" s="590" t="s">
        <v>375</v>
      </c>
      <c r="B7" s="591"/>
      <c r="C7" s="591" t="s">
        <v>374</v>
      </c>
      <c r="D7" s="591"/>
      <c r="E7" s="591"/>
      <c r="F7" s="592"/>
      <c r="K7" s="504" t="s">
        <v>382</v>
      </c>
      <c r="L7" s="504" t="s">
        <v>383</v>
      </c>
      <c r="M7" s="504" t="s">
        <v>382</v>
      </c>
      <c r="N7" s="504" t="s">
        <v>382</v>
      </c>
      <c r="O7" s="504" t="s">
        <v>382</v>
      </c>
      <c r="P7" s="504" t="s">
        <v>382</v>
      </c>
      <c r="Q7" s="504" t="s">
        <v>382</v>
      </c>
      <c r="R7" s="504" t="s">
        <v>382</v>
      </c>
      <c r="S7" s="504" t="s">
        <v>383</v>
      </c>
      <c r="T7" s="504" t="s">
        <v>383</v>
      </c>
      <c r="U7" s="504" t="s">
        <v>383</v>
      </c>
      <c r="V7" s="504" t="s">
        <v>383</v>
      </c>
      <c r="W7" s="504" t="s">
        <v>383</v>
      </c>
      <c r="X7" s="504" t="s">
        <v>383</v>
      </c>
      <c r="Y7" s="504" t="s">
        <v>383</v>
      </c>
      <c r="Z7" s="504" t="s">
        <v>383</v>
      </c>
      <c r="AA7" s="504" t="s">
        <v>384</v>
      </c>
      <c r="AB7" s="504" t="s">
        <v>384</v>
      </c>
      <c r="AC7" s="504" t="s">
        <v>384</v>
      </c>
      <c r="AD7" s="504" t="s">
        <v>384</v>
      </c>
      <c r="AE7" s="504" t="s">
        <v>384</v>
      </c>
      <c r="AF7" s="504" t="s">
        <v>384</v>
      </c>
      <c r="AG7" s="504" t="s">
        <v>384</v>
      </c>
      <c r="AH7" s="504" t="s">
        <v>384</v>
      </c>
      <c r="AI7" s="504" t="s">
        <v>384</v>
      </c>
      <c r="AJ7" s="504" t="s">
        <v>384</v>
      </c>
      <c r="AK7" s="504" t="s">
        <v>384</v>
      </c>
      <c r="AL7" s="504" t="s">
        <v>384</v>
      </c>
      <c r="AM7" s="504" t="s">
        <v>383</v>
      </c>
      <c r="AN7" s="504" t="s">
        <v>383</v>
      </c>
      <c r="AO7" s="504" t="s">
        <v>383</v>
      </c>
      <c r="AP7" s="504" t="s">
        <v>383</v>
      </c>
      <c r="AQ7" s="504" t="s">
        <v>383</v>
      </c>
      <c r="AR7" s="504" t="s">
        <v>383</v>
      </c>
      <c r="AS7" s="504" t="s">
        <v>383</v>
      </c>
      <c r="AT7" s="504" t="s">
        <v>383</v>
      </c>
      <c r="AU7" s="504" t="s">
        <v>382</v>
      </c>
      <c r="AV7" s="504" t="s">
        <v>382</v>
      </c>
      <c r="AW7" s="504" t="s">
        <v>382</v>
      </c>
      <c r="AX7" s="504" t="s">
        <v>382</v>
      </c>
      <c r="AY7" s="504" t="s">
        <v>382</v>
      </c>
      <c r="AZ7" s="504" t="s">
        <v>382</v>
      </c>
      <c r="BA7" s="504" t="s">
        <v>384</v>
      </c>
      <c r="BB7" s="504" t="s">
        <v>384</v>
      </c>
      <c r="BC7" s="504" t="s">
        <v>382</v>
      </c>
      <c r="BD7" s="504" t="s">
        <v>382</v>
      </c>
      <c r="BE7" s="504" t="s">
        <v>382</v>
      </c>
      <c r="BF7" s="504" t="s">
        <v>382</v>
      </c>
    </row>
    <row r="8" spans="1:59" ht="14.25" thickBot="1">
      <c r="E8" s="216" t="s">
        <v>161</v>
      </c>
      <c r="M8" s="216"/>
      <c r="N8" s="216"/>
      <c r="O8" s="216" t="s">
        <v>161</v>
      </c>
      <c r="P8" s="216" t="s">
        <v>161</v>
      </c>
      <c r="Q8" s="70"/>
      <c r="R8" s="70"/>
      <c r="X8" s="70"/>
      <c r="Y8" s="70"/>
      <c r="Z8" s="216"/>
      <c r="AA8" s="70"/>
      <c r="AB8" s="70"/>
      <c r="AC8" s="216" t="s">
        <v>161</v>
      </c>
      <c r="AD8" s="70"/>
      <c r="AE8" s="70"/>
      <c r="AF8" s="216" t="s">
        <v>161</v>
      </c>
      <c r="AI8" s="216" t="s">
        <v>161</v>
      </c>
      <c r="AJ8" s="216"/>
      <c r="AK8" s="216"/>
      <c r="AL8" s="216" t="s">
        <v>161</v>
      </c>
    </row>
    <row r="9" spans="1:59">
      <c r="A9" s="581" t="s">
        <v>47</v>
      </c>
      <c r="B9" s="584" t="s">
        <v>60</v>
      </c>
      <c r="C9" s="584" t="s">
        <v>176</v>
      </c>
      <c r="D9" s="584" t="s">
        <v>80</v>
      </c>
      <c r="E9" s="584" t="s">
        <v>85</v>
      </c>
      <c r="F9" s="584" t="s">
        <v>110</v>
      </c>
      <c r="G9" s="584" t="s">
        <v>83</v>
      </c>
      <c r="H9" s="584" t="s">
        <v>356</v>
      </c>
      <c r="I9" s="584" t="s">
        <v>81</v>
      </c>
      <c r="J9" s="605" t="s">
        <v>82</v>
      </c>
      <c r="K9" s="593" t="s">
        <v>119</v>
      </c>
      <c r="L9" s="594"/>
      <c r="M9" s="594"/>
      <c r="N9" s="594"/>
      <c r="O9" s="594"/>
      <c r="P9" s="594"/>
      <c r="Q9" s="594"/>
      <c r="R9" s="595"/>
      <c r="S9" s="617" t="s">
        <v>120</v>
      </c>
      <c r="T9" s="618"/>
      <c r="U9" s="618"/>
      <c r="V9" s="619"/>
      <c r="W9" s="611" t="s">
        <v>123</v>
      </c>
      <c r="X9" s="612"/>
      <c r="Y9" s="612"/>
      <c r="Z9" s="613"/>
      <c r="AA9" s="560" t="s">
        <v>133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136</v>
      </c>
      <c r="AV9" s="553"/>
      <c r="AW9" s="553"/>
      <c r="AX9" s="553"/>
      <c r="AY9" s="553"/>
      <c r="AZ9" s="554"/>
      <c r="BA9" s="571" t="s">
        <v>142</v>
      </c>
      <c r="BB9" s="572"/>
      <c r="BC9" s="565" t="s">
        <v>246</v>
      </c>
      <c r="BD9" s="566"/>
      <c r="BE9" s="566"/>
      <c r="BF9" s="567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8" t="s">
        <v>134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7" t="s">
        <v>125</v>
      </c>
      <c r="AP10" s="558"/>
      <c r="AQ10" s="558"/>
      <c r="AR10" s="558"/>
      <c r="AS10" s="558"/>
      <c r="AT10" s="559"/>
      <c r="AU10" s="555" t="s">
        <v>137</v>
      </c>
      <c r="AV10" s="556"/>
      <c r="AW10" s="555" t="s">
        <v>138</v>
      </c>
      <c r="AX10" s="556"/>
      <c r="AY10" s="577" t="s">
        <v>139</v>
      </c>
      <c r="AZ10" s="556"/>
      <c r="BA10" s="573"/>
      <c r="BB10" s="574"/>
      <c r="BC10" s="568"/>
      <c r="BD10" s="569"/>
      <c r="BE10" s="569"/>
      <c r="BF10" s="570"/>
      <c r="BG10" s="235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111</v>
      </c>
      <c r="L11" s="195" t="s">
        <v>112</v>
      </c>
      <c r="M11" s="196" t="s">
        <v>183</v>
      </c>
      <c r="N11" s="196" t="s">
        <v>184</v>
      </c>
      <c r="O11" s="196" t="s">
        <v>129</v>
      </c>
      <c r="P11" s="196" t="s">
        <v>118</v>
      </c>
      <c r="Q11" s="603" t="s">
        <v>168</v>
      </c>
      <c r="R11" s="604"/>
      <c r="S11" s="623" t="s">
        <v>177</v>
      </c>
      <c r="T11" s="624"/>
      <c r="U11" s="624"/>
      <c r="V11" s="625"/>
      <c r="W11" s="599" t="s">
        <v>387</v>
      </c>
      <c r="X11" s="600"/>
      <c r="Y11" s="601" t="s">
        <v>124</v>
      </c>
      <c r="Z11" s="602"/>
      <c r="AA11" s="608" t="s">
        <v>135</v>
      </c>
      <c r="AB11" s="609"/>
      <c r="AC11" s="610"/>
      <c r="AD11" s="545" t="s">
        <v>126</v>
      </c>
      <c r="AE11" s="546"/>
      <c r="AF11" s="547"/>
      <c r="AG11" s="545" t="s">
        <v>357</v>
      </c>
      <c r="AH11" s="546"/>
      <c r="AI11" s="547"/>
      <c r="AJ11" s="545" t="s">
        <v>358</v>
      </c>
      <c r="AK11" s="546"/>
      <c r="AL11" s="547"/>
      <c r="AM11" s="545" t="s">
        <v>170</v>
      </c>
      <c r="AN11" s="551"/>
      <c r="AO11" s="546" t="s">
        <v>128</v>
      </c>
      <c r="AP11" s="547"/>
      <c r="AQ11" s="545" t="s">
        <v>359</v>
      </c>
      <c r="AR11" s="547"/>
      <c r="AS11" s="546" t="s">
        <v>360</v>
      </c>
      <c r="AT11" s="551"/>
      <c r="AU11" s="575" t="s">
        <v>140</v>
      </c>
      <c r="AV11" s="576"/>
      <c r="AW11" s="516" t="s">
        <v>173</v>
      </c>
      <c r="AX11" s="524" t="s">
        <v>245</v>
      </c>
      <c r="AY11" s="578" t="s">
        <v>354</v>
      </c>
      <c r="AZ11" s="579"/>
      <c r="BA11" s="199" t="s">
        <v>143</v>
      </c>
      <c r="BB11" s="272" t="s">
        <v>144</v>
      </c>
      <c r="BC11" s="563" t="s">
        <v>248</v>
      </c>
      <c r="BD11" s="580"/>
      <c r="BE11" s="563" t="s">
        <v>249</v>
      </c>
      <c r="BF11" s="564"/>
      <c r="BG11" s="235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147</v>
      </c>
      <c r="R12" s="198" t="s">
        <v>148</v>
      </c>
      <c r="S12" s="249" t="s">
        <v>178</v>
      </c>
      <c r="T12" s="247" t="s">
        <v>179</v>
      </c>
      <c r="U12" s="250" t="s">
        <v>180</v>
      </c>
      <c r="V12" s="184" t="s">
        <v>181</v>
      </c>
      <c r="W12" s="185" t="s">
        <v>130</v>
      </c>
      <c r="X12" s="186" t="s">
        <v>131</v>
      </c>
      <c r="Y12" s="396" t="s">
        <v>130</v>
      </c>
      <c r="Z12" s="187" t="s">
        <v>131</v>
      </c>
      <c r="AA12" s="163" t="s">
        <v>130</v>
      </c>
      <c r="AB12" s="165" t="s">
        <v>131</v>
      </c>
      <c r="AC12" s="165" t="s">
        <v>145</v>
      </c>
      <c r="AD12" s="163" t="s">
        <v>130</v>
      </c>
      <c r="AE12" s="165" t="s">
        <v>131</v>
      </c>
      <c r="AF12" s="165" t="s">
        <v>145</v>
      </c>
      <c r="AG12" s="163" t="s">
        <v>130</v>
      </c>
      <c r="AH12" s="165" t="s">
        <v>131</v>
      </c>
      <c r="AI12" s="165" t="s">
        <v>145</v>
      </c>
      <c r="AJ12" s="163" t="s">
        <v>130</v>
      </c>
      <c r="AK12" s="165" t="s">
        <v>131</v>
      </c>
      <c r="AL12" s="165" t="s">
        <v>145</v>
      </c>
      <c r="AM12" s="163" t="s">
        <v>130</v>
      </c>
      <c r="AN12" s="443" t="s">
        <v>131</v>
      </c>
      <c r="AO12" s="163" t="s">
        <v>130</v>
      </c>
      <c r="AP12" s="165" t="s">
        <v>131</v>
      </c>
      <c r="AQ12" s="163" t="s">
        <v>130</v>
      </c>
      <c r="AR12" s="446" t="s">
        <v>131</v>
      </c>
      <c r="AS12" s="163" t="s">
        <v>130</v>
      </c>
      <c r="AT12" s="162" t="s">
        <v>131</v>
      </c>
      <c r="AU12" s="164" t="s">
        <v>150</v>
      </c>
      <c r="AV12" s="517" t="s">
        <v>151</v>
      </c>
      <c r="AW12" s="164"/>
      <c r="AX12" s="525"/>
      <c r="AY12" s="164" t="s">
        <v>252</v>
      </c>
      <c r="AZ12" s="179" t="s">
        <v>253</v>
      </c>
      <c r="BA12" s="180"/>
      <c r="BB12" s="273"/>
      <c r="BC12" s="284" t="s">
        <v>130</v>
      </c>
      <c r="BD12" s="285" t="s">
        <v>131</v>
      </c>
      <c r="BE12" s="284" t="s">
        <v>130</v>
      </c>
      <c r="BF12" s="286" t="s">
        <v>131</v>
      </c>
      <c r="BG12" s="235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116</v>
      </c>
      <c r="L13" s="167" t="s">
        <v>114</v>
      </c>
      <c r="M13" s="168" t="s">
        <v>254</v>
      </c>
      <c r="N13" s="168" t="s">
        <v>254</v>
      </c>
      <c r="O13" s="168" t="s">
        <v>114</v>
      </c>
      <c r="P13" s="168" t="s">
        <v>149</v>
      </c>
      <c r="Q13" s="214" t="s">
        <v>115</v>
      </c>
      <c r="R13" s="215" t="s">
        <v>115</v>
      </c>
      <c r="S13" s="251" t="s">
        <v>182</v>
      </c>
      <c r="T13" s="253" t="s">
        <v>182</v>
      </c>
      <c r="U13" s="252" t="s">
        <v>182</v>
      </c>
      <c r="V13" s="170" t="s">
        <v>182</v>
      </c>
      <c r="W13" s="173" t="s">
        <v>122</v>
      </c>
      <c r="X13" s="174" t="s">
        <v>122</v>
      </c>
      <c r="Y13" s="174" t="s">
        <v>122</v>
      </c>
      <c r="Z13" s="230" t="s">
        <v>122</v>
      </c>
      <c r="AA13" s="177" t="s">
        <v>116</v>
      </c>
      <c r="AB13" s="229" t="s">
        <v>115</v>
      </c>
      <c r="AC13" s="175" t="s">
        <v>115</v>
      </c>
      <c r="AD13" s="172" t="s">
        <v>116</v>
      </c>
      <c r="AE13" s="175" t="s">
        <v>115</v>
      </c>
      <c r="AF13" s="175" t="s">
        <v>115</v>
      </c>
      <c r="AG13" s="172" t="s">
        <v>116</v>
      </c>
      <c r="AH13" s="175" t="s">
        <v>115</v>
      </c>
      <c r="AI13" s="175" t="s">
        <v>115</v>
      </c>
      <c r="AJ13" s="172" t="s">
        <v>115</v>
      </c>
      <c r="AK13" s="175" t="s">
        <v>115</v>
      </c>
      <c r="AL13" s="175" t="s">
        <v>115</v>
      </c>
      <c r="AM13" s="172" t="s">
        <v>132</v>
      </c>
      <c r="AN13" s="444" t="s">
        <v>132</v>
      </c>
      <c r="AO13" s="172" t="s">
        <v>132</v>
      </c>
      <c r="AP13" s="445" t="s">
        <v>132</v>
      </c>
      <c r="AQ13" s="172" t="s">
        <v>132</v>
      </c>
      <c r="AR13" s="445" t="s">
        <v>132</v>
      </c>
      <c r="AS13" s="172" t="s">
        <v>132</v>
      </c>
      <c r="AT13" s="176" t="s">
        <v>132</v>
      </c>
      <c r="AU13" s="171" t="s">
        <v>115</v>
      </c>
      <c r="AV13" s="518" t="s">
        <v>115</v>
      </c>
      <c r="AW13" s="515" t="s">
        <v>115</v>
      </c>
      <c r="AX13" s="518" t="s">
        <v>115</v>
      </c>
      <c r="AY13" s="515" t="s">
        <v>115</v>
      </c>
      <c r="AZ13" s="200" t="s">
        <v>115</v>
      </c>
      <c r="BA13" s="201" t="s">
        <v>152</v>
      </c>
      <c r="BB13" s="274" t="s">
        <v>154</v>
      </c>
      <c r="BC13" s="288" t="s">
        <v>247</v>
      </c>
      <c r="BD13" s="288" t="s">
        <v>247</v>
      </c>
      <c r="BE13" s="288" t="s">
        <v>247</v>
      </c>
      <c r="BF13" s="289" t="s">
        <v>247</v>
      </c>
      <c r="BG13" s="235"/>
    </row>
    <row r="14" spans="1:59">
      <c r="A14" s="96">
        <v>1</v>
      </c>
      <c r="B14" s="299" t="s">
        <v>391</v>
      </c>
      <c r="C14" s="299" t="s">
        <v>392</v>
      </c>
      <c r="D14" s="300">
        <v>37257</v>
      </c>
      <c r="E14" s="301"/>
      <c r="F14" s="301" t="s">
        <v>393</v>
      </c>
      <c r="G14" s="301" t="s">
        <v>394</v>
      </c>
      <c r="H14" s="435" t="s">
        <v>395</v>
      </c>
      <c r="I14" s="301" t="s">
        <v>396</v>
      </c>
      <c r="J14" s="302" t="s">
        <v>397</v>
      </c>
      <c r="K14" s="303">
        <v>172.7</v>
      </c>
      <c r="L14" s="366">
        <v>54.7</v>
      </c>
      <c r="M14" s="305">
        <v>8.5</v>
      </c>
      <c r="N14" s="305">
        <v>11</v>
      </c>
      <c r="O14" s="305"/>
      <c r="P14" s="305"/>
      <c r="Q14" s="305">
        <v>228</v>
      </c>
      <c r="R14" s="306">
        <v>227</v>
      </c>
      <c r="S14" s="307">
        <v>2</v>
      </c>
      <c r="T14" s="308">
        <v>3.29</v>
      </c>
      <c r="U14" s="308">
        <v>1.99</v>
      </c>
      <c r="V14" s="309">
        <v>3.28</v>
      </c>
      <c r="W14" s="310">
        <v>5.0199999999999996</v>
      </c>
      <c r="X14" s="311">
        <v>4.92</v>
      </c>
      <c r="Y14" s="312">
        <v>14.14</v>
      </c>
      <c r="Z14" s="313">
        <v>14.04</v>
      </c>
      <c r="AA14" s="314">
        <v>278</v>
      </c>
      <c r="AB14" s="315">
        <v>275</v>
      </c>
      <c r="AC14" s="316"/>
      <c r="AD14" s="315">
        <v>291</v>
      </c>
      <c r="AE14" s="315">
        <v>297</v>
      </c>
      <c r="AF14" s="316"/>
      <c r="AG14" s="315">
        <v>278</v>
      </c>
      <c r="AH14" s="315">
        <v>275</v>
      </c>
      <c r="AI14" s="317"/>
      <c r="AJ14" s="315">
        <v>277</v>
      </c>
      <c r="AK14" s="315">
        <v>275</v>
      </c>
      <c r="AL14" s="317"/>
      <c r="AM14" s="312">
        <v>6.91</v>
      </c>
      <c r="AN14" s="313">
        <v>6.91</v>
      </c>
      <c r="AO14" s="318">
        <v>10.7</v>
      </c>
      <c r="AP14" s="345">
        <v>12.6</v>
      </c>
      <c r="AQ14" s="318">
        <v>11</v>
      </c>
      <c r="AR14" s="345">
        <v>13.5</v>
      </c>
      <c r="AS14" s="318">
        <v>11.5</v>
      </c>
      <c r="AT14" s="319">
        <v>12</v>
      </c>
      <c r="AU14" s="320">
        <v>16</v>
      </c>
      <c r="AV14" s="519">
        <v>12</v>
      </c>
      <c r="AW14" s="304">
        <v>207</v>
      </c>
      <c r="AX14" s="519">
        <v>4</v>
      </c>
      <c r="AY14" s="304">
        <v>86</v>
      </c>
      <c r="AZ14" s="305">
        <v>88</v>
      </c>
      <c r="BA14" s="321">
        <v>1320</v>
      </c>
      <c r="BB14" s="322">
        <v>34</v>
      </c>
      <c r="BC14" s="323">
        <v>32.1</v>
      </c>
      <c r="BD14" s="324">
        <v>29.1</v>
      </c>
      <c r="BE14" s="323">
        <v>33.299999999999997</v>
      </c>
      <c r="BF14" s="325">
        <v>29</v>
      </c>
      <c r="BG14" s="235"/>
    </row>
    <row r="15" spans="1:59">
      <c r="A15" s="97">
        <f>A14+1</f>
        <v>2</v>
      </c>
      <c r="B15" s="299" t="s">
        <v>391</v>
      </c>
      <c r="C15" s="299" t="s">
        <v>392</v>
      </c>
      <c r="D15" s="300">
        <v>37289</v>
      </c>
      <c r="E15" s="301"/>
      <c r="F15" s="301" t="s">
        <v>393</v>
      </c>
      <c r="G15" s="327" t="s">
        <v>398</v>
      </c>
      <c r="H15" s="436" t="s">
        <v>399</v>
      </c>
      <c r="I15" s="301" t="s">
        <v>396</v>
      </c>
      <c r="J15" s="328" t="s">
        <v>400</v>
      </c>
      <c r="K15" s="329">
        <v>167.9</v>
      </c>
      <c r="L15" s="367">
        <v>54.1</v>
      </c>
      <c r="M15" s="331">
        <v>11</v>
      </c>
      <c r="N15" s="331">
        <v>12.5</v>
      </c>
      <c r="O15" s="331"/>
      <c r="P15" s="331"/>
      <c r="Q15" s="331">
        <v>219</v>
      </c>
      <c r="R15" s="306">
        <v>216</v>
      </c>
      <c r="S15" s="332">
        <v>2.0299999999999998</v>
      </c>
      <c r="T15" s="333">
        <v>3.34</v>
      </c>
      <c r="U15" s="333">
        <v>1.97</v>
      </c>
      <c r="V15" s="334">
        <v>3.24</v>
      </c>
      <c r="W15" s="307">
        <v>4.99</v>
      </c>
      <c r="X15" s="311">
        <v>4.87</v>
      </c>
      <c r="Y15" s="335">
        <v>13.89</v>
      </c>
      <c r="Z15" s="336">
        <v>13.92</v>
      </c>
      <c r="AA15" s="314">
        <v>274</v>
      </c>
      <c r="AB15" s="315">
        <v>278</v>
      </c>
      <c r="AC15" s="337"/>
      <c r="AD15" s="315">
        <v>284</v>
      </c>
      <c r="AE15" s="315">
        <v>283</v>
      </c>
      <c r="AF15" s="337"/>
      <c r="AG15" s="315">
        <v>266</v>
      </c>
      <c r="AH15" s="315">
        <v>270</v>
      </c>
      <c r="AI15" s="338"/>
      <c r="AJ15" s="315">
        <v>270</v>
      </c>
      <c r="AK15" s="315">
        <v>267</v>
      </c>
      <c r="AL15" s="338"/>
      <c r="AM15" s="335">
        <v>7.81</v>
      </c>
      <c r="AN15" s="336">
        <v>7.79</v>
      </c>
      <c r="AO15" s="318">
        <v>9.5</v>
      </c>
      <c r="AP15" s="345">
        <v>9.1</v>
      </c>
      <c r="AQ15" s="318">
        <v>10.3</v>
      </c>
      <c r="AR15" s="345">
        <v>10.199999999999999</v>
      </c>
      <c r="AS15" s="318">
        <v>10.1</v>
      </c>
      <c r="AT15" s="319">
        <v>9.8000000000000007</v>
      </c>
      <c r="AU15" s="330">
        <v>-10</v>
      </c>
      <c r="AV15" s="520">
        <v>5</v>
      </c>
      <c r="AW15" s="330">
        <v>168</v>
      </c>
      <c r="AX15" s="526">
        <v>3</v>
      </c>
      <c r="AY15" s="330">
        <v>85</v>
      </c>
      <c r="AZ15" s="331">
        <v>89</v>
      </c>
      <c r="BA15" s="321">
        <v>1000</v>
      </c>
      <c r="BB15" s="339">
        <v>32</v>
      </c>
      <c r="BC15" s="323">
        <v>31.8</v>
      </c>
      <c r="BD15" s="324">
        <v>30.9</v>
      </c>
      <c r="BE15" s="323">
        <v>32.1</v>
      </c>
      <c r="BF15" s="325">
        <v>30</v>
      </c>
      <c r="BG15" s="235"/>
    </row>
    <row r="16" spans="1:59">
      <c r="A16" s="98">
        <f t="shared" ref="A16:A73" si="0">A15+1</f>
        <v>3</v>
      </c>
      <c r="B16" s="299" t="s">
        <v>391</v>
      </c>
      <c r="C16" s="299" t="s">
        <v>392</v>
      </c>
      <c r="D16" s="300">
        <v>37318</v>
      </c>
      <c r="E16" s="301"/>
      <c r="F16" s="301" t="s">
        <v>401</v>
      </c>
      <c r="G16" s="340" t="s">
        <v>402</v>
      </c>
      <c r="H16" s="435" t="s">
        <v>403</v>
      </c>
      <c r="I16" s="301" t="s">
        <v>404</v>
      </c>
      <c r="J16" s="341" t="s">
        <v>405</v>
      </c>
      <c r="K16" s="342">
        <v>166.9</v>
      </c>
      <c r="L16" s="368">
        <v>65.7</v>
      </c>
      <c r="M16" s="344">
        <v>16</v>
      </c>
      <c r="N16" s="344">
        <v>13.5</v>
      </c>
      <c r="O16" s="344"/>
      <c r="P16" s="344"/>
      <c r="Q16" s="344">
        <v>218.5</v>
      </c>
      <c r="R16" s="306">
        <v>214.5</v>
      </c>
      <c r="S16" s="310">
        <v>1.99</v>
      </c>
      <c r="T16" s="345">
        <v>3.4</v>
      </c>
      <c r="U16" s="345">
        <v>2.0299999999999998</v>
      </c>
      <c r="V16" s="346">
        <v>3.44</v>
      </c>
      <c r="W16" s="310">
        <v>5.33</v>
      </c>
      <c r="X16" s="311">
        <v>4.97</v>
      </c>
      <c r="Y16" s="347">
        <v>13.91</v>
      </c>
      <c r="Z16" s="348">
        <v>13.93</v>
      </c>
      <c r="AA16" s="314">
        <v>270</v>
      </c>
      <c r="AB16" s="315">
        <v>273</v>
      </c>
      <c r="AC16" s="349"/>
      <c r="AD16" s="315">
        <v>281</v>
      </c>
      <c r="AE16" s="315">
        <v>283</v>
      </c>
      <c r="AF16" s="349"/>
      <c r="AG16" s="315">
        <v>270</v>
      </c>
      <c r="AH16" s="315">
        <v>266</v>
      </c>
      <c r="AI16" s="350"/>
      <c r="AJ16" s="315">
        <v>269</v>
      </c>
      <c r="AK16" s="315">
        <v>270</v>
      </c>
      <c r="AL16" s="350"/>
      <c r="AM16" s="347">
        <v>7.18</v>
      </c>
      <c r="AN16" s="348">
        <v>6.98</v>
      </c>
      <c r="AO16" s="318">
        <v>9.5</v>
      </c>
      <c r="AP16" s="345">
        <v>9.6</v>
      </c>
      <c r="AQ16" s="318">
        <v>10.5</v>
      </c>
      <c r="AR16" s="345">
        <v>10.7</v>
      </c>
      <c r="AS16" s="318">
        <v>10.3</v>
      </c>
      <c r="AT16" s="319">
        <v>10.5</v>
      </c>
      <c r="AU16" s="343">
        <v>16</v>
      </c>
      <c r="AV16" s="521">
        <v>5</v>
      </c>
      <c r="AW16" s="343">
        <v>180</v>
      </c>
      <c r="AX16" s="527">
        <v>22</v>
      </c>
      <c r="AY16" s="343">
        <v>82</v>
      </c>
      <c r="AZ16" s="344">
        <v>87</v>
      </c>
      <c r="BA16" s="321">
        <v>800</v>
      </c>
      <c r="BB16" s="339">
        <v>25</v>
      </c>
      <c r="BC16" s="323">
        <v>38.700000000000003</v>
      </c>
      <c r="BD16" s="324">
        <v>37.6</v>
      </c>
      <c r="BE16" s="323">
        <v>39.9</v>
      </c>
      <c r="BF16" s="325">
        <v>38.200000000000003</v>
      </c>
      <c r="BG16" s="235"/>
    </row>
    <row r="17" spans="1:59">
      <c r="A17" s="98">
        <f t="shared" si="0"/>
        <v>4</v>
      </c>
      <c r="B17" s="299" t="s">
        <v>391</v>
      </c>
      <c r="C17" s="299" t="s">
        <v>392</v>
      </c>
      <c r="D17" s="300">
        <v>37350</v>
      </c>
      <c r="E17" s="301"/>
      <c r="F17" s="301" t="s">
        <v>401</v>
      </c>
      <c r="G17" s="340" t="s">
        <v>406</v>
      </c>
      <c r="H17" s="435" t="s">
        <v>407</v>
      </c>
      <c r="I17" s="301" t="s">
        <v>408</v>
      </c>
      <c r="J17" s="341" t="s">
        <v>409</v>
      </c>
      <c r="K17" s="342">
        <v>167.5</v>
      </c>
      <c r="L17" s="368">
        <v>56.8</v>
      </c>
      <c r="M17" s="344">
        <v>16.5</v>
      </c>
      <c r="N17" s="344">
        <v>9.5</v>
      </c>
      <c r="O17" s="344"/>
      <c r="P17" s="344"/>
      <c r="Q17" s="344">
        <v>218.5</v>
      </c>
      <c r="R17" s="306">
        <v>216.5</v>
      </c>
      <c r="S17" s="310">
        <v>2.0299999999999998</v>
      </c>
      <c r="T17" s="345">
        <v>3.4</v>
      </c>
      <c r="U17" s="345">
        <v>3.04</v>
      </c>
      <c r="V17" s="346">
        <v>3.41</v>
      </c>
      <c r="W17" s="310">
        <v>5.35</v>
      </c>
      <c r="X17" s="311">
        <v>4.97</v>
      </c>
      <c r="Y17" s="347">
        <v>13.96</v>
      </c>
      <c r="Z17" s="348">
        <v>14.43</v>
      </c>
      <c r="AA17" s="314">
        <v>275</v>
      </c>
      <c r="AB17" s="315">
        <v>276</v>
      </c>
      <c r="AC17" s="349"/>
      <c r="AD17" s="315">
        <v>281</v>
      </c>
      <c r="AE17" s="315">
        <v>278</v>
      </c>
      <c r="AF17" s="349"/>
      <c r="AG17" s="315">
        <v>268</v>
      </c>
      <c r="AH17" s="315">
        <v>271</v>
      </c>
      <c r="AI17" s="350"/>
      <c r="AJ17" s="315">
        <v>269</v>
      </c>
      <c r="AK17" s="315">
        <v>266</v>
      </c>
      <c r="AL17" s="350"/>
      <c r="AM17" s="347">
        <v>7.63</v>
      </c>
      <c r="AN17" s="348">
        <v>6.78</v>
      </c>
      <c r="AO17" s="318">
        <v>7.4</v>
      </c>
      <c r="AP17" s="345">
        <v>8.1999999999999993</v>
      </c>
      <c r="AQ17" s="318">
        <v>8.5</v>
      </c>
      <c r="AR17" s="345">
        <v>8.1999999999999993</v>
      </c>
      <c r="AS17" s="318">
        <v>7.9</v>
      </c>
      <c r="AT17" s="319">
        <v>8.15</v>
      </c>
      <c r="AU17" s="343">
        <v>8.5</v>
      </c>
      <c r="AV17" s="521">
        <v>6</v>
      </c>
      <c r="AW17" s="343">
        <v>153</v>
      </c>
      <c r="AX17" s="527">
        <v>12</v>
      </c>
      <c r="AY17" s="343">
        <v>85</v>
      </c>
      <c r="AZ17" s="344">
        <v>82</v>
      </c>
      <c r="BA17" s="321">
        <v>1000</v>
      </c>
      <c r="BB17" s="339">
        <v>31</v>
      </c>
      <c r="BC17" s="323">
        <v>33.1</v>
      </c>
      <c r="BD17" s="324">
        <v>34</v>
      </c>
      <c r="BE17" s="323">
        <v>32.799999999999997</v>
      </c>
      <c r="BF17" s="351">
        <v>34</v>
      </c>
      <c r="BG17" s="235"/>
    </row>
    <row r="18" spans="1:59">
      <c r="A18" s="98">
        <f t="shared" si="0"/>
        <v>5</v>
      </c>
      <c r="B18" s="299" t="s">
        <v>391</v>
      </c>
      <c r="C18" s="299" t="s">
        <v>392</v>
      </c>
      <c r="D18" s="300">
        <v>37381</v>
      </c>
      <c r="E18" s="301"/>
      <c r="F18" s="301" t="s">
        <v>393</v>
      </c>
      <c r="G18" s="340" t="s">
        <v>410</v>
      </c>
      <c r="H18" s="436" t="s">
        <v>411</v>
      </c>
      <c r="I18" s="301" t="s">
        <v>396</v>
      </c>
      <c r="J18" s="302" t="s">
        <v>400</v>
      </c>
      <c r="K18" s="329">
        <v>181.5</v>
      </c>
      <c r="L18" s="368">
        <v>63.6</v>
      </c>
      <c r="M18" s="344">
        <v>15.5</v>
      </c>
      <c r="N18" s="344">
        <v>17.5</v>
      </c>
      <c r="O18" s="344"/>
      <c r="P18" s="344"/>
      <c r="Q18" s="344">
        <v>237</v>
      </c>
      <c r="R18" s="306">
        <v>234</v>
      </c>
      <c r="S18" s="310">
        <v>2.2200000000000002</v>
      </c>
      <c r="T18" s="345">
        <v>3.61</v>
      </c>
      <c r="U18" s="345">
        <v>2.27</v>
      </c>
      <c r="V18" s="346">
        <v>3.69</v>
      </c>
      <c r="W18" s="310">
        <v>5.38</v>
      </c>
      <c r="X18" s="311">
        <v>5.47</v>
      </c>
      <c r="Y18" s="347">
        <v>14.79</v>
      </c>
      <c r="Z18" s="348">
        <v>14.82</v>
      </c>
      <c r="AA18" s="314">
        <v>281</v>
      </c>
      <c r="AB18" s="315">
        <v>277</v>
      </c>
      <c r="AC18" s="349"/>
      <c r="AD18" s="315">
        <v>287</v>
      </c>
      <c r="AE18" s="315">
        <v>287</v>
      </c>
      <c r="AF18" s="349"/>
      <c r="AG18" s="315">
        <v>274</v>
      </c>
      <c r="AH18" s="315">
        <v>276</v>
      </c>
      <c r="AI18" s="350"/>
      <c r="AJ18" s="315">
        <v>276</v>
      </c>
      <c r="AK18" s="315">
        <v>271</v>
      </c>
      <c r="AL18" s="350"/>
      <c r="AM18" s="347">
        <v>6.02</v>
      </c>
      <c r="AN18" s="348">
        <v>6.09</v>
      </c>
      <c r="AO18" s="318">
        <v>7.4</v>
      </c>
      <c r="AP18" s="345">
        <v>9.3000000000000007</v>
      </c>
      <c r="AQ18" s="318">
        <v>7.25</v>
      </c>
      <c r="AR18" s="345">
        <v>8.35</v>
      </c>
      <c r="AS18" s="318">
        <v>8.5</v>
      </c>
      <c r="AT18" s="319">
        <v>8.25</v>
      </c>
      <c r="AU18" s="343">
        <v>16</v>
      </c>
      <c r="AV18" s="521">
        <v>-6</v>
      </c>
      <c r="AW18" s="343">
        <v>188</v>
      </c>
      <c r="AX18" s="527">
        <v>14</v>
      </c>
      <c r="AY18" s="343">
        <v>90</v>
      </c>
      <c r="AZ18" s="344">
        <v>89</v>
      </c>
      <c r="BA18" s="321">
        <v>480</v>
      </c>
      <c r="BB18" s="339">
        <v>25</v>
      </c>
      <c r="BC18" s="323">
        <v>34</v>
      </c>
      <c r="BD18" s="324">
        <v>25.1</v>
      </c>
      <c r="BE18" s="323">
        <v>26.4</v>
      </c>
      <c r="BF18" s="325">
        <v>29.3</v>
      </c>
    </row>
    <row r="19" spans="1:59">
      <c r="A19" s="98">
        <f t="shared" si="0"/>
        <v>6</v>
      </c>
      <c r="B19" s="299"/>
      <c r="C19" s="299"/>
      <c r="D19" s="300"/>
      <c r="E19" s="301"/>
      <c r="F19" s="301"/>
      <c r="G19" s="340"/>
      <c r="H19" s="437"/>
      <c r="I19" s="301"/>
      <c r="J19" s="341"/>
      <c r="K19" s="352"/>
      <c r="L19" s="368"/>
      <c r="M19" s="344"/>
      <c r="N19" s="344"/>
      <c r="O19" s="344"/>
      <c r="P19" s="344"/>
      <c r="Q19" s="344"/>
      <c r="R19" s="306"/>
      <c r="S19" s="310"/>
      <c r="T19" s="345"/>
      <c r="U19" s="345"/>
      <c r="V19" s="346"/>
      <c r="W19" s="310"/>
      <c r="X19" s="311"/>
      <c r="Y19" s="347"/>
      <c r="Z19" s="348"/>
      <c r="AA19" s="314"/>
      <c r="AB19" s="315"/>
      <c r="AC19" s="349"/>
      <c r="AD19" s="315"/>
      <c r="AE19" s="315"/>
      <c r="AF19" s="349"/>
      <c r="AG19" s="315"/>
      <c r="AH19" s="315"/>
      <c r="AI19" s="350"/>
      <c r="AJ19" s="315"/>
      <c r="AK19" s="315"/>
      <c r="AL19" s="350"/>
      <c r="AM19" s="347"/>
      <c r="AN19" s="348"/>
      <c r="AO19" s="318"/>
      <c r="AP19" s="345"/>
      <c r="AQ19" s="318"/>
      <c r="AR19" s="345"/>
      <c r="AS19" s="318"/>
      <c r="AT19" s="319"/>
      <c r="AU19" s="343"/>
      <c r="AV19" s="521"/>
      <c r="AW19" s="343"/>
      <c r="AX19" s="527"/>
      <c r="AY19" s="343"/>
      <c r="AZ19" s="344"/>
      <c r="BA19" s="321"/>
      <c r="BB19" s="339"/>
      <c r="BC19" s="323"/>
      <c r="BD19" s="324"/>
      <c r="BE19" s="323"/>
      <c r="BF19" s="325"/>
    </row>
    <row r="20" spans="1:59">
      <c r="A20" s="98">
        <f t="shared" si="0"/>
        <v>7</v>
      </c>
      <c r="B20" s="299"/>
      <c r="C20" s="299"/>
      <c r="D20" s="300"/>
      <c r="E20" s="301"/>
      <c r="F20" s="301"/>
      <c r="G20" s="301"/>
      <c r="H20" s="435"/>
      <c r="I20" s="301"/>
      <c r="J20" s="302"/>
      <c r="K20" s="303"/>
      <c r="L20" s="366"/>
      <c r="M20" s="305"/>
      <c r="N20" s="305"/>
      <c r="O20" s="305"/>
      <c r="P20" s="305"/>
      <c r="Q20" s="305"/>
      <c r="R20" s="306"/>
      <c r="S20" s="310"/>
      <c r="T20" s="308"/>
      <c r="U20" s="308"/>
      <c r="V20" s="309"/>
      <c r="W20" s="310"/>
      <c r="X20" s="311"/>
      <c r="Y20" s="312"/>
      <c r="Z20" s="313"/>
      <c r="AA20" s="314"/>
      <c r="AB20" s="315"/>
      <c r="AC20" s="316"/>
      <c r="AD20" s="315"/>
      <c r="AE20" s="315"/>
      <c r="AF20" s="316"/>
      <c r="AG20" s="315"/>
      <c r="AH20" s="315"/>
      <c r="AI20" s="317"/>
      <c r="AJ20" s="315"/>
      <c r="AK20" s="315"/>
      <c r="AL20" s="317"/>
      <c r="AM20" s="312"/>
      <c r="AN20" s="313"/>
      <c r="AO20" s="318"/>
      <c r="AP20" s="345"/>
      <c r="AQ20" s="318"/>
      <c r="AR20" s="345"/>
      <c r="AS20" s="318"/>
      <c r="AT20" s="319"/>
      <c r="AU20" s="304"/>
      <c r="AV20" s="522"/>
      <c r="AW20" s="304"/>
      <c r="AX20" s="519"/>
      <c r="AY20" s="304"/>
      <c r="AZ20" s="305"/>
      <c r="BA20" s="321"/>
      <c r="BB20" s="339"/>
      <c r="BC20" s="323"/>
      <c r="BD20" s="324"/>
      <c r="BE20" s="323"/>
      <c r="BF20" s="351"/>
    </row>
    <row r="21" spans="1:59">
      <c r="A21" s="98">
        <f t="shared" si="0"/>
        <v>8</v>
      </c>
      <c r="B21" s="299"/>
      <c r="C21" s="299"/>
      <c r="D21" s="300"/>
      <c r="E21" s="301"/>
      <c r="F21" s="301"/>
      <c r="G21" s="327"/>
      <c r="H21" s="435"/>
      <c r="I21" s="301"/>
      <c r="J21" s="328"/>
      <c r="K21" s="342"/>
      <c r="L21" s="367"/>
      <c r="M21" s="331"/>
      <c r="N21" s="331"/>
      <c r="O21" s="331"/>
      <c r="P21" s="331"/>
      <c r="Q21" s="331"/>
      <c r="R21" s="306"/>
      <c r="S21" s="310"/>
      <c r="T21" s="333"/>
      <c r="U21" s="353"/>
      <c r="V21" s="334"/>
      <c r="W21" s="310"/>
      <c r="X21" s="311"/>
      <c r="Y21" s="312"/>
      <c r="Z21" s="313"/>
      <c r="AA21" s="314"/>
      <c r="AB21" s="315"/>
      <c r="AC21" s="337"/>
      <c r="AD21" s="315"/>
      <c r="AE21" s="315"/>
      <c r="AF21" s="337"/>
      <c r="AG21" s="315"/>
      <c r="AH21" s="315"/>
      <c r="AI21" s="338"/>
      <c r="AJ21" s="315"/>
      <c r="AK21" s="315"/>
      <c r="AL21" s="338"/>
      <c r="AM21" s="312"/>
      <c r="AN21" s="313"/>
      <c r="AO21" s="318"/>
      <c r="AP21" s="345"/>
      <c r="AQ21" s="318"/>
      <c r="AR21" s="345"/>
      <c r="AS21" s="318"/>
      <c r="AT21" s="319"/>
      <c r="AU21" s="320"/>
      <c r="AV21" s="519"/>
      <c r="AW21" s="304"/>
      <c r="AX21" s="519"/>
      <c r="AY21" s="304"/>
      <c r="AZ21" s="305"/>
      <c r="BA21" s="321"/>
      <c r="BB21" s="339"/>
      <c r="BC21" s="323"/>
      <c r="BD21" s="324"/>
      <c r="BE21" s="323"/>
      <c r="BF21" s="325"/>
    </row>
    <row r="22" spans="1:59">
      <c r="A22" s="98">
        <f t="shared" si="0"/>
        <v>9</v>
      </c>
      <c r="B22" s="299"/>
      <c r="C22" s="299"/>
      <c r="D22" s="300"/>
      <c r="E22" s="301"/>
      <c r="F22" s="301"/>
      <c r="G22" s="340"/>
      <c r="H22" s="435"/>
      <c r="I22" s="301"/>
      <c r="J22" s="341"/>
      <c r="K22" s="342"/>
      <c r="L22" s="368"/>
      <c r="M22" s="344"/>
      <c r="N22" s="344"/>
      <c r="O22" s="344"/>
      <c r="P22" s="344"/>
      <c r="Q22" s="344"/>
      <c r="R22" s="306"/>
      <c r="S22" s="310"/>
      <c r="T22" s="345"/>
      <c r="U22" s="311"/>
      <c r="V22" s="354"/>
      <c r="W22" s="310"/>
      <c r="X22" s="311"/>
      <c r="Y22" s="335"/>
      <c r="Z22" s="336"/>
      <c r="AA22" s="314"/>
      <c r="AB22" s="315"/>
      <c r="AC22" s="349"/>
      <c r="AD22" s="315"/>
      <c r="AE22" s="315"/>
      <c r="AF22" s="349"/>
      <c r="AG22" s="315"/>
      <c r="AH22" s="315"/>
      <c r="AI22" s="350"/>
      <c r="AJ22" s="315"/>
      <c r="AK22" s="315"/>
      <c r="AL22" s="350"/>
      <c r="AM22" s="335"/>
      <c r="AN22" s="336"/>
      <c r="AO22" s="318"/>
      <c r="AP22" s="345"/>
      <c r="AQ22" s="318"/>
      <c r="AR22" s="345"/>
      <c r="AS22" s="318"/>
      <c r="AT22" s="319"/>
      <c r="AU22" s="330"/>
      <c r="AV22" s="520"/>
      <c r="AW22" s="330"/>
      <c r="AX22" s="526"/>
      <c r="AY22" s="330"/>
      <c r="AZ22" s="331"/>
      <c r="BA22" s="321"/>
      <c r="BB22" s="339"/>
      <c r="BC22" s="323"/>
      <c r="BD22" s="324"/>
      <c r="BE22" s="323"/>
      <c r="BF22" s="325"/>
    </row>
    <row r="23" spans="1:59">
      <c r="A23" s="98">
        <f t="shared" si="0"/>
        <v>10</v>
      </c>
      <c r="B23" s="299"/>
      <c r="C23" s="299"/>
      <c r="D23" s="300"/>
      <c r="E23" s="301"/>
      <c r="F23" s="301"/>
      <c r="G23" s="340"/>
      <c r="H23" s="435"/>
      <c r="I23" s="301"/>
      <c r="J23" s="341"/>
      <c r="K23" s="355"/>
      <c r="L23" s="368"/>
      <c r="M23" s="344"/>
      <c r="N23" s="344"/>
      <c r="O23" s="344"/>
      <c r="P23" s="344"/>
      <c r="Q23" s="344"/>
      <c r="R23" s="306"/>
      <c r="S23" s="310"/>
      <c r="T23" s="311"/>
      <c r="U23" s="311"/>
      <c r="V23" s="354"/>
      <c r="W23" s="310"/>
      <c r="X23" s="311"/>
      <c r="Y23" s="347"/>
      <c r="Z23" s="348"/>
      <c r="AA23" s="314"/>
      <c r="AB23" s="356"/>
      <c r="AC23" s="349"/>
      <c r="AD23" s="315"/>
      <c r="AE23" s="315"/>
      <c r="AF23" s="349"/>
      <c r="AG23" s="315"/>
      <c r="AH23" s="315"/>
      <c r="AI23" s="350"/>
      <c r="AJ23" s="315"/>
      <c r="AK23" s="315"/>
      <c r="AL23" s="350"/>
      <c r="AM23" s="347"/>
      <c r="AN23" s="348"/>
      <c r="AO23" s="318"/>
      <c r="AP23" s="345"/>
      <c r="AQ23" s="318"/>
      <c r="AR23" s="345"/>
      <c r="AS23" s="318"/>
      <c r="AT23" s="319"/>
      <c r="AU23" s="343"/>
      <c r="AV23" s="521"/>
      <c r="AW23" s="343"/>
      <c r="AX23" s="527"/>
      <c r="AY23" s="343"/>
      <c r="AZ23" s="344"/>
      <c r="BA23" s="321"/>
      <c r="BB23" s="339"/>
      <c r="BC23" s="323"/>
      <c r="BD23" s="324"/>
      <c r="BE23" s="323"/>
      <c r="BF23" s="325"/>
    </row>
    <row r="24" spans="1:59">
      <c r="A24" s="98">
        <f t="shared" si="0"/>
        <v>11</v>
      </c>
      <c r="B24" s="299"/>
      <c r="C24" s="299"/>
      <c r="D24" s="300"/>
      <c r="E24" s="301"/>
      <c r="F24" s="301"/>
      <c r="G24" s="340"/>
      <c r="H24" s="435"/>
      <c r="I24" s="301"/>
      <c r="J24" s="302"/>
      <c r="K24" s="342"/>
      <c r="L24" s="368"/>
      <c r="M24" s="344"/>
      <c r="N24" s="344"/>
      <c r="O24" s="344"/>
      <c r="P24" s="344"/>
      <c r="Q24" s="344"/>
      <c r="R24" s="306"/>
      <c r="S24" s="310"/>
      <c r="T24" s="345"/>
      <c r="U24" s="311"/>
      <c r="V24" s="354"/>
      <c r="W24" s="310"/>
      <c r="X24" s="311"/>
      <c r="Y24" s="347"/>
      <c r="Z24" s="348"/>
      <c r="AA24" s="314"/>
      <c r="AB24" s="357"/>
      <c r="AC24" s="349"/>
      <c r="AD24" s="315"/>
      <c r="AE24" s="315"/>
      <c r="AF24" s="349"/>
      <c r="AG24" s="315"/>
      <c r="AH24" s="315"/>
      <c r="AI24" s="350"/>
      <c r="AJ24" s="315"/>
      <c r="AK24" s="315"/>
      <c r="AL24" s="350"/>
      <c r="AM24" s="347"/>
      <c r="AN24" s="348"/>
      <c r="AO24" s="318"/>
      <c r="AP24" s="345"/>
      <c r="AQ24" s="318"/>
      <c r="AR24" s="345"/>
      <c r="AS24" s="318"/>
      <c r="AT24" s="319"/>
      <c r="AU24" s="343"/>
      <c r="AV24" s="521"/>
      <c r="AW24" s="343"/>
      <c r="AX24" s="527"/>
      <c r="AY24" s="343"/>
      <c r="AZ24" s="344"/>
      <c r="BA24" s="321"/>
      <c r="BB24" s="339"/>
      <c r="BC24" s="323"/>
      <c r="BD24" s="324"/>
      <c r="BE24" s="323"/>
      <c r="BF24" s="325"/>
    </row>
    <row r="25" spans="1:59">
      <c r="A25" s="98">
        <f t="shared" si="0"/>
        <v>12</v>
      </c>
      <c r="B25" s="299"/>
      <c r="C25" s="299"/>
      <c r="D25" s="300"/>
      <c r="E25" s="301"/>
      <c r="F25" s="301"/>
      <c r="G25" s="340"/>
      <c r="H25" s="435"/>
      <c r="I25" s="301"/>
      <c r="J25" s="341"/>
      <c r="K25" s="342"/>
      <c r="L25" s="368"/>
      <c r="M25" s="344"/>
      <c r="N25" s="344"/>
      <c r="O25" s="344"/>
      <c r="P25" s="344"/>
      <c r="Q25" s="344"/>
      <c r="R25" s="306"/>
      <c r="S25" s="310"/>
      <c r="T25" s="345"/>
      <c r="U25" s="311"/>
      <c r="V25" s="354"/>
      <c r="W25" s="310"/>
      <c r="X25" s="311"/>
      <c r="Y25" s="347"/>
      <c r="Z25" s="348"/>
      <c r="AA25" s="358"/>
      <c r="AB25" s="357"/>
      <c r="AC25" s="349"/>
      <c r="AD25" s="315"/>
      <c r="AE25" s="315"/>
      <c r="AF25" s="349"/>
      <c r="AG25" s="315"/>
      <c r="AH25" s="315"/>
      <c r="AI25" s="350"/>
      <c r="AJ25" s="315"/>
      <c r="AK25" s="315"/>
      <c r="AL25" s="350"/>
      <c r="AM25" s="347"/>
      <c r="AN25" s="348"/>
      <c r="AO25" s="318"/>
      <c r="AP25" s="345"/>
      <c r="AQ25" s="318"/>
      <c r="AR25" s="345"/>
      <c r="AS25" s="318"/>
      <c r="AT25" s="319"/>
      <c r="AU25" s="343"/>
      <c r="AV25" s="521"/>
      <c r="AW25" s="343"/>
      <c r="AX25" s="527"/>
      <c r="AY25" s="343"/>
      <c r="AZ25" s="344"/>
      <c r="BA25" s="321"/>
      <c r="BB25" s="339"/>
      <c r="BC25" s="323"/>
      <c r="BD25" s="324"/>
      <c r="BE25" s="323"/>
      <c r="BF25" s="325"/>
    </row>
    <row r="26" spans="1:59">
      <c r="A26" s="98">
        <f t="shared" si="0"/>
        <v>13</v>
      </c>
      <c r="B26" s="299"/>
      <c r="C26" s="299"/>
      <c r="D26" s="300"/>
      <c r="E26" s="301"/>
      <c r="F26" s="301"/>
      <c r="G26" s="301"/>
      <c r="H26" s="435"/>
      <c r="I26" s="301"/>
      <c r="J26" s="302"/>
      <c r="K26" s="342"/>
      <c r="L26" s="366"/>
      <c r="M26" s="305"/>
      <c r="N26" s="305"/>
      <c r="O26" s="305"/>
      <c r="P26" s="305"/>
      <c r="Q26" s="305"/>
      <c r="R26" s="306"/>
      <c r="S26" s="310"/>
      <c r="T26" s="308"/>
      <c r="U26" s="359"/>
      <c r="V26" s="360"/>
      <c r="W26" s="310"/>
      <c r="X26" s="311"/>
      <c r="Y26" s="347"/>
      <c r="Z26" s="348"/>
      <c r="AA26" s="361"/>
      <c r="AB26" s="357"/>
      <c r="AC26" s="316"/>
      <c r="AD26" s="315"/>
      <c r="AE26" s="315"/>
      <c r="AF26" s="316"/>
      <c r="AG26" s="315"/>
      <c r="AH26" s="315"/>
      <c r="AI26" s="317"/>
      <c r="AJ26" s="315"/>
      <c r="AK26" s="315"/>
      <c r="AL26" s="317"/>
      <c r="AM26" s="347"/>
      <c r="AN26" s="348"/>
      <c r="AO26" s="318"/>
      <c r="AP26" s="345"/>
      <c r="AQ26" s="318"/>
      <c r="AR26" s="345"/>
      <c r="AS26" s="318"/>
      <c r="AT26" s="319"/>
      <c r="AU26" s="343"/>
      <c r="AV26" s="521"/>
      <c r="AW26" s="343"/>
      <c r="AX26" s="527"/>
      <c r="AY26" s="343"/>
      <c r="AZ26" s="344"/>
      <c r="BA26" s="321"/>
      <c r="BB26" s="339"/>
      <c r="BC26" s="323"/>
      <c r="BD26" s="324"/>
      <c r="BE26" s="323"/>
      <c r="BF26" s="325"/>
    </row>
    <row r="27" spans="1:59">
      <c r="A27" s="98">
        <f t="shared" si="0"/>
        <v>14</v>
      </c>
      <c r="B27" s="299"/>
      <c r="C27" s="299"/>
      <c r="D27" s="300"/>
      <c r="E27" s="301"/>
      <c r="F27" s="301"/>
      <c r="G27" s="327"/>
      <c r="H27" s="435"/>
      <c r="I27" s="301"/>
      <c r="J27" s="302"/>
      <c r="K27" s="303"/>
      <c r="L27" s="367"/>
      <c r="M27" s="331"/>
      <c r="N27" s="331"/>
      <c r="O27" s="331"/>
      <c r="P27" s="331"/>
      <c r="Q27" s="331"/>
      <c r="R27" s="306"/>
      <c r="S27" s="310"/>
      <c r="T27" s="333"/>
      <c r="U27" s="362"/>
      <c r="V27" s="363"/>
      <c r="W27" s="310"/>
      <c r="X27" s="311"/>
      <c r="Y27" s="312"/>
      <c r="Z27" s="313"/>
      <c r="AA27" s="361"/>
      <c r="AB27" s="357"/>
      <c r="AC27" s="337"/>
      <c r="AD27" s="315"/>
      <c r="AE27" s="315"/>
      <c r="AF27" s="337"/>
      <c r="AG27" s="315"/>
      <c r="AH27" s="315"/>
      <c r="AI27" s="338"/>
      <c r="AJ27" s="315"/>
      <c r="AK27" s="315"/>
      <c r="AL27" s="338"/>
      <c r="AM27" s="312"/>
      <c r="AN27" s="313"/>
      <c r="AO27" s="318"/>
      <c r="AP27" s="345"/>
      <c r="AQ27" s="318"/>
      <c r="AR27" s="345"/>
      <c r="AS27" s="318"/>
      <c r="AT27" s="319"/>
      <c r="AU27" s="304"/>
      <c r="AV27" s="522"/>
      <c r="AW27" s="304"/>
      <c r="AX27" s="519"/>
      <c r="AY27" s="304"/>
      <c r="AZ27" s="305"/>
      <c r="BA27" s="321"/>
      <c r="BB27" s="339"/>
      <c r="BC27" s="323"/>
      <c r="BD27" s="324"/>
      <c r="BE27" s="323"/>
      <c r="BF27" s="325"/>
    </row>
    <row r="28" spans="1:59">
      <c r="A28" s="98">
        <f t="shared" si="0"/>
        <v>15</v>
      </c>
      <c r="B28" s="299"/>
      <c r="C28" s="299"/>
      <c r="D28" s="300"/>
      <c r="E28" s="301"/>
      <c r="F28" s="301"/>
      <c r="G28" s="340"/>
      <c r="H28" s="435"/>
      <c r="I28" s="340"/>
      <c r="J28" s="341"/>
      <c r="K28" s="355"/>
      <c r="L28" s="368"/>
      <c r="M28" s="344"/>
      <c r="N28" s="344"/>
      <c r="O28" s="344"/>
      <c r="P28" s="344"/>
      <c r="Q28" s="344"/>
      <c r="R28" s="306"/>
      <c r="S28" s="310"/>
      <c r="T28" s="345"/>
      <c r="U28" s="311"/>
      <c r="V28" s="354"/>
      <c r="W28" s="310"/>
      <c r="X28" s="311"/>
      <c r="Y28" s="312"/>
      <c r="Z28" s="313"/>
      <c r="AA28" s="314"/>
      <c r="AB28" s="357"/>
      <c r="AC28" s="349"/>
      <c r="AD28" s="315"/>
      <c r="AE28" s="315"/>
      <c r="AF28" s="349"/>
      <c r="AG28" s="315"/>
      <c r="AH28" s="315"/>
      <c r="AI28" s="350"/>
      <c r="AJ28" s="315"/>
      <c r="AK28" s="315"/>
      <c r="AL28" s="350"/>
      <c r="AM28" s="312"/>
      <c r="AN28" s="313"/>
      <c r="AO28" s="318"/>
      <c r="AP28" s="345"/>
      <c r="AQ28" s="318"/>
      <c r="AR28" s="345"/>
      <c r="AS28" s="318"/>
      <c r="AT28" s="319"/>
      <c r="AU28" s="320"/>
      <c r="AV28" s="519"/>
      <c r="AW28" s="304"/>
      <c r="AX28" s="519"/>
      <c r="AY28" s="304"/>
      <c r="AZ28" s="305"/>
      <c r="BA28" s="321"/>
      <c r="BB28" s="339"/>
      <c r="BC28" s="323"/>
      <c r="BD28" s="324"/>
      <c r="BE28" s="323"/>
      <c r="BF28" s="325"/>
    </row>
    <row r="29" spans="1:59">
      <c r="A29" s="98">
        <f t="shared" si="0"/>
        <v>16</v>
      </c>
      <c r="B29" s="299"/>
      <c r="C29" s="299"/>
      <c r="D29" s="300"/>
      <c r="E29" s="301"/>
      <c r="F29" s="301"/>
      <c r="G29" s="340"/>
      <c r="H29" s="435"/>
      <c r="I29" s="340"/>
      <c r="J29" s="341"/>
      <c r="K29" s="303"/>
      <c r="L29" s="368"/>
      <c r="M29" s="344"/>
      <c r="N29" s="344"/>
      <c r="O29" s="344"/>
      <c r="P29" s="344"/>
      <c r="Q29" s="344"/>
      <c r="R29" s="306"/>
      <c r="S29" s="307"/>
      <c r="T29" s="311"/>
      <c r="U29" s="311"/>
      <c r="V29" s="354"/>
      <c r="W29" s="310"/>
      <c r="X29" s="311"/>
      <c r="Y29" s="335"/>
      <c r="Z29" s="336"/>
      <c r="AA29" s="358"/>
      <c r="AB29" s="315"/>
      <c r="AC29" s="349"/>
      <c r="AD29" s="315"/>
      <c r="AE29" s="315"/>
      <c r="AF29" s="349"/>
      <c r="AG29" s="315"/>
      <c r="AH29" s="315"/>
      <c r="AI29" s="350"/>
      <c r="AJ29" s="315"/>
      <c r="AK29" s="315"/>
      <c r="AL29" s="350"/>
      <c r="AM29" s="335"/>
      <c r="AN29" s="336"/>
      <c r="AO29" s="318"/>
      <c r="AP29" s="345"/>
      <c r="AQ29" s="318"/>
      <c r="AR29" s="345"/>
      <c r="AS29" s="318"/>
      <c r="AT29" s="319"/>
      <c r="AU29" s="330"/>
      <c r="AV29" s="520"/>
      <c r="AW29" s="330"/>
      <c r="AX29" s="526"/>
      <c r="AY29" s="330"/>
      <c r="AZ29" s="331"/>
      <c r="BA29" s="321"/>
      <c r="BB29" s="339"/>
      <c r="BC29" s="323"/>
      <c r="BD29" s="324"/>
      <c r="BE29" s="323"/>
      <c r="BF29" s="325"/>
    </row>
    <row r="30" spans="1:59">
      <c r="A30" s="98">
        <f t="shared" si="0"/>
        <v>17</v>
      </c>
      <c r="B30" s="299"/>
      <c r="C30" s="299"/>
      <c r="D30" s="300"/>
      <c r="E30" s="301"/>
      <c r="F30" s="301"/>
      <c r="G30" s="340"/>
      <c r="H30" s="435"/>
      <c r="I30" s="340"/>
      <c r="J30" s="341"/>
      <c r="K30" s="355"/>
      <c r="L30" s="368"/>
      <c r="M30" s="344"/>
      <c r="N30" s="344"/>
      <c r="O30" s="344"/>
      <c r="P30" s="344"/>
      <c r="Q30" s="344"/>
      <c r="R30" s="306"/>
      <c r="S30" s="307"/>
      <c r="T30" s="345"/>
      <c r="U30" s="311"/>
      <c r="V30" s="354"/>
      <c r="W30" s="310"/>
      <c r="X30" s="311"/>
      <c r="Y30" s="347"/>
      <c r="Z30" s="348"/>
      <c r="AA30" s="361"/>
      <c r="AB30" s="315"/>
      <c r="AC30" s="349"/>
      <c r="AD30" s="315"/>
      <c r="AE30" s="315"/>
      <c r="AF30" s="349"/>
      <c r="AG30" s="315"/>
      <c r="AH30" s="315"/>
      <c r="AI30" s="350"/>
      <c r="AJ30" s="315"/>
      <c r="AK30" s="315"/>
      <c r="AL30" s="350"/>
      <c r="AM30" s="347"/>
      <c r="AN30" s="348"/>
      <c r="AO30" s="359"/>
      <c r="AP30" s="345"/>
      <c r="AQ30" s="359"/>
      <c r="AR30" s="345"/>
      <c r="AS30" s="359"/>
      <c r="AT30" s="319"/>
      <c r="AU30" s="343"/>
      <c r="AV30" s="521"/>
      <c r="AW30" s="343"/>
      <c r="AX30" s="527"/>
      <c r="AY30" s="343"/>
      <c r="AZ30" s="344"/>
      <c r="BA30" s="321"/>
      <c r="BB30" s="339"/>
      <c r="BC30" s="323"/>
      <c r="BD30" s="324"/>
      <c r="BE30" s="323"/>
      <c r="BF30" s="325"/>
    </row>
    <row r="31" spans="1:59">
      <c r="A31" s="98">
        <f t="shared" si="0"/>
        <v>18</v>
      </c>
      <c r="B31" s="299"/>
      <c r="C31" s="299"/>
      <c r="D31" s="300"/>
      <c r="E31" s="301"/>
      <c r="F31" s="301"/>
      <c r="G31" s="340"/>
      <c r="H31" s="435"/>
      <c r="I31" s="340"/>
      <c r="J31" s="341"/>
      <c r="K31" s="355"/>
      <c r="L31" s="368"/>
      <c r="M31" s="344"/>
      <c r="N31" s="344"/>
      <c r="O31" s="344"/>
      <c r="P31" s="344"/>
      <c r="Q31" s="344"/>
      <c r="R31" s="306"/>
      <c r="S31" s="307"/>
      <c r="T31" s="345"/>
      <c r="U31" s="311"/>
      <c r="V31" s="354"/>
      <c r="W31" s="310"/>
      <c r="X31" s="311"/>
      <c r="Y31" s="347"/>
      <c r="Z31" s="348"/>
      <c r="AA31" s="314"/>
      <c r="AB31" s="315"/>
      <c r="AC31" s="349"/>
      <c r="AD31" s="315"/>
      <c r="AE31" s="315"/>
      <c r="AF31" s="349"/>
      <c r="AG31" s="315"/>
      <c r="AH31" s="315"/>
      <c r="AI31" s="350"/>
      <c r="AJ31" s="315"/>
      <c r="AK31" s="315"/>
      <c r="AL31" s="350"/>
      <c r="AM31" s="347"/>
      <c r="AN31" s="348"/>
      <c r="AO31" s="318"/>
      <c r="AP31" s="345"/>
      <c r="AQ31" s="318"/>
      <c r="AR31" s="345"/>
      <c r="AS31" s="318"/>
      <c r="AT31" s="319"/>
      <c r="AU31" s="343"/>
      <c r="AV31" s="521"/>
      <c r="AW31" s="343"/>
      <c r="AX31" s="527"/>
      <c r="AY31" s="343"/>
      <c r="AZ31" s="344"/>
      <c r="BA31" s="321"/>
      <c r="BB31" s="339"/>
      <c r="BC31" s="323"/>
      <c r="BD31" s="324"/>
      <c r="BE31" s="323"/>
      <c r="BF31" s="325"/>
    </row>
    <row r="32" spans="1:59">
      <c r="A32" s="98">
        <f t="shared" si="0"/>
        <v>19</v>
      </c>
      <c r="B32" s="299"/>
      <c r="C32" s="299"/>
      <c r="D32" s="300"/>
      <c r="E32" s="301"/>
      <c r="F32" s="301"/>
      <c r="G32" s="301"/>
      <c r="H32" s="435"/>
      <c r="I32" s="301"/>
      <c r="J32" s="341"/>
      <c r="K32" s="342"/>
      <c r="L32" s="366"/>
      <c r="M32" s="305"/>
      <c r="N32" s="305"/>
      <c r="O32" s="305"/>
      <c r="P32" s="305"/>
      <c r="Q32" s="305"/>
      <c r="R32" s="306"/>
      <c r="S32" s="307"/>
      <c r="T32" s="308"/>
      <c r="U32" s="364"/>
      <c r="V32" s="360"/>
      <c r="W32" s="310"/>
      <c r="X32" s="311"/>
      <c r="Y32" s="347"/>
      <c r="Z32" s="348"/>
      <c r="AA32" s="358"/>
      <c r="AB32" s="315"/>
      <c r="AC32" s="316"/>
      <c r="AD32" s="315"/>
      <c r="AE32" s="315"/>
      <c r="AF32" s="316"/>
      <c r="AG32" s="315"/>
      <c r="AH32" s="315"/>
      <c r="AI32" s="317"/>
      <c r="AJ32" s="315"/>
      <c r="AK32" s="315"/>
      <c r="AL32" s="317"/>
      <c r="AM32" s="347"/>
      <c r="AN32" s="348"/>
      <c r="AO32" s="318"/>
      <c r="AP32" s="345"/>
      <c r="AQ32" s="318"/>
      <c r="AR32" s="345"/>
      <c r="AS32" s="318"/>
      <c r="AT32" s="319"/>
      <c r="AU32" s="343"/>
      <c r="AV32" s="521"/>
      <c r="AW32" s="343"/>
      <c r="AX32" s="527"/>
      <c r="AY32" s="343"/>
      <c r="AZ32" s="344"/>
      <c r="BA32" s="321"/>
      <c r="BB32" s="339"/>
      <c r="BC32" s="323"/>
      <c r="BD32" s="324"/>
      <c r="BE32" s="323"/>
      <c r="BF32" s="325"/>
    </row>
    <row r="33" spans="1:58">
      <c r="A33" s="98">
        <f t="shared" si="0"/>
        <v>20</v>
      </c>
      <c r="B33" s="299"/>
      <c r="C33" s="299"/>
      <c r="D33" s="300"/>
      <c r="E33" s="301"/>
      <c r="F33" s="301"/>
      <c r="G33" s="327"/>
      <c r="H33" s="435"/>
      <c r="I33" s="327"/>
      <c r="J33" s="341"/>
      <c r="K33" s="355"/>
      <c r="L33" s="367"/>
      <c r="M33" s="331"/>
      <c r="N33" s="331"/>
      <c r="O33" s="331"/>
      <c r="P33" s="331"/>
      <c r="Q33" s="331"/>
      <c r="R33" s="306"/>
      <c r="S33" s="307"/>
      <c r="T33" s="333"/>
      <c r="U33" s="362"/>
      <c r="V33" s="363"/>
      <c r="W33" s="310"/>
      <c r="X33" s="311"/>
      <c r="Y33" s="347"/>
      <c r="Z33" s="348"/>
      <c r="AA33" s="314"/>
      <c r="AB33" s="356"/>
      <c r="AC33" s="337"/>
      <c r="AD33" s="315"/>
      <c r="AE33" s="315"/>
      <c r="AF33" s="337"/>
      <c r="AG33" s="315"/>
      <c r="AH33" s="315"/>
      <c r="AI33" s="338"/>
      <c r="AJ33" s="315"/>
      <c r="AK33" s="315"/>
      <c r="AL33" s="338"/>
      <c r="AM33" s="347"/>
      <c r="AN33" s="348"/>
      <c r="AO33" s="318"/>
      <c r="AP33" s="345"/>
      <c r="AQ33" s="318"/>
      <c r="AR33" s="345"/>
      <c r="AS33" s="318"/>
      <c r="AT33" s="319"/>
      <c r="AU33" s="343"/>
      <c r="AV33" s="521"/>
      <c r="AW33" s="343"/>
      <c r="AX33" s="527"/>
      <c r="AY33" s="343"/>
      <c r="AZ33" s="344"/>
      <c r="BA33" s="321"/>
      <c r="BB33" s="339"/>
      <c r="BC33" s="323"/>
      <c r="BD33" s="324"/>
      <c r="BE33" s="323"/>
      <c r="BF33" s="325"/>
    </row>
    <row r="34" spans="1:58">
      <c r="A34" s="98">
        <f t="shared" si="0"/>
        <v>21</v>
      </c>
      <c r="B34" s="299"/>
      <c r="C34" s="299"/>
      <c r="D34" s="300"/>
      <c r="E34" s="301"/>
      <c r="F34" s="301"/>
      <c r="G34" s="340"/>
      <c r="H34" s="435"/>
      <c r="I34" s="301"/>
      <c r="J34" s="341"/>
      <c r="K34" s="342"/>
      <c r="L34" s="368"/>
      <c r="M34" s="344"/>
      <c r="N34" s="344"/>
      <c r="O34" s="344"/>
      <c r="P34" s="344"/>
      <c r="Q34" s="344"/>
      <c r="R34" s="306"/>
      <c r="S34" s="307"/>
      <c r="T34" s="345"/>
      <c r="U34" s="311"/>
      <c r="V34" s="354"/>
      <c r="W34" s="310"/>
      <c r="X34" s="311"/>
      <c r="Y34" s="312"/>
      <c r="Z34" s="313"/>
      <c r="AA34" s="358"/>
      <c r="AB34" s="357"/>
      <c r="AC34" s="349"/>
      <c r="AD34" s="315"/>
      <c r="AE34" s="315"/>
      <c r="AF34" s="349"/>
      <c r="AG34" s="315"/>
      <c r="AH34" s="315"/>
      <c r="AI34" s="350"/>
      <c r="AJ34" s="315"/>
      <c r="AK34" s="315"/>
      <c r="AL34" s="350"/>
      <c r="AM34" s="312"/>
      <c r="AN34" s="313"/>
      <c r="AO34" s="318"/>
      <c r="AP34" s="345"/>
      <c r="AQ34" s="318"/>
      <c r="AR34" s="345"/>
      <c r="AS34" s="318"/>
      <c r="AT34" s="319"/>
      <c r="AU34" s="304"/>
      <c r="AV34" s="522"/>
      <c r="AW34" s="304"/>
      <c r="AX34" s="519"/>
      <c r="AY34" s="304"/>
      <c r="AZ34" s="305"/>
      <c r="BA34" s="321"/>
      <c r="BB34" s="339"/>
      <c r="BC34" s="323"/>
      <c r="BD34" s="324"/>
      <c r="BE34" s="323"/>
      <c r="BF34" s="325"/>
    </row>
    <row r="35" spans="1:58">
      <c r="A35" s="98">
        <f t="shared" si="0"/>
        <v>22</v>
      </c>
      <c r="B35" s="299"/>
      <c r="C35" s="299"/>
      <c r="D35" s="300"/>
      <c r="E35" s="301"/>
      <c r="F35" s="301"/>
      <c r="G35" s="340"/>
      <c r="H35" s="435"/>
      <c r="I35" s="301"/>
      <c r="J35" s="341"/>
      <c r="K35" s="342"/>
      <c r="L35" s="368"/>
      <c r="M35" s="344"/>
      <c r="N35" s="344"/>
      <c r="O35" s="344"/>
      <c r="P35" s="344"/>
      <c r="Q35" s="344"/>
      <c r="R35" s="306"/>
      <c r="S35" s="307"/>
      <c r="T35" s="345"/>
      <c r="U35" s="311"/>
      <c r="V35" s="354"/>
      <c r="W35" s="310"/>
      <c r="X35" s="311"/>
      <c r="Y35" s="312"/>
      <c r="Z35" s="313"/>
      <c r="AA35" s="361"/>
      <c r="AB35" s="357"/>
      <c r="AC35" s="349"/>
      <c r="AD35" s="349"/>
      <c r="AE35" s="315"/>
      <c r="AF35" s="349"/>
      <c r="AG35" s="315"/>
      <c r="AH35" s="315"/>
      <c r="AI35" s="350"/>
      <c r="AJ35" s="315"/>
      <c r="AK35" s="315"/>
      <c r="AL35" s="350"/>
      <c r="AM35" s="312"/>
      <c r="AN35" s="313"/>
      <c r="AO35" s="318"/>
      <c r="AP35" s="345"/>
      <c r="AQ35" s="318"/>
      <c r="AR35" s="345"/>
      <c r="AS35" s="318"/>
      <c r="AT35" s="319"/>
      <c r="AU35" s="320"/>
      <c r="AV35" s="519"/>
      <c r="AW35" s="304"/>
      <c r="AX35" s="519"/>
      <c r="AY35" s="304"/>
      <c r="AZ35" s="305"/>
      <c r="BA35" s="321"/>
      <c r="BB35" s="339"/>
      <c r="BC35" s="323"/>
      <c r="BD35" s="324"/>
      <c r="BE35" s="323"/>
      <c r="BF35" s="325"/>
    </row>
    <row r="36" spans="1:58">
      <c r="A36" s="98">
        <f t="shared" si="0"/>
        <v>23</v>
      </c>
      <c r="B36" s="299"/>
      <c r="C36" s="299"/>
      <c r="D36" s="300"/>
      <c r="E36" s="301"/>
      <c r="F36" s="301"/>
      <c r="G36" s="340"/>
      <c r="H36" s="435"/>
      <c r="I36" s="365"/>
      <c r="J36" s="341"/>
      <c r="K36" s="303"/>
      <c r="L36" s="368"/>
      <c r="M36" s="344"/>
      <c r="N36" s="344"/>
      <c r="O36" s="344"/>
      <c r="P36" s="344"/>
      <c r="Q36" s="344"/>
      <c r="R36" s="306"/>
      <c r="S36" s="307"/>
      <c r="T36" s="345"/>
      <c r="U36" s="311"/>
      <c r="V36" s="354"/>
      <c r="W36" s="307"/>
      <c r="X36" s="311"/>
      <c r="Y36" s="335"/>
      <c r="Z36" s="336"/>
      <c r="AA36" s="314"/>
      <c r="AB36" s="357"/>
      <c r="AC36" s="349"/>
      <c r="AD36" s="315"/>
      <c r="AE36" s="315"/>
      <c r="AF36" s="349"/>
      <c r="AG36" s="315"/>
      <c r="AH36" s="315"/>
      <c r="AI36" s="350"/>
      <c r="AJ36" s="315"/>
      <c r="AK36" s="315"/>
      <c r="AL36" s="350"/>
      <c r="AM36" s="335"/>
      <c r="AN36" s="336"/>
      <c r="AO36" s="318"/>
      <c r="AP36" s="345"/>
      <c r="AQ36" s="318"/>
      <c r="AR36" s="345"/>
      <c r="AS36" s="318"/>
      <c r="AT36" s="319"/>
      <c r="AU36" s="330"/>
      <c r="AV36" s="520"/>
      <c r="AW36" s="330"/>
      <c r="AX36" s="526"/>
      <c r="AY36" s="330"/>
      <c r="AZ36" s="331"/>
      <c r="BA36" s="321"/>
      <c r="BB36" s="339"/>
      <c r="BC36" s="323"/>
      <c r="BD36" s="324"/>
      <c r="BE36" s="323"/>
      <c r="BF36" s="325"/>
    </row>
    <row r="37" spans="1:58">
      <c r="A37" s="98">
        <f t="shared" si="0"/>
        <v>24</v>
      </c>
      <c r="B37" s="299"/>
      <c r="C37" s="299"/>
      <c r="D37" s="300"/>
      <c r="E37" s="301"/>
      <c r="F37" s="301"/>
      <c r="G37" s="340"/>
      <c r="H37" s="435"/>
      <c r="I37" s="327"/>
      <c r="J37" s="341"/>
      <c r="K37" s="355"/>
      <c r="L37" s="368"/>
      <c r="M37" s="344"/>
      <c r="N37" s="344"/>
      <c r="O37" s="344"/>
      <c r="P37" s="344"/>
      <c r="Q37" s="344"/>
      <c r="R37" s="306"/>
      <c r="S37" s="307"/>
      <c r="T37" s="345"/>
      <c r="U37" s="311"/>
      <c r="V37" s="354"/>
      <c r="W37" s="310"/>
      <c r="X37" s="311"/>
      <c r="Y37" s="347"/>
      <c r="Z37" s="348"/>
      <c r="AA37" s="314"/>
      <c r="AB37" s="357"/>
      <c r="AC37" s="349"/>
      <c r="AD37" s="315"/>
      <c r="AE37" s="315"/>
      <c r="AF37" s="349"/>
      <c r="AG37" s="315"/>
      <c r="AH37" s="315"/>
      <c r="AI37" s="350"/>
      <c r="AJ37" s="315"/>
      <c r="AK37" s="315"/>
      <c r="AL37" s="350"/>
      <c r="AM37" s="347"/>
      <c r="AN37" s="348"/>
      <c r="AO37" s="318"/>
      <c r="AP37" s="345"/>
      <c r="AQ37" s="318"/>
      <c r="AR37" s="345"/>
      <c r="AS37" s="318"/>
      <c r="AT37" s="319"/>
      <c r="AU37" s="343"/>
      <c r="AV37" s="521"/>
      <c r="AW37" s="343"/>
      <c r="AX37" s="527"/>
      <c r="AY37" s="343"/>
      <c r="AZ37" s="344"/>
      <c r="BA37" s="321"/>
      <c r="BB37" s="339"/>
      <c r="BC37" s="323"/>
      <c r="BD37" s="324"/>
      <c r="BE37" s="323"/>
      <c r="BF37" s="325"/>
    </row>
    <row r="38" spans="1:58">
      <c r="A38" s="98">
        <f t="shared" si="0"/>
        <v>25</v>
      </c>
      <c r="B38" s="299"/>
      <c r="C38" s="299"/>
      <c r="D38" s="300"/>
      <c r="E38" s="301"/>
      <c r="F38" s="301"/>
      <c r="G38" s="301"/>
      <c r="H38" s="435"/>
      <c r="I38" s="301"/>
      <c r="J38" s="302"/>
      <c r="K38" s="303"/>
      <c r="L38" s="366"/>
      <c r="M38" s="305"/>
      <c r="N38" s="305"/>
      <c r="O38" s="305"/>
      <c r="P38" s="305"/>
      <c r="Q38" s="305"/>
      <c r="R38" s="306"/>
      <c r="S38" s="307"/>
      <c r="T38" s="308"/>
      <c r="U38" s="308"/>
      <c r="V38" s="309"/>
      <c r="W38" s="310"/>
      <c r="X38" s="311"/>
      <c r="Y38" s="312"/>
      <c r="Z38" s="313"/>
      <c r="AA38" s="314"/>
      <c r="AB38" s="315"/>
      <c r="AC38" s="316"/>
      <c r="AD38" s="315"/>
      <c r="AE38" s="315"/>
      <c r="AF38" s="316"/>
      <c r="AG38" s="315"/>
      <c r="AH38" s="315"/>
      <c r="AI38" s="317"/>
      <c r="AJ38" s="315"/>
      <c r="AK38" s="315"/>
      <c r="AL38" s="317"/>
      <c r="AM38" s="312"/>
      <c r="AN38" s="313"/>
      <c r="AO38" s="318"/>
      <c r="AP38" s="345"/>
      <c r="AQ38" s="318"/>
      <c r="AR38" s="345"/>
      <c r="AS38" s="318"/>
      <c r="AT38" s="319"/>
      <c r="AU38" s="320"/>
      <c r="AV38" s="519"/>
      <c r="AW38" s="304"/>
      <c r="AX38" s="519"/>
      <c r="AY38" s="304"/>
      <c r="AZ38" s="305"/>
      <c r="BA38" s="321"/>
      <c r="BB38" s="322"/>
      <c r="BC38" s="323"/>
      <c r="BD38" s="324"/>
      <c r="BE38" s="323"/>
      <c r="BF38" s="325"/>
    </row>
    <row r="39" spans="1:58">
      <c r="A39" s="98">
        <f t="shared" si="0"/>
        <v>26</v>
      </c>
      <c r="B39" s="299"/>
      <c r="C39" s="299"/>
      <c r="D39" s="300"/>
      <c r="E39" s="301"/>
      <c r="F39" s="301"/>
      <c r="G39" s="327"/>
      <c r="H39" s="436"/>
      <c r="I39" s="301"/>
      <c r="J39" s="328"/>
      <c r="K39" s="329"/>
      <c r="L39" s="367"/>
      <c r="M39" s="331"/>
      <c r="N39" s="331"/>
      <c r="O39" s="331"/>
      <c r="P39" s="331"/>
      <c r="Q39" s="331"/>
      <c r="R39" s="306"/>
      <c r="S39" s="332"/>
      <c r="T39" s="333"/>
      <c r="U39" s="333"/>
      <c r="V39" s="334"/>
      <c r="W39" s="307"/>
      <c r="X39" s="311"/>
      <c r="Y39" s="335"/>
      <c r="Z39" s="336"/>
      <c r="AA39" s="314"/>
      <c r="AB39" s="315"/>
      <c r="AC39" s="337"/>
      <c r="AD39" s="315"/>
      <c r="AE39" s="315"/>
      <c r="AF39" s="337"/>
      <c r="AG39" s="315"/>
      <c r="AH39" s="315"/>
      <c r="AI39" s="338"/>
      <c r="AJ39" s="315"/>
      <c r="AK39" s="315"/>
      <c r="AL39" s="338"/>
      <c r="AM39" s="335"/>
      <c r="AN39" s="336"/>
      <c r="AO39" s="318"/>
      <c r="AP39" s="345"/>
      <c r="AQ39" s="318"/>
      <c r="AR39" s="345"/>
      <c r="AS39" s="318"/>
      <c r="AT39" s="319"/>
      <c r="AU39" s="330"/>
      <c r="AV39" s="520"/>
      <c r="AW39" s="330"/>
      <c r="AX39" s="526"/>
      <c r="AY39" s="330"/>
      <c r="AZ39" s="331"/>
      <c r="BA39" s="321"/>
      <c r="BB39" s="339"/>
      <c r="BC39" s="323"/>
      <c r="BD39" s="324"/>
      <c r="BE39" s="323"/>
      <c r="BF39" s="325"/>
    </row>
    <row r="40" spans="1:58">
      <c r="A40" s="98">
        <f t="shared" si="0"/>
        <v>27</v>
      </c>
      <c r="B40" s="299"/>
      <c r="C40" s="299"/>
      <c r="D40" s="300"/>
      <c r="E40" s="301"/>
      <c r="F40" s="301"/>
      <c r="G40" s="340"/>
      <c r="H40" s="435"/>
      <c r="I40" s="301"/>
      <c r="J40" s="341"/>
      <c r="K40" s="342"/>
      <c r="L40" s="368"/>
      <c r="M40" s="344"/>
      <c r="N40" s="344"/>
      <c r="O40" s="344"/>
      <c r="P40" s="344"/>
      <c r="Q40" s="344"/>
      <c r="R40" s="306"/>
      <c r="S40" s="310"/>
      <c r="T40" s="345"/>
      <c r="U40" s="345"/>
      <c r="V40" s="346"/>
      <c r="W40" s="310"/>
      <c r="X40" s="311"/>
      <c r="Y40" s="347"/>
      <c r="Z40" s="348"/>
      <c r="AA40" s="314"/>
      <c r="AB40" s="315"/>
      <c r="AC40" s="349"/>
      <c r="AD40" s="315"/>
      <c r="AE40" s="315"/>
      <c r="AF40" s="349"/>
      <c r="AG40" s="315"/>
      <c r="AH40" s="315"/>
      <c r="AI40" s="350"/>
      <c r="AJ40" s="315"/>
      <c r="AK40" s="315"/>
      <c r="AL40" s="350"/>
      <c r="AM40" s="347"/>
      <c r="AN40" s="348"/>
      <c r="AO40" s="318"/>
      <c r="AP40" s="345"/>
      <c r="AQ40" s="318"/>
      <c r="AR40" s="345"/>
      <c r="AS40" s="318"/>
      <c r="AT40" s="319"/>
      <c r="AU40" s="343"/>
      <c r="AV40" s="521"/>
      <c r="AW40" s="343"/>
      <c r="AX40" s="527"/>
      <c r="AY40" s="343"/>
      <c r="AZ40" s="344"/>
      <c r="BA40" s="321"/>
      <c r="BB40" s="339"/>
      <c r="BC40" s="323"/>
      <c r="BD40" s="324"/>
      <c r="BE40" s="323"/>
      <c r="BF40" s="325"/>
    </row>
    <row r="41" spans="1:58">
      <c r="A41" s="98">
        <f t="shared" si="0"/>
        <v>28</v>
      </c>
      <c r="B41" s="299"/>
      <c r="C41" s="299"/>
      <c r="D41" s="300"/>
      <c r="E41" s="301"/>
      <c r="F41" s="301"/>
      <c r="G41" s="340"/>
      <c r="H41" s="435"/>
      <c r="I41" s="301"/>
      <c r="J41" s="341"/>
      <c r="K41" s="342"/>
      <c r="L41" s="368"/>
      <c r="M41" s="344"/>
      <c r="N41" s="344"/>
      <c r="O41" s="344"/>
      <c r="P41" s="344"/>
      <c r="Q41" s="344"/>
      <c r="R41" s="306"/>
      <c r="S41" s="310"/>
      <c r="T41" s="345"/>
      <c r="U41" s="345"/>
      <c r="V41" s="346"/>
      <c r="W41" s="310"/>
      <c r="X41" s="311"/>
      <c r="Y41" s="347"/>
      <c r="Z41" s="348"/>
      <c r="AA41" s="314"/>
      <c r="AB41" s="315"/>
      <c r="AC41" s="349"/>
      <c r="AD41" s="315"/>
      <c r="AE41" s="315"/>
      <c r="AF41" s="349"/>
      <c r="AG41" s="315"/>
      <c r="AH41" s="315"/>
      <c r="AI41" s="350"/>
      <c r="AJ41" s="315"/>
      <c r="AK41" s="315"/>
      <c r="AL41" s="350"/>
      <c r="AM41" s="347"/>
      <c r="AN41" s="348"/>
      <c r="AO41" s="318"/>
      <c r="AP41" s="345"/>
      <c r="AQ41" s="318"/>
      <c r="AR41" s="345"/>
      <c r="AS41" s="318"/>
      <c r="AT41" s="319"/>
      <c r="AU41" s="343"/>
      <c r="AV41" s="521"/>
      <c r="AW41" s="343"/>
      <c r="AX41" s="527"/>
      <c r="AY41" s="343"/>
      <c r="AZ41" s="344"/>
      <c r="BA41" s="321"/>
      <c r="BB41" s="339"/>
      <c r="BC41" s="323"/>
      <c r="BD41" s="324"/>
      <c r="BE41" s="323"/>
      <c r="BF41" s="351"/>
    </row>
    <row r="42" spans="1:58">
      <c r="A42" s="98">
        <f t="shared" si="0"/>
        <v>29</v>
      </c>
      <c r="B42" s="299"/>
      <c r="C42" s="299"/>
      <c r="D42" s="300"/>
      <c r="E42" s="301"/>
      <c r="F42" s="301"/>
      <c r="G42" s="340"/>
      <c r="H42" s="436"/>
      <c r="I42" s="301"/>
      <c r="J42" s="302"/>
      <c r="K42" s="329"/>
      <c r="L42" s="368"/>
      <c r="M42" s="344"/>
      <c r="N42" s="344"/>
      <c r="O42" s="344"/>
      <c r="P42" s="344"/>
      <c r="Q42" s="344"/>
      <c r="R42" s="306"/>
      <c r="S42" s="310"/>
      <c r="T42" s="345"/>
      <c r="U42" s="345"/>
      <c r="V42" s="346"/>
      <c r="W42" s="310"/>
      <c r="X42" s="311"/>
      <c r="Y42" s="347"/>
      <c r="Z42" s="348"/>
      <c r="AA42" s="314"/>
      <c r="AB42" s="315"/>
      <c r="AC42" s="349"/>
      <c r="AD42" s="315"/>
      <c r="AE42" s="315"/>
      <c r="AF42" s="349"/>
      <c r="AG42" s="315"/>
      <c r="AH42" s="315"/>
      <c r="AI42" s="350"/>
      <c r="AJ42" s="315"/>
      <c r="AK42" s="315"/>
      <c r="AL42" s="350"/>
      <c r="AM42" s="347"/>
      <c r="AN42" s="348"/>
      <c r="AO42" s="318"/>
      <c r="AP42" s="345"/>
      <c r="AQ42" s="318"/>
      <c r="AR42" s="345"/>
      <c r="AS42" s="318"/>
      <c r="AT42" s="319"/>
      <c r="AU42" s="343"/>
      <c r="AV42" s="521"/>
      <c r="AW42" s="343"/>
      <c r="AX42" s="527"/>
      <c r="AY42" s="343"/>
      <c r="AZ42" s="344"/>
      <c r="BA42" s="321"/>
      <c r="BB42" s="339"/>
      <c r="BC42" s="323"/>
      <c r="BD42" s="324"/>
      <c r="BE42" s="323"/>
      <c r="BF42" s="325"/>
    </row>
    <row r="43" spans="1:58">
      <c r="A43" s="98">
        <f t="shared" si="0"/>
        <v>30</v>
      </c>
      <c r="B43" s="299"/>
      <c r="C43" s="299"/>
      <c r="D43" s="300"/>
      <c r="E43" s="301"/>
      <c r="F43" s="301"/>
      <c r="G43" s="301"/>
      <c r="H43" s="435"/>
      <c r="I43" s="301"/>
      <c r="J43" s="302"/>
      <c r="K43" s="303"/>
      <c r="L43" s="366"/>
      <c r="M43" s="305"/>
      <c r="N43" s="305"/>
      <c r="O43" s="305"/>
      <c r="P43" s="305"/>
      <c r="Q43" s="305"/>
      <c r="R43" s="306"/>
      <c r="S43" s="307"/>
      <c r="T43" s="308"/>
      <c r="U43" s="308"/>
      <c r="V43" s="309"/>
      <c r="W43" s="310"/>
      <c r="X43" s="311"/>
      <c r="Y43" s="312"/>
      <c r="Z43" s="313"/>
      <c r="AA43" s="314"/>
      <c r="AB43" s="315"/>
      <c r="AC43" s="316"/>
      <c r="AD43" s="315"/>
      <c r="AE43" s="315"/>
      <c r="AF43" s="316"/>
      <c r="AG43" s="315"/>
      <c r="AH43" s="315"/>
      <c r="AI43" s="317"/>
      <c r="AJ43" s="315"/>
      <c r="AK43" s="315"/>
      <c r="AL43" s="317"/>
      <c r="AM43" s="312"/>
      <c r="AN43" s="313"/>
      <c r="AO43" s="318"/>
      <c r="AP43" s="345"/>
      <c r="AQ43" s="318"/>
      <c r="AR43" s="345"/>
      <c r="AS43" s="318"/>
      <c r="AT43" s="319"/>
      <c r="AU43" s="320"/>
      <c r="AV43" s="519"/>
      <c r="AW43" s="304"/>
      <c r="AX43" s="519"/>
      <c r="AY43" s="304"/>
      <c r="AZ43" s="305"/>
      <c r="BA43" s="321"/>
      <c r="BB43" s="322"/>
      <c r="BC43" s="323"/>
      <c r="BD43" s="324"/>
      <c r="BE43" s="323"/>
      <c r="BF43" s="325"/>
    </row>
    <row r="44" spans="1:58">
      <c r="A44" s="98">
        <f t="shared" si="0"/>
        <v>31</v>
      </c>
      <c r="B44" s="299"/>
      <c r="C44" s="299"/>
      <c r="D44" s="300"/>
      <c r="E44" s="301"/>
      <c r="F44" s="301"/>
      <c r="G44" s="327"/>
      <c r="H44" s="436"/>
      <c r="I44" s="301"/>
      <c r="J44" s="328"/>
      <c r="K44" s="329"/>
      <c r="L44" s="367"/>
      <c r="M44" s="331"/>
      <c r="N44" s="331"/>
      <c r="O44" s="331"/>
      <c r="P44" s="331"/>
      <c r="Q44" s="331"/>
      <c r="R44" s="306"/>
      <c r="S44" s="332"/>
      <c r="T44" s="333"/>
      <c r="U44" s="333"/>
      <c r="V44" s="334"/>
      <c r="W44" s="307"/>
      <c r="X44" s="311"/>
      <c r="Y44" s="335"/>
      <c r="Z44" s="336"/>
      <c r="AA44" s="314"/>
      <c r="AB44" s="315"/>
      <c r="AC44" s="337"/>
      <c r="AD44" s="315"/>
      <c r="AE44" s="315"/>
      <c r="AF44" s="337"/>
      <c r="AG44" s="315"/>
      <c r="AH44" s="315"/>
      <c r="AI44" s="338"/>
      <c r="AJ44" s="315"/>
      <c r="AK44" s="315"/>
      <c r="AL44" s="338"/>
      <c r="AM44" s="335"/>
      <c r="AN44" s="336"/>
      <c r="AO44" s="318"/>
      <c r="AP44" s="345"/>
      <c r="AQ44" s="318"/>
      <c r="AR44" s="345"/>
      <c r="AS44" s="318"/>
      <c r="AT44" s="319"/>
      <c r="AU44" s="330"/>
      <c r="AV44" s="520"/>
      <c r="AW44" s="330"/>
      <c r="AX44" s="526"/>
      <c r="AY44" s="330"/>
      <c r="AZ44" s="331"/>
      <c r="BA44" s="321"/>
      <c r="BB44" s="339"/>
      <c r="BC44" s="323"/>
      <c r="BD44" s="324"/>
      <c r="BE44" s="323"/>
      <c r="BF44" s="325"/>
    </row>
    <row r="45" spans="1:58">
      <c r="A45" s="98">
        <f t="shared" si="0"/>
        <v>32</v>
      </c>
      <c r="B45" s="299"/>
      <c r="C45" s="299"/>
      <c r="D45" s="300"/>
      <c r="E45" s="301"/>
      <c r="F45" s="301"/>
      <c r="G45" s="340"/>
      <c r="H45" s="435"/>
      <c r="I45" s="301"/>
      <c r="J45" s="341"/>
      <c r="K45" s="342"/>
      <c r="L45" s="368"/>
      <c r="M45" s="344"/>
      <c r="N45" s="344"/>
      <c r="O45" s="344"/>
      <c r="P45" s="344"/>
      <c r="Q45" s="344"/>
      <c r="R45" s="306"/>
      <c r="S45" s="310"/>
      <c r="T45" s="345"/>
      <c r="U45" s="345"/>
      <c r="V45" s="346"/>
      <c r="W45" s="310"/>
      <c r="X45" s="311"/>
      <c r="Y45" s="347"/>
      <c r="Z45" s="348"/>
      <c r="AA45" s="314"/>
      <c r="AB45" s="315"/>
      <c r="AC45" s="349"/>
      <c r="AD45" s="315"/>
      <c r="AE45" s="315"/>
      <c r="AF45" s="349"/>
      <c r="AG45" s="315"/>
      <c r="AH45" s="315"/>
      <c r="AI45" s="350"/>
      <c r="AJ45" s="315"/>
      <c r="AK45" s="315"/>
      <c r="AL45" s="350"/>
      <c r="AM45" s="347"/>
      <c r="AN45" s="348"/>
      <c r="AO45" s="318"/>
      <c r="AP45" s="345"/>
      <c r="AQ45" s="318"/>
      <c r="AR45" s="345"/>
      <c r="AS45" s="318"/>
      <c r="AT45" s="319"/>
      <c r="AU45" s="343"/>
      <c r="AV45" s="521"/>
      <c r="AW45" s="343"/>
      <c r="AX45" s="527"/>
      <c r="AY45" s="343"/>
      <c r="AZ45" s="344"/>
      <c r="BA45" s="321"/>
      <c r="BB45" s="339"/>
      <c r="BC45" s="323"/>
      <c r="BD45" s="324"/>
      <c r="BE45" s="323"/>
      <c r="BF45" s="325"/>
    </row>
    <row r="46" spans="1:58">
      <c r="A46" s="98">
        <f t="shared" si="0"/>
        <v>33</v>
      </c>
      <c r="B46" s="299"/>
      <c r="C46" s="299"/>
      <c r="D46" s="300"/>
      <c r="E46" s="301"/>
      <c r="F46" s="301"/>
      <c r="G46" s="340"/>
      <c r="H46" s="435"/>
      <c r="I46" s="301"/>
      <c r="J46" s="341"/>
      <c r="K46" s="342"/>
      <c r="L46" s="368"/>
      <c r="M46" s="344"/>
      <c r="N46" s="344"/>
      <c r="O46" s="344"/>
      <c r="P46" s="344"/>
      <c r="Q46" s="344"/>
      <c r="R46" s="306"/>
      <c r="S46" s="310"/>
      <c r="T46" s="345"/>
      <c r="U46" s="345"/>
      <c r="V46" s="346"/>
      <c r="W46" s="310"/>
      <c r="X46" s="311"/>
      <c r="Y46" s="347"/>
      <c r="Z46" s="348"/>
      <c r="AA46" s="314"/>
      <c r="AB46" s="315"/>
      <c r="AC46" s="349"/>
      <c r="AD46" s="315"/>
      <c r="AE46" s="315"/>
      <c r="AF46" s="349"/>
      <c r="AG46" s="315"/>
      <c r="AH46" s="315"/>
      <c r="AI46" s="350"/>
      <c r="AJ46" s="315"/>
      <c r="AK46" s="315"/>
      <c r="AL46" s="350"/>
      <c r="AM46" s="347"/>
      <c r="AN46" s="348"/>
      <c r="AO46" s="318"/>
      <c r="AP46" s="345"/>
      <c r="AQ46" s="318"/>
      <c r="AR46" s="345"/>
      <c r="AS46" s="318"/>
      <c r="AT46" s="319"/>
      <c r="AU46" s="343"/>
      <c r="AV46" s="521"/>
      <c r="AW46" s="343"/>
      <c r="AX46" s="527"/>
      <c r="AY46" s="343"/>
      <c r="AZ46" s="344"/>
      <c r="BA46" s="321"/>
      <c r="BB46" s="339"/>
      <c r="BC46" s="323"/>
      <c r="BD46" s="324"/>
      <c r="BE46" s="323"/>
      <c r="BF46" s="351"/>
    </row>
    <row r="47" spans="1:58">
      <c r="A47" s="98">
        <f t="shared" si="0"/>
        <v>34</v>
      </c>
      <c r="B47" s="299"/>
      <c r="C47" s="299"/>
      <c r="D47" s="300"/>
      <c r="E47" s="301"/>
      <c r="F47" s="301"/>
      <c r="G47" s="340"/>
      <c r="H47" s="436"/>
      <c r="I47" s="301"/>
      <c r="J47" s="302"/>
      <c r="K47" s="329"/>
      <c r="L47" s="368"/>
      <c r="M47" s="344"/>
      <c r="N47" s="344"/>
      <c r="O47" s="344"/>
      <c r="P47" s="344"/>
      <c r="Q47" s="344"/>
      <c r="R47" s="306"/>
      <c r="S47" s="310"/>
      <c r="T47" s="345"/>
      <c r="U47" s="345"/>
      <c r="V47" s="346"/>
      <c r="W47" s="310"/>
      <c r="X47" s="311"/>
      <c r="Y47" s="347"/>
      <c r="Z47" s="348"/>
      <c r="AA47" s="314"/>
      <c r="AB47" s="315"/>
      <c r="AC47" s="349"/>
      <c r="AD47" s="315"/>
      <c r="AE47" s="315"/>
      <c r="AF47" s="349"/>
      <c r="AG47" s="315"/>
      <c r="AH47" s="315"/>
      <c r="AI47" s="350"/>
      <c r="AJ47" s="315"/>
      <c r="AK47" s="315"/>
      <c r="AL47" s="350"/>
      <c r="AM47" s="347"/>
      <c r="AN47" s="348"/>
      <c r="AO47" s="318"/>
      <c r="AP47" s="345"/>
      <c r="AQ47" s="318"/>
      <c r="AR47" s="345"/>
      <c r="AS47" s="318"/>
      <c r="AT47" s="319"/>
      <c r="AU47" s="343"/>
      <c r="AV47" s="521"/>
      <c r="AW47" s="343"/>
      <c r="AX47" s="527"/>
      <c r="AY47" s="343"/>
      <c r="AZ47" s="344"/>
      <c r="BA47" s="321"/>
      <c r="BB47" s="339"/>
      <c r="BC47" s="323"/>
      <c r="BD47" s="324"/>
      <c r="BE47" s="323"/>
      <c r="BF47" s="325"/>
    </row>
    <row r="48" spans="1:58">
      <c r="A48" s="98">
        <f t="shared" si="0"/>
        <v>35</v>
      </c>
      <c r="B48" s="299"/>
      <c r="C48" s="299"/>
      <c r="D48" s="300"/>
      <c r="E48" s="301"/>
      <c r="F48" s="301"/>
      <c r="G48" s="340"/>
      <c r="H48" s="437"/>
      <c r="I48" s="301"/>
      <c r="J48" s="341"/>
      <c r="K48" s="352"/>
      <c r="L48" s="368"/>
      <c r="M48" s="344"/>
      <c r="N48" s="344"/>
      <c r="O48" s="344"/>
      <c r="P48" s="344"/>
      <c r="Q48" s="344"/>
      <c r="R48" s="306"/>
      <c r="S48" s="310"/>
      <c r="T48" s="345"/>
      <c r="U48" s="345"/>
      <c r="V48" s="346"/>
      <c r="W48" s="310"/>
      <c r="X48" s="311"/>
      <c r="Y48" s="347"/>
      <c r="Z48" s="348"/>
      <c r="AA48" s="314"/>
      <c r="AB48" s="315"/>
      <c r="AC48" s="349"/>
      <c r="AD48" s="315"/>
      <c r="AE48" s="315"/>
      <c r="AF48" s="349"/>
      <c r="AG48" s="315"/>
      <c r="AH48" s="315"/>
      <c r="AI48" s="350"/>
      <c r="AJ48" s="315"/>
      <c r="AK48" s="315"/>
      <c r="AL48" s="350"/>
      <c r="AM48" s="347"/>
      <c r="AN48" s="348"/>
      <c r="AO48" s="318"/>
      <c r="AP48" s="345"/>
      <c r="AQ48" s="318"/>
      <c r="AR48" s="345"/>
      <c r="AS48" s="318"/>
      <c r="AT48" s="319"/>
      <c r="AU48" s="343"/>
      <c r="AV48" s="521"/>
      <c r="AW48" s="343"/>
      <c r="AX48" s="527"/>
      <c r="AY48" s="343"/>
      <c r="AZ48" s="344"/>
      <c r="BA48" s="321"/>
      <c r="BB48" s="339"/>
      <c r="BC48" s="323"/>
      <c r="BD48" s="324"/>
      <c r="BE48" s="323"/>
      <c r="BF48" s="325"/>
    </row>
    <row r="49" spans="1:58">
      <c r="A49" s="98">
        <f t="shared" si="0"/>
        <v>36</v>
      </c>
      <c r="B49" s="299"/>
      <c r="C49" s="299"/>
      <c r="D49" s="300"/>
      <c r="E49" s="301"/>
      <c r="F49" s="301"/>
      <c r="G49" s="301"/>
      <c r="H49" s="435"/>
      <c r="I49" s="301"/>
      <c r="J49" s="302"/>
      <c r="K49" s="303"/>
      <c r="L49" s="366"/>
      <c r="M49" s="305"/>
      <c r="N49" s="305"/>
      <c r="O49" s="305"/>
      <c r="P49" s="305"/>
      <c r="Q49" s="305"/>
      <c r="R49" s="306"/>
      <c r="S49" s="310"/>
      <c r="T49" s="308"/>
      <c r="U49" s="308"/>
      <c r="V49" s="309"/>
      <c r="W49" s="310"/>
      <c r="X49" s="311"/>
      <c r="Y49" s="312"/>
      <c r="Z49" s="313"/>
      <c r="AA49" s="314"/>
      <c r="AB49" s="315"/>
      <c r="AC49" s="316"/>
      <c r="AD49" s="315"/>
      <c r="AE49" s="315"/>
      <c r="AF49" s="316"/>
      <c r="AG49" s="315"/>
      <c r="AH49" s="315"/>
      <c r="AI49" s="317"/>
      <c r="AJ49" s="315"/>
      <c r="AK49" s="315"/>
      <c r="AL49" s="317"/>
      <c r="AM49" s="312"/>
      <c r="AN49" s="313"/>
      <c r="AO49" s="318"/>
      <c r="AP49" s="345"/>
      <c r="AQ49" s="318"/>
      <c r="AR49" s="345"/>
      <c r="AS49" s="318"/>
      <c r="AT49" s="319"/>
      <c r="AU49" s="304"/>
      <c r="AV49" s="522"/>
      <c r="AW49" s="304"/>
      <c r="AX49" s="519"/>
      <c r="AY49" s="304"/>
      <c r="AZ49" s="305"/>
      <c r="BA49" s="321"/>
      <c r="BB49" s="339"/>
      <c r="BC49" s="323"/>
      <c r="BD49" s="324"/>
      <c r="BE49" s="323"/>
      <c r="BF49" s="351"/>
    </row>
    <row r="50" spans="1:58">
      <c r="A50" s="98">
        <f t="shared" si="0"/>
        <v>37</v>
      </c>
      <c r="B50" s="299"/>
      <c r="C50" s="299"/>
      <c r="D50" s="300"/>
      <c r="E50" s="301"/>
      <c r="F50" s="301"/>
      <c r="G50" s="327"/>
      <c r="H50" s="435"/>
      <c r="I50" s="301"/>
      <c r="J50" s="328"/>
      <c r="K50" s="342"/>
      <c r="L50" s="367"/>
      <c r="M50" s="331"/>
      <c r="N50" s="331"/>
      <c r="O50" s="331"/>
      <c r="P50" s="331"/>
      <c r="Q50" s="331"/>
      <c r="R50" s="306"/>
      <c r="S50" s="310"/>
      <c r="T50" s="333"/>
      <c r="U50" s="353"/>
      <c r="V50" s="334"/>
      <c r="W50" s="310"/>
      <c r="X50" s="311"/>
      <c r="Y50" s="312"/>
      <c r="Z50" s="313"/>
      <c r="AA50" s="314"/>
      <c r="AB50" s="315"/>
      <c r="AC50" s="337"/>
      <c r="AD50" s="315"/>
      <c r="AE50" s="315"/>
      <c r="AF50" s="337"/>
      <c r="AG50" s="315"/>
      <c r="AH50" s="315"/>
      <c r="AI50" s="338"/>
      <c r="AJ50" s="315"/>
      <c r="AK50" s="315"/>
      <c r="AL50" s="338"/>
      <c r="AM50" s="312"/>
      <c r="AN50" s="313"/>
      <c r="AO50" s="318"/>
      <c r="AP50" s="345"/>
      <c r="AQ50" s="318"/>
      <c r="AR50" s="345"/>
      <c r="AS50" s="318"/>
      <c r="AT50" s="319"/>
      <c r="AU50" s="320"/>
      <c r="AV50" s="519"/>
      <c r="AW50" s="304"/>
      <c r="AX50" s="519"/>
      <c r="AY50" s="304"/>
      <c r="AZ50" s="305"/>
      <c r="BA50" s="321"/>
      <c r="BB50" s="339"/>
      <c r="BC50" s="323"/>
      <c r="BD50" s="324"/>
      <c r="BE50" s="323"/>
      <c r="BF50" s="325"/>
    </row>
    <row r="51" spans="1:58">
      <c r="A51" s="98">
        <f t="shared" si="0"/>
        <v>38</v>
      </c>
      <c r="B51" s="299"/>
      <c r="C51" s="299"/>
      <c r="D51" s="300"/>
      <c r="E51" s="301"/>
      <c r="F51" s="301"/>
      <c r="G51" s="340"/>
      <c r="H51" s="435"/>
      <c r="I51" s="301"/>
      <c r="J51" s="341"/>
      <c r="K51" s="342"/>
      <c r="L51" s="368"/>
      <c r="M51" s="344"/>
      <c r="N51" s="344"/>
      <c r="O51" s="344"/>
      <c r="P51" s="344"/>
      <c r="Q51" s="344"/>
      <c r="R51" s="306"/>
      <c r="S51" s="310"/>
      <c r="T51" s="345"/>
      <c r="U51" s="311"/>
      <c r="V51" s="354"/>
      <c r="W51" s="310"/>
      <c r="X51" s="311"/>
      <c r="Y51" s="335"/>
      <c r="Z51" s="336"/>
      <c r="AA51" s="314"/>
      <c r="AB51" s="315"/>
      <c r="AC51" s="349"/>
      <c r="AD51" s="315"/>
      <c r="AE51" s="315"/>
      <c r="AF51" s="349"/>
      <c r="AG51" s="315"/>
      <c r="AH51" s="315"/>
      <c r="AI51" s="350"/>
      <c r="AJ51" s="315"/>
      <c r="AK51" s="315"/>
      <c r="AL51" s="350"/>
      <c r="AM51" s="335"/>
      <c r="AN51" s="336"/>
      <c r="AO51" s="318"/>
      <c r="AP51" s="345"/>
      <c r="AQ51" s="318"/>
      <c r="AR51" s="345"/>
      <c r="AS51" s="318"/>
      <c r="AT51" s="319"/>
      <c r="AU51" s="330"/>
      <c r="AV51" s="520"/>
      <c r="AW51" s="330"/>
      <c r="AX51" s="526"/>
      <c r="AY51" s="330"/>
      <c r="AZ51" s="331"/>
      <c r="BA51" s="321"/>
      <c r="BB51" s="339"/>
      <c r="BC51" s="323"/>
      <c r="BD51" s="324"/>
      <c r="BE51" s="323"/>
      <c r="BF51" s="325"/>
    </row>
    <row r="52" spans="1:58">
      <c r="A52" s="98">
        <f t="shared" si="0"/>
        <v>39</v>
      </c>
      <c r="B52" s="299"/>
      <c r="C52" s="299"/>
      <c r="D52" s="300"/>
      <c r="E52" s="301"/>
      <c r="F52" s="301"/>
      <c r="G52" s="340"/>
      <c r="H52" s="435"/>
      <c r="I52" s="301"/>
      <c r="J52" s="341"/>
      <c r="K52" s="355"/>
      <c r="L52" s="368"/>
      <c r="M52" s="344"/>
      <c r="N52" s="344"/>
      <c r="O52" s="344"/>
      <c r="P52" s="344"/>
      <c r="Q52" s="344"/>
      <c r="R52" s="306"/>
      <c r="S52" s="310"/>
      <c r="T52" s="311"/>
      <c r="U52" s="311"/>
      <c r="V52" s="354"/>
      <c r="W52" s="310"/>
      <c r="X52" s="311"/>
      <c r="Y52" s="347"/>
      <c r="Z52" s="348"/>
      <c r="AA52" s="314"/>
      <c r="AB52" s="356"/>
      <c r="AC52" s="349"/>
      <c r="AD52" s="315"/>
      <c r="AE52" s="315"/>
      <c r="AF52" s="349"/>
      <c r="AG52" s="315"/>
      <c r="AH52" s="315"/>
      <c r="AI52" s="350"/>
      <c r="AJ52" s="315"/>
      <c r="AK52" s="315"/>
      <c r="AL52" s="350"/>
      <c r="AM52" s="347"/>
      <c r="AN52" s="348"/>
      <c r="AO52" s="318"/>
      <c r="AP52" s="345"/>
      <c r="AQ52" s="318"/>
      <c r="AR52" s="345"/>
      <c r="AS52" s="318"/>
      <c r="AT52" s="319"/>
      <c r="AU52" s="343"/>
      <c r="AV52" s="521"/>
      <c r="AW52" s="343"/>
      <c r="AX52" s="527"/>
      <c r="AY52" s="343"/>
      <c r="AZ52" s="344"/>
      <c r="BA52" s="321"/>
      <c r="BB52" s="339"/>
      <c r="BC52" s="323"/>
      <c r="BD52" s="324"/>
      <c r="BE52" s="323"/>
      <c r="BF52" s="325"/>
    </row>
    <row r="53" spans="1:58">
      <c r="A53" s="98">
        <f t="shared" si="0"/>
        <v>40</v>
      </c>
      <c r="B53" s="299"/>
      <c r="C53" s="299"/>
      <c r="D53" s="300"/>
      <c r="E53" s="301"/>
      <c r="F53" s="301"/>
      <c r="G53" s="340"/>
      <c r="H53" s="435"/>
      <c r="I53" s="301"/>
      <c r="J53" s="302"/>
      <c r="K53" s="342"/>
      <c r="L53" s="368"/>
      <c r="M53" s="344"/>
      <c r="N53" s="344"/>
      <c r="O53" s="344"/>
      <c r="P53" s="344"/>
      <c r="Q53" s="344"/>
      <c r="R53" s="306"/>
      <c r="S53" s="310"/>
      <c r="T53" s="345"/>
      <c r="U53" s="311"/>
      <c r="V53" s="354"/>
      <c r="W53" s="310"/>
      <c r="X53" s="311"/>
      <c r="Y53" s="347"/>
      <c r="Z53" s="348"/>
      <c r="AA53" s="314"/>
      <c r="AB53" s="357"/>
      <c r="AC53" s="349"/>
      <c r="AD53" s="315"/>
      <c r="AE53" s="315"/>
      <c r="AF53" s="349"/>
      <c r="AG53" s="315"/>
      <c r="AH53" s="315"/>
      <c r="AI53" s="350"/>
      <c r="AJ53" s="315"/>
      <c r="AK53" s="315"/>
      <c r="AL53" s="350"/>
      <c r="AM53" s="347"/>
      <c r="AN53" s="348"/>
      <c r="AO53" s="318"/>
      <c r="AP53" s="345"/>
      <c r="AQ53" s="318"/>
      <c r="AR53" s="345"/>
      <c r="AS53" s="318"/>
      <c r="AT53" s="319"/>
      <c r="AU53" s="343"/>
      <c r="AV53" s="521"/>
      <c r="AW53" s="343"/>
      <c r="AX53" s="527"/>
      <c r="AY53" s="343"/>
      <c r="AZ53" s="344"/>
      <c r="BA53" s="321"/>
      <c r="BB53" s="339"/>
      <c r="BC53" s="323"/>
      <c r="BD53" s="324"/>
      <c r="BE53" s="323"/>
      <c r="BF53" s="325"/>
    </row>
    <row r="54" spans="1:58">
      <c r="A54" s="98">
        <f t="shared" si="0"/>
        <v>41</v>
      </c>
      <c r="B54" s="299"/>
      <c r="C54" s="299"/>
      <c r="D54" s="300"/>
      <c r="E54" s="301"/>
      <c r="F54" s="301"/>
      <c r="G54" s="340"/>
      <c r="H54" s="435"/>
      <c r="I54" s="301"/>
      <c r="J54" s="341"/>
      <c r="K54" s="342"/>
      <c r="L54" s="368"/>
      <c r="M54" s="344"/>
      <c r="N54" s="344"/>
      <c r="O54" s="344"/>
      <c r="P54" s="344"/>
      <c r="Q54" s="344"/>
      <c r="R54" s="306"/>
      <c r="S54" s="310"/>
      <c r="T54" s="345"/>
      <c r="U54" s="311"/>
      <c r="V54" s="354"/>
      <c r="W54" s="310"/>
      <c r="X54" s="311"/>
      <c r="Y54" s="347"/>
      <c r="Z54" s="348"/>
      <c r="AA54" s="358"/>
      <c r="AB54" s="357"/>
      <c r="AC54" s="349"/>
      <c r="AD54" s="315"/>
      <c r="AE54" s="315"/>
      <c r="AF54" s="349"/>
      <c r="AG54" s="315"/>
      <c r="AH54" s="315"/>
      <c r="AI54" s="350"/>
      <c r="AJ54" s="315"/>
      <c r="AK54" s="315"/>
      <c r="AL54" s="350"/>
      <c r="AM54" s="347"/>
      <c r="AN54" s="348"/>
      <c r="AO54" s="318"/>
      <c r="AP54" s="345"/>
      <c r="AQ54" s="318"/>
      <c r="AR54" s="345"/>
      <c r="AS54" s="318"/>
      <c r="AT54" s="319"/>
      <c r="AU54" s="343"/>
      <c r="AV54" s="521"/>
      <c r="AW54" s="343"/>
      <c r="AX54" s="527"/>
      <c r="AY54" s="343"/>
      <c r="AZ54" s="344"/>
      <c r="BA54" s="321"/>
      <c r="BB54" s="339"/>
      <c r="BC54" s="323"/>
      <c r="BD54" s="324"/>
      <c r="BE54" s="323"/>
      <c r="BF54" s="325"/>
    </row>
    <row r="55" spans="1:58">
      <c r="A55" s="98">
        <f t="shared" si="0"/>
        <v>42</v>
      </c>
      <c r="B55" s="299"/>
      <c r="C55" s="299"/>
      <c r="D55" s="300"/>
      <c r="E55" s="301"/>
      <c r="F55" s="301"/>
      <c r="G55" s="301"/>
      <c r="H55" s="435"/>
      <c r="I55" s="301"/>
      <c r="J55" s="302"/>
      <c r="K55" s="342"/>
      <c r="L55" s="366"/>
      <c r="M55" s="305"/>
      <c r="N55" s="305"/>
      <c r="O55" s="305"/>
      <c r="P55" s="305"/>
      <c r="Q55" s="305"/>
      <c r="R55" s="306"/>
      <c r="S55" s="310"/>
      <c r="T55" s="308"/>
      <c r="U55" s="359"/>
      <c r="V55" s="360"/>
      <c r="W55" s="310"/>
      <c r="X55" s="311"/>
      <c r="Y55" s="347"/>
      <c r="Z55" s="348"/>
      <c r="AA55" s="361"/>
      <c r="AB55" s="357"/>
      <c r="AC55" s="316"/>
      <c r="AD55" s="315"/>
      <c r="AE55" s="315"/>
      <c r="AF55" s="316"/>
      <c r="AG55" s="315"/>
      <c r="AH55" s="315"/>
      <c r="AI55" s="317"/>
      <c r="AJ55" s="315"/>
      <c r="AK55" s="315"/>
      <c r="AL55" s="317"/>
      <c r="AM55" s="347"/>
      <c r="AN55" s="348"/>
      <c r="AO55" s="318"/>
      <c r="AP55" s="345"/>
      <c r="AQ55" s="318"/>
      <c r="AR55" s="345"/>
      <c r="AS55" s="318"/>
      <c r="AT55" s="319"/>
      <c r="AU55" s="343"/>
      <c r="AV55" s="521"/>
      <c r="AW55" s="343"/>
      <c r="AX55" s="527"/>
      <c r="AY55" s="343"/>
      <c r="AZ55" s="344"/>
      <c r="BA55" s="321"/>
      <c r="BB55" s="339"/>
      <c r="BC55" s="323"/>
      <c r="BD55" s="324"/>
      <c r="BE55" s="323"/>
      <c r="BF55" s="325"/>
    </row>
    <row r="56" spans="1:58">
      <c r="A56" s="98">
        <f t="shared" si="0"/>
        <v>43</v>
      </c>
      <c r="B56" s="299"/>
      <c r="C56" s="299"/>
      <c r="D56" s="300"/>
      <c r="E56" s="301"/>
      <c r="F56" s="301"/>
      <c r="G56" s="327"/>
      <c r="H56" s="435"/>
      <c r="I56" s="301"/>
      <c r="J56" s="302"/>
      <c r="K56" s="303"/>
      <c r="L56" s="367"/>
      <c r="M56" s="331"/>
      <c r="N56" s="331"/>
      <c r="O56" s="331"/>
      <c r="P56" s="331"/>
      <c r="Q56" s="331"/>
      <c r="R56" s="306"/>
      <c r="S56" s="310"/>
      <c r="T56" s="333"/>
      <c r="U56" s="362"/>
      <c r="V56" s="363"/>
      <c r="W56" s="310"/>
      <c r="X56" s="311"/>
      <c r="Y56" s="312"/>
      <c r="Z56" s="313"/>
      <c r="AA56" s="361"/>
      <c r="AB56" s="357"/>
      <c r="AC56" s="337"/>
      <c r="AD56" s="315"/>
      <c r="AE56" s="315"/>
      <c r="AF56" s="337"/>
      <c r="AG56" s="315"/>
      <c r="AH56" s="315"/>
      <c r="AI56" s="338"/>
      <c r="AJ56" s="315"/>
      <c r="AK56" s="315"/>
      <c r="AL56" s="338"/>
      <c r="AM56" s="312"/>
      <c r="AN56" s="313"/>
      <c r="AO56" s="318"/>
      <c r="AP56" s="345"/>
      <c r="AQ56" s="318"/>
      <c r="AR56" s="345"/>
      <c r="AS56" s="318"/>
      <c r="AT56" s="319"/>
      <c r="AU56" s="304"/>
      <c r="AV56" s="522"/>
      <c r="AW56" s="304"/>
      <c r="AX56" s="519"/>
      <c r="AY56" s="304"/>
      <c r="AZ56" s="305"/>
      <c r="BA56" s="321"/>
      <c r="BB56" s="339"/>
      <c r="BC56" s="323"/>
      <c r="BD56" s="324"/>
      <c r="BE56" s="323"/>
      <c r="BF56" s="325"/>
    </row>
    <row r="57" spans="1:58">
      <c r="A57" s="98">
        <f t="shared" si="0"/>
        <v>44</v>
      </c>
      <c r="B57" s="299"/>
      <c r="C57" s="299"/>
      <c r="D57" s="300"/>
      <c r="E57" s="301"/>
      <c r="F57" s="301"/>
      <c r="G57" s="340"/>
      <c r="H57" s="435"/>
      <c r="I57" s="340"/>
      <c r="J57" s="341"/>
      <c r="K57" s="355"/>
      <c r="L57" s="368"/>
      <c r="M57" s="344"/>
      <c r="N57" s="344"/>
      <c r="O57" s="344"/>
      <c r="P57" s="344"/>
      <c r="Q57" s="344"/>
      <c r="R57" s="306"/>
      <c r="S57" s="310"/>
      <c r="T57" s="345"/>
      <c r="U57" s="311"/>
      <c r="V57" s="354"/>
      <c r="W57" s="310"/>
      <c r="X57" s="311"/>
      <c r="Y57" s="312"/>
      <c r="Z57" s="313"/>
      <c r="AA57" s="314"/>
      <c r="AB57" s="357"/>
      <c r="AC57" s="349"/>
      <c r="AD57" s="315"/>
      <c r="AE57" s="315"/>
      <c r="AF57" s="349"/>
      <c r="AG57" s="315"/>
      <c r="AH57" s="315"/>
      <c r="AI57" s="350"/>
      <c r="AJ57" s="315"/>
      <c r="AK57" s="315"/>
      <c r="AL57" s="350"/>
      <c r="AM57" s="312"/>
      <c r="AN57" s="313"/>
      <c r="AO57" s="318"/>
      <c r="AP57" s="345"/>
      <c r="AQ57" s="318"/>
      <c r="AR57" s="345"/>
      <c r="AS57" s="318"/>
      <c r="AT57" s="319"/>
      <c r="AU57" s="320"/>
      <c r="AV57" s="519"/>
      <c r="AW57" s="304"/>
      <c r="AX57" s="519"/>
      <c r="AY57" s="304"/>
      <c r="AZ57" s="305"/>
      <c r="BA57" s="321"/>
      <c r="BB57" s="339"/>
      <c r="BC57" s="323"/>
      <c r="BD57" s="324"/>
      <c r="BE57" s="323"/>
      <c r="BF57" s="325"/>
    </row>
    <row r="58" spans="1:58">
      <c r="A58" s="98">
        <f t="shared" si="0"/>
        <v>45</v>
      </c>
      <c r="B58" s="299"/>
      <c r="C58" s="299"/>
      <c r="D58" s="300"/>
      <c r="E58" s="301"/>
      <c r="F58" s="301"/>
      <c r="G58" s="340"/>
      <c r="H58" s="435"/>
      <c r="I58" s="340"/>
      <c r="J58" s="341"/>
      <c r="K58" s="303"/>
      <c r="L58" s="368"/>
      <c r="M58" s="344"/>
      <c r="N58" s="344"/>
      <c r="O58" s="344"/>
      <c r="P58" s="344"/>
      <c r="Q58" s="344"/>
      <c r="R58" s="306"/>
      <c r="S58" s="307"/>
      <c r="T58" s="311"/>
      <c r="U58" s="311"/>
      <c r="V58" s="354"/>
      <c r="W58" s="310"/>
      <c r="X58" s="311"/>
      <c r="Y58" s="335"/>
      <c r="Z58" s="336"/>
      <c r="AA58" s="358"/>
      <c r="AB58" s="315"/>
      <c r="AC58" s="349"/>
      <c r="AD58" s="315"/>
      <c r="AE58" s="315"/>
      <c r="AF58" s="349"/>
      <c r="AG58" s="315"/>
      <c r="AH58" s="315"/>
      <c r="AI58" s="350"/>
      <c r="AJ58" s="315"/>
      <c r="AK58" s="315"/>
      <c r="AL58" s="350"/>
      <c r="AM58" s="335"/>
      <c r="AN58" s="336"/>
      <c r="AO58" s="318"/>
      <c r="AP58" s="345"/>
      <c r="AQ58" s="318"/>
      <c r="AR58" s="345"/>
      <c r="AS58" s="318"/>
      <c r="AT58" s="319"/>
      <c r="AU58" s="330"/>
      <c r="AV58" s="520"/>
      <c r="AW58" s="330"/>
      <c r="AX58" s="526"/>
      <c r="AY58" s="330"/>
      <c r="AZ58" s="331"/>
      <c r="BA58" s="321"/>
      <c r="BB58" s="339"/>
      <c r="BC58" s="323"/>
      <c r="BD58" s="324"/>
      <c r="BE58" s="323"/>
      <c r="BF58" s="325"/>
    </row>
    <row r="59" spans="1:58">
      <c r="A59" s="98">
        <f t="shared" si="0"/>
        <v>46</v>
      </c>
      <c r="B59" s="299"/>
      <c r="C59" s="299"/>
      <c r="D59" s="300"/>
      <c r="E59" s="301"/>
      <c r="F59" s="301"/>
      <c r="G59" s="340"/>
      <c r="H59" s="435"/>
      <c r="I59" s="340"/>
      <c r="J59" s="341"/>
      <c r="K59" s="355"/>
      <c r="L59" s="368"/>
      <c r="M59" s="344"/>
      <c r="N59" s="344"/>
      <c r="O59" s="344"/>
      <c r="P59" s="344"/>
      <c r="Q59" s="344"/>
      <c r="R59" s="306"/>
      <c r="S59" s="307"/>
      <c r="T59" s="345"/>
      <c r="U59" s="311"/>
      <c r="V59" s="354"/>
      <c r="W59" s="310"/>
      <c r="X59" s="311"/>
      <c r="Y59" s="347"/>
      <c r="Z59" s="348"/>
      <c r="AA59" s="361"/>
      <c r="AB59" s="315"/>
      <c r="AC59" s="349"/>
      <c r="AD59" s="315"/>
      <c r="AE59" s="315"/>
      <c r="AF59" s="349"/>
      <c r="AG59" s="315"/>
      <c r="AH59" s="315"/>
      <c r="AI59" s="350"/>
      <c r="AJ59" s="315"/>
      <c r="AK59" s="315"/>
      <c r="AL59" s="350"/>
      <c r="AM59" s="347"/>
      <c r="AN59" s="348"/>
      <c r="AO59" s="359"/>
      <c r="AP59" s="345"/>
      <c r="AQ59" s="359"/>
      <c r="AR59" s="345"/>
      <c r="AS59" s="359"/>
      <c r="AT59" s="319"/>
      <c r="AU59" s="343"/>
      <c r="AV59" s="521"/>
      <c r="AW59" s="343"/>
      <c r="AX59" s="527"/>
      <c r="AY59" s="343"/>
      <c r="AZ59" s="344"/>
      <c r="BA59" s="321"/>
      <c r="BB59" s="339"/>
      <c r="BC59" s="323"/>
      <c r="BD59" s="324"/>
      <c r="BE59" s="323"/>
      <c r="BF59" s="325"/>
    </row>
    <row r="60" spans="1:58">
      <c r="A60" s="98">
        <f t="shared" si="0"/>
        <v>47</v>
      </c>
      <c r="B60" s="299"/>
      <c r="C60" s="299"/>
      <c r="D60" s="300"/>
      <c r="E60" s="301"/>
      <c r="F60" s="301"/>
      <c r="G60" s="340"/>
      <c r="H60" s="435"/>
      <c r="I60" s="340"/>
      <c r="J60" s="341"/>
      <c r="K60" s="355"/>
      <c r="L60" s="368"/>
      <c r="M60" s="344"/>
      <c r="N60" s="344"/>
      <c r="O60" s="344"/>
      <c r="P60" s="344"/>
      <c r="Q60" s="344"/>
      <c r="R60" s="306"/>
      <c r="S60" s="307"/>
      <c r="T60" s="345"/>
      <c r="U60" s="311"/>
      <c r="V60" s="354"/>
      <c r="W60" s="310"/>
      <c r="X60" s="311"/>
      <c r="Y60" s="347"/>
      <c r="Z60" s="348"/>
      <c r="AA60" s="314"/>
      <c r="AB60" s="315"/>
      <c r="AC60" s="349"/>
      <c r="AD60" s="315"/>
      <c r="AE60" s="315"/>
      <c r="AF60" s="349"/>
      <c r="AG60" s="315"/>
      <c r="AH60" s="315"/>
      <c r="AI60" s="350"/>
      <c r="AJ60" s="315"/>
      <c r="AK60" s="315"/>
      <c r="AL60" s="350"/>
      <c r="AM60" s="347"/>
      <c r="AN60" s="348"/>
      <c r="AO60" s="318"/>
      <c r="AP60" s="345"/>
      <c r="AQ60" s="318"/>
      <c r="AR60" s="345"/>
      <c r="AS60" s="318"/>
      <c r="AT60" s="319"/>
      <c r="AU60" s="343"/>
      <c r="AV60" s="521"/>
      <c r="AW60" s="343"/>
      <c r="AX60" s="527"/>
      <c r="AY60" s="343"/>
      <c r="AZ60" s="344"/>
      <c r="BA60" s="321"/>
      <c r="BB60" s="339"/>
      <c r="BC60" s="323"/>
      <c r="BD60" s="324"/>
      <c r="BE60" s="323"/>
      <c r="BF60" s="325"/>
    </row>
    <row r="61" spans="1:58">
      <c r="A61" s="98">
        <f t="shared" si="0"/>
        <v>48</v>
      </c>
      <c r="B61" s="299"/>
      <c r="C61" s="299"/>
      <c r="D61" s="300"/>
      <c r="E61" s="301"/>
      <c r="F61" s="301"/>
      <c r="G61" s="301"/>
      <c r="H61" s="435"/>
      <c r="I61" s="301"/>
      <c r="J61" s="341"/>
      <c r="K61" s="342"/>
      <c r="L61" s="366"/>
      <c r="M61" s="305"/>
      <c r="N61" s="305"/>
      <c r="O61" s="305"/>
      <c r="P61" s="305"/>
      <c r="Q61" s="305"/>
      <c r="R61" s="306"/>
      <c r="S61" s="307"/>
      <c r="T61" s="308"/>
      <c r="U61" s="364"/>
      <c r="V61" s="360"/>
      <c r="W61" s="310"/>
      <c r="X61" s="311"/>
      <c r="Y61" s="347"/>
      <c r="Z61" s="348"/>
      <c r="AA61" s="358"/>
      <c r="AB61" s="315"/>
      <c r="AC61" s="316"/>
      <c r="AD61" s="315"/>
      <c r="AE61" s="315"/>
      <c r="AF61" s="316"/>
      <c r="AG61" s="315"/>
      <c r="AH61" s="315"/>
      <c r="AI61" s="317"/>
      <c r="AJ61" s="315"/>
      <c r="AK61" s="315"/>
      <c r="AL61" s="317"/>
      <c r="AM61" s="347"/>
      <c r="AN61" s="348"/>
      <c r="AO61" s="318"/>
      <c r="AP61" s="345"/>
      <c r="AQ61" s="318"/>
      <c r="AR61" s="345"/>
      <c r="AS61" s="318"/>
      <c r="AT61" s="319"/>
      <c r="AU61" s="343"/>
      <c r="AV61" s="521"/>
      <c r="AW61" s="343"/>
      <c r="AX61" s="527"/>
      <c r="AY61" s="343"/>
      <c r="AZ61" s="344"/>
      <c r="BA61" s="321"/>
      <c r="BB61" s="339"/>
      <c r="BC61" s="323"/>
      <c r="BD61" s="324"/>
      <c r="BE61" s="323"/>
      <c r="BF61" s="325"/>
    </row>
    <row r="62" spans="1:58">
      <c r="A62" s="98">
        <f t="shared" si="0"/>
        <v>49</v>
      </c>
      <c r="B62" s="299"/>
      <c r="C62" s="299"/>
      <c r="D62" s="300"/>
      <c r="E62" s="301"/>
      <c r="F62" s="301"/>
      <c r="G62" s="327"/>
      <c r="H62" s="435"/>
      <c r="I62" s="327"/>
      <c r="J62" s="341"/>
      <c r="K62" s="355"/>
      <c r="L62" s="367"/>
      <c r="M62" s="331"/>
      <c r="N62" s="331"/>
      <c r="O62" s="331"/>
      <c r="P62" s="331"/>
      <c r="Q62" s="331"/>
      <c r="R62" s="306"/>
      <c r="S62" s="307"/>
      <c r="T62" s="333"/>
      <c r="U62" s="362"/>
      <c r="V62" s="363"/>
      <c r="W62" s="310"/>
      <c r="X62" s="311"/>
      <c r="Y62" s="347"/>
      <c r="Z62" s="348"/>
      <c r="AA62" s="314"/>
      <c r="AB62" s="356"/>
      <c r="AC62" s="337"/>
      <c r="AD62" s="315"/>
      <c r="AE62" s="315"/>
      <c r="AF62" s="337"/>
      <c r="AG62" s="315"/>
      <c r="AH62" s="315"/>
      <c r="AI62" s="338"/>
      <c r="AJ62" s="315"/>
      <c r="AK62" s="315"/>
      <c r="AL62" s="338"/>
      <c r="AM62" s="347"/>
      <c r="AN62" s="348"/>
      <c r="AO62" s="318"/>
      <c r="AP62" s="345"/>
      <c r="AQ62" s="318"/>
      <c r="AR62" s="345"/>
      <c r="AS62" s="318"/>
      <c r="AT62" s="319"/>
      <c r="AU62" s="343"/>
      <c r="AV62" s="521"/>
      <c r="AW62" s="343"/>
      <c r="AX62" s="527"/>
      <c r="AY62" s="343"/>
      <c r="AZ62" s="344"/>
      <c r="BA62" s="321"/>
      <c r="BB62" s="339"/>
      <c r="BC62" s="323"/>
      <c r="BD62" s="324"/>
      <c r="BE62" s="323"/>
      <c r="BF62" s="325"/>
    </row>
    <row r="63" spans="1:58">
      <c r="A63" s="98">
        <f t="shared" si="0"/>
        <v>50</v>
      </c>
      <c r="B63" s="299"/>
      <c r="C63" s="299"/>
      <c r="D63" s="300"/>
      <c r="E63" s="301"/>
      <c r="F63" s="301"/>
      <c r="G63" s="340"/>
      <c r="H63" s="435"/>
      <c r="I63" s="301"/>
      <c r="J63" s="341"/>
      <c r="K63" s="342"/>
      <c r="L63" s="368"/>
      <c r="M63" s="344"/>
      <c r="N63" s="344"/>
      <c r="O63" s="344"/>
      <c r="P63" s="344"/>
      <c r="Q63" s="344"/>
      <c r="R63" s="306"/>
      <c r="S63" s="307"/>
      <c r="T63" s="345"/>
      <c r="U63" s="311"/>
      <c r="V63" s="354"/>
      <c r="W63" s="310"/>
      <c r="X63" s="311"/>
      <c r="Y63" s="312"/>
      <c r="Z63" s="313"/>
      <c r="AA63" s="358"/>
      <c r="AB63" s="357"/>
      <c r="AC63" s="349"/>
      <c r="AD63" s="315"/>
      <c r="AE63" s="315"/>
      <c r="AF63" s="349"/>
      <c r="AG63" s="315"/>
      <c r="AH63" s="315"/>
      <c r="AI63" s="350"/>
      <c r="AJ63" s="315"/>
      <c r="AK63" s="315"/>
      <c r="AL63" s="350"/>
      <c r="AM63" s="312"/>
      <c r="AN63" s="313"/>
      <c r="AO63" s="318"/>
      <c r="AP63" s="345"/>
      <c r="AQ63" s="318"/>
      <c r="AR63" s="345"/>
      <c r="AS63" s="318"/>
      <c r="AT63" s="319"/>
      <c r="AU63" s="304"/>
      <c r="AV63" s="522"/>
      <c r="AW63" s="304"/>
      <c r="AX63" s="519"/>
      <c r="AY63" s="304"/>
      <c r="AZ63" s="305"/>
      <c r="BA63" s="321"/>
      <c r="BB63" s="339"/>
      <c r="BC63" s="323"/>
      <c r="BD63" s="324"/>
      <c r="BE63" s="323"/>
      <c r="BF63" s="325"/>
    </row>
    <row r="64" spans="1:58">
      <c r="A64" s="98">
        <f t="shared" si="0"/>
        <v>51</v>
      </c>
      <c r="B64" s="299"/>
      <c r="C64" s="299"/>
      <c r="D64" s="300"/>
      <c r="E64" s="301"/>
      <c r="F64" s="301"/>
      <c r="G64" s="340"/>
      <c r="H64" s="435"/>
      <c r="I64" s="301"/>
      <c r="J64" s="341"/>
      <c r="K64" s="342"/>
      <c r="L64" s="368"/>
      <c r="M64" s="344"/>
      <c r="N64" s="344"/>
      <c r="O64" s="344"/>
      <c r="P64" s="344"/>
      <c r="Q64" s="344"/>
      <c r="R64" s="306"/>
      <c r="S64" s="307"/>
      <c r="T64" s="345"/>
      <c r="U64" s="311"/>
      <c r="V64" s="354"/>
      <c r="W64" s="310"/>
      <c r="X64" s="311"/>
      <c r="Y64" s="312"/>
      <c r="Z64" s="313"/>
      <c r="AA64" s="361"/>
      <c r="AB64" s="357"/>
      <c r="AC64" s="349"/>
      <c r="AD64" s="349"/>
      <c r="AE64" s="315"/>
      <c r="AF64" s="349"/>
      <c r="AG64" s="315"/>
      <c r="AH64" s="315"/>
      <c r="AI64" s="350"/>
      <c r="AJ64" s="315"/>
      <c r="AK64" s="315"/>
      <c r="AL64" s="350"/>
      <c r="AM64" s="312"/>
      <c r="AN64" s="313"/>
      <c r="AO64" s="318"/>
      <c r="AP64" s="345"/>
      <c r="AQ64" s="318"/>
      <c r="AR64" s="345"/>
      <c r="AS64" s="318"/>
      <c r="AT64" s="319"/>
      <c r="AU64" s="320"/>
      <c r="AV64" s="519"/>
      <c r="AW64" s="304"/>
      <c r="AX64" s="519"/>
      <c r="AY64" s="304"/>
      <c r="AZ64" s="305"/>
      <c r="BA64" s="321"/>
      <c r="BB64" s="339"/>
      <c r="BC64" s="323"/>
      <c r="BD64" s="324"/>
      <c r="BE64" s="323"/>
      <c r="BF64" s="325"/>
    </row>
    <row r="65" spans="1:58">
      <c r="A65" s="98">
        <f t="shared" si="0"/>
        <v>52</v>
      </c>
      <c r="B65" s="299"/>
      <c r="C65" s="299"/>
      <c r="D65" s="300"/>
      <c r="E65" s="301"/>
      <c r="F65" s="301"/>
      <c r="G65" s="340"/>
      <c r="H65" s="435"/>
      <c r="I65" s="365"/>
      <c r="J65" s="341"/>
      <c r="K65" s="303"/>
      <c r="L65" s="368"/>
      <c r="M65" s="344"/>
      <c r="N65" s="344"/>
      <c r="O65" s="344"/>
      <c r="P65" s="344"/>
      <c r="Q65" s="344"/>
      <c r="R65" s="306"/>
      <c r="S65" s="307"/>
      <c r="T65" s="345"/>
      <c r="U65" s="311"/>
      <c r="V65" s="354"/>
      <c r="W65" s="307"/>
      <c r="X65" s="311"/>
      <c r="Y65" s="335"/>
      <c r="Z65" s="336"/>
      <c r="AA65" s="314"/>
      <c r="AB65" s="357"/>
      <c r="AC65" s="349"/>
      <c r="AD65" s="315"/>
      <c r="AE65" s="315"/>
      <c r="AF65" s="349"/>
      <c r="AG65" s="315"/>
      <c r="AH65" s="315"/>
      <c r="AI65" s="350"/>
      <c r="AJ65" s="315"/>
      <c r="AK65" s="315"/>
      <c r="AL65" s="350"/>
      <c r="AM65" s="335"/>
      <c r="AN65" s="336"/>
      <c r="AO65" s="318"/>
      <c r="AP65" s="345"/>
      <c r="AQ65" s="318"/>
      <c r="AR65" s="345"/>
      <c r="AS65" s="318"/>
      <c r="AT65" s="319"/>
      <c r="AU65" s="330"/>
      <c r="AV65" s="520"/>
      <c r="AW65" s="330"/>
      <c r="AX65" s="526"/>
      <c r="AY65" s="529"/>
      <c r="AZ65" s="331"/>
      <c r="BA65" s="321"/>
      <c r="BB65" s="339"/>
      <c r="BC65" s="323"/>
      <c r="BD65" s="324"/>
      <c r="BE65" s="323"/>
      <c r="BF65" s="325"/>
    </row>
    <row r="66" spans="1:58">
      <c r="A66" s="98">
        <f t="shared" si="0"/>
        <v>53</v>
      </c>
      <c r="B66" s="299"/>
      <c r="C66" s="299"/>
      <c r="D66" s="300"/>
      <c r="E66" s="301"/>
      <c r="F66" s="301"/>
      <c r="G66" s="340"/>
      <c r="H66" s="435"/>
      <c r="I66" s="327"/>
      <c r="J66" s="341"/>
      <c r="K66" s="355"/>
      <c r="L66" s="368"/>
      <c r="M66" s="344"/>
      <c r="N66" s="344"/>
      <c r="O66" s="344"/>
      <c r="P66" s="344"/>
      <c r="Q66" s="344"/>
      <c r="R66" s="306"/>
      <c r="S66" s="307"/>
      <c r="T66" s="345"/>
      <c r="U66" s="311"/>
      <c r="V66" s="354"/>
      <c r="W66" s="310"/>
      <c r="X66" s="311"/>
      <c r="Y66" s="347"/>
      <c r="Z66" s="348"/>
      <c r="AA66" s="314"/>
      <c r="AB66" s="357"/>
      <c r="AC66" s="349"/>
      <c r="AD66" s="315"/>
      <c r="AE66" s="315"/>
      <c r="AF66" s="349"/>
      <c r="AG66" s="315"/>
      <c r="AH66" s="315"/>
      <c r="AI66" s="350"/>
      <c r="AJ66" s="315"/>
      <c r="AK66" s="315"/>
      <c r="AL66" s="350"/>
      <c r="AM66" s="347"/>
      <c r="AN66" s="348"/>
      <c r="AO66" s="318"/>
      <c r="AP66" s="345"/>
      <c r="AQ66" s="318"/>
      <c r="AR66" s="345"/>
      <c r="AS66" s="318"/>
      <c r="AT66" s="319"/>
      <c r="AU66" s="343"/>
      <c r="AV66" s="521"/>
      <c r="AW66" s="343"/>
      <c r="AX66" s="527"/>
      <c r="AY66" s="343"/>
      <c r="AZ66" s="344"/>
      <c r="BA66" s="321"/>
      <c r="BB66" s="339"/>
      <c r="BC66" s="323"/>
      <c r="BD66" s="324"/>
      <c r="BE66" s="323"/>
      <c r="BF66" s="325"/>
    </row>
    <row r="67" spans="1:58">
      <c r="A67" s="98">
        <f t="shared" si="0"/>
        <v>54</v>
      </c>
      <c r="B67" s="299"/>
      <c r="C67" s="299"/>
      <c r="D67" s="300"/>
      <c r="E67" s="301"/>
      <c r="F67" s="301"/>
      <c r="G67" s="340"/>
      <c r="H67" s="435"/>
      <c r="I67" s="340"/>
      <c r="J67" s="341"/>
      <c r="K67" s="355"/>
      <c r="L67" s="368"/>
      <c r="M67" s="344"/>
      <c r="N67" s="344"/>
      <c r="O67" s="344"/>
      <c r="P67" s="344"/>
      <c r="Q67" s="344"/>
      <c r="R67" s="306"/>
      <c r="S67" s="307"/>
      <c r="T67" s="345"/>
      <c r="U67" s="311"/>
      <c r="V67" s="354"/>
      <c r="W67" s="310"/>
      <c r="X67" s="311"/>
      <c r="Y67" s="347"/>
      <c r="Z67" s="348"/>
      <c r="AA67" s="314"/>
      <c r="AB67" s="315"/>
      <c r="AC67" s="349"/>
      <c r="AD67" s="315"/>
      <c r="AE67" s="315"/>
      <c r="AF67" s="349"/>
      <c r="AG67" s="315"/>
      <c r="AH67" s="315"/>
      <c r="AI67" s="350"/>
      <c r="AJ67" s="315"/>
      <c r="AK67" s="315"/>
      <c r="AL67" s="350"/>
      <c r="AM67" s="347"/>
      <c r="AN67" s="348"/>
      <c r="AO67" s="318"/>
      <c r="AP67" s="345"/>
      <c r="AQ67" s="318"/>
      <c r="AR67" s="345"/>
      <c r="AS67" s="318"/>
      <c r="AT67" s="319"/>
      <c r="AU67" s="343"/>
      <c r="AV67" s="521"/>
      <c r="AW67" s="343"/>
      <c r="AX67" s="527"/>
      <c r="AY67" s="343"/>
      <c r="AZ67" s="344"/>
      <c r="BA67" s="321"/>
      <c r="BB67" s="339"/>
      <c r="BC67" s="323"/>
      <c r="BD67" s="324"/>
      <c r="BE67" s="323"/>
      <c r="BF67" s="325"/>
    </row>
    <row r="68" spans="1:58">
      <c r="A68" s="98">
        <f t="shared" si="0"/>
        <v>55</v>
      </c>
      <c r="B68" s="299"/>
      <c r="C68" s="299"/>
      <c r="D68" s="300"/>
      <c r="E68" s="301"/>
      <c r="F68" s="301"/>
      <c r="G68" s="301"/>
      <c r="H68" s="435"/>
      <c r="I68" s="301"/>
      <c r="J68" s="341"/>
      <c r="K68" s="342"/>
      <c r="L68" s="366"/>
      <c r="M68" s="305"/>
      <c r="N68" s="305"/>
      <c r="O68" s="305"/>
      <c r="P68" s="305"/>
      <c r="Q68" s="305"/>
      <c r="R68" s="306"/>
      <c r="S68" s="307"/>
      <c r="T68" s="308"/>
      <c r="U68" s="364"/>
      <c r="V68" s="360"/>
      <c r="W68" s="310"/>
      <c r="X68" s="311"/>
      <c r="Y68" s="347"/>
      <c r="Z68" s="348"/>
      <c r="AA68" s="358"/>
      <c r="AB68" s="315"/>
      <c r="AC68" s="316"/>
      <c r="AD68" s="315"/>
      <c r="AE68" s="315"/>
      <c r="AF68" s="316"/>
      <c r="AG68" s="315"/>
      <c r="AH68" s="315"/>
      <c r="AI68" s="317"/>
      <c r="AJ68" s="315"/>
      <c r="AK68" s="315"/>
      <c r="AL68" s="317"/>
      <c r="AM68" s="347"/>
      <c r="AN68" s="348"/>
      <c r="AO68" s="318"/>
      <c r="AP68" s="345"/>
      <c r="AQ68" s="318"/>
      <c r="AR68" s="345"/>
      <c r="AS68" s="318"/>
      <c r="AT68" s="319"/>
      <c r="AU68" s="343"/>
      <c r="AV68" s="521"/>
      <c r="AW68" s="343"/>
      <c r="AX68" s="527"/>
      <c r="AY68" s="343"/>
      <c r="AZ68" s="344"/>
      <c r="BA68" s="321"/>
      <c r="BB68" s="339"/>
      <c r="BC68" s="323"/>
      <c r="BD68" s="324"/>
      <c r="BE68" s="323"/>
      <c r="BF68" s="325"/>
    </row>
    <row r="69" spans="1:58">
      <c r="A69" s="98">
        <f t="shared" si="0"/>
        <v>56</v>
      </c>
      <c r="B69" s="299"/>
      <c r="C69" s="299"/>
      <c r="D69" s="326"/>
      <c r="E69" s="301"/>
      <c r="F69" s="301"/>
      <c r="G69" s="327"/>
      <c r="H69" s="435"/>
      <c r="I69" s="327"/>
      <c r="J69" s="341"/>
      <c r="K69" s="355"/>
      <c r="L69" s="367"/>
      <c r="M69" s="331"/>
      <c r="N69" s="331"/>
      <c r="O69" s="331"/>
      <c r="P69" s="331"/>
      <c r="Q69" s="331"/>
      <c r="R69" s="306"/>
      <c r="S69" s="307"/>
      <c r="T69" s="333"/>
      <c r="U69" s="362"/>
      <c r="V69" s="363"/>
      <c r="W69" s="310"/>
      <c r="X69" s="311"/>
      <c r="Y69" s="347"/>
      <c r="Z69" s="348"/>
      <c r="AA69" s="314"/>
      <c r="AB69" s="356"/>
      <c r="AC69" s="337"/>
      <c r="AD69" s="315"/>
      <c r="AE69" s="315"/>
      <c r="AF69" s="337"/>
      <c r="AG69" s="315"/>
      <c r="AH69" s="315"/>
      <c r="AI69" s="338"/>
      <c r="AJ69" s="315"/>
      <c r="AK69" s="315"/>
      <c r="AL69" s="338"/>
      <c r="AM69" s="347"/>
      <c r="AN69" s="348"/>
      <c r="AO69" s="318"/>
      <c r="AP69" s="345"/>
      <c r="AQ69" s="318"/>
      <c r="AR69" s="345"/>
      <c r="AS69" s="318"/>
      <c r="AT69" s="319"/>
      <c r="AU69" s="343"/>
      <c r="AV69" s="521"/>
      <c r="AW69" s="343"/>
      <c r="AX69" s="527"/>
      <c r="AY69" s="343"/>
      <c r="AZ69" s="344"/>
      <c r="BA69" s="321"/>
      <c r="BB69" s="339"/>
      <c r="BC69" s="323"/>
      <c r="BD69" s="324"/>
      <c r="BE69" s="323"/>
      <c r="BF69" s="325"/>
    </row>
    <row r="70" spans="1:58">
      <c r="A70" s="98">
        <f t="shared" si="0"/>
        <v>57</v>
      </c>
      <c r="B70" s="299"/>
      <c r="C70" s="299"/>
      <c r="D70" s="300"/>
      <c r="E70" s="301"/>
      <c r="F70" s="301"/>
      <c r="G70" s="340"/>
      <c r="H70" s="435"/>
      <c r="I70" s="301"/>
      <c r="J70" s="341"/>
      <c r="K70" s="342"/>
      <c r="L70" s="368"/>
      <c r="M70" s="344"/>
      <c r="N70" s="344"/>
      <c r="O70" s="344"/>
      <c r="P70" s="344"/>
      <c r="Q70" s="344"/>
      <c r="R70" s="306"/>
      <c r="S70" s="307"/>
      <c r="T70" s="345"/>
      <c r="U70" s="311"/>
      <c r="V70" s="354"/>
      <c r="W70" s="310"/>
      <c r="X70" s="311"/>
      <c r="Y70" s="312"/>
      <c r="Z70" s="313"/>
      <c r="AA70" s="358"/>
      <c r="AB70" s="357"/>
      <c r="AC70" s="349"/>
      <c r="AD70" s="315"/>
      <c r="AE70" s="315"/>
      <c r="AF70" s="349"/>
      <c r="AG70" s="315"/>
      <c r="AH70" s="315"/>
      <c r="AI70" s="350"/>
      <c r="AJ70" s="315"/>
      <c r="AK70" s="315"/>
      <c r="AL70" s="350"/>
      <c r="AM70" s="312"/>
      <c r="AN70" s="313"/>
      <c r="AO70" s="318"/>
      <c r="AP70" s="345"/>
      <c r="AQ70" s="318"/>
      <c r="AR70" s="345"/>
      <c r="AS70" s="318"/>
      <c r="AT70" s="319"/>
      <c r="AU70" s="304"/>
      <c r="AV70" s="522"/>
      <c r="AW70" s="304"/>
      <c r="AX70" s="519"/>
      <c r="AY70" s="304"/>
      <c r="AZ70" s="305"/>
      <c r="BA70" s="321"/>
      <c r="BB70" s="339"/>
      <c r="BC70" s="323"/>
      <c r="BD70" s="324"/>
      <c r="BE70" s="323"/>
      <c r="BF70" s="325"/>
    </row>
    <row r="71" spans="1:58">
      <c r="A71" s="98">
        <f t="shared" si="0"/>
        <v>58</v>
      </c>
      <c r="B71" s="299"/>
      <c r="C71" s="299"/>
      <c r="D71" s="300"/>
      <c r="E71" s="301"/>
      <c r="F71" s="301"/>
      <c r="G71" s="340"/>
      <c r="H71" s="435"/>
      <c r="I71" s="301"/>
      <c r="J71" s="341"/>
      <c r="K71" s="342"/>
      <c r="L71" s="368"/>
      <c r="M71" s="344"/>
      <c r="N71" s="344"/>
      <c r="O71" s="344"/>
      <c r="P71" s="344"/>
      <c r="Q71" s="344"/>
      <c r="R71" s="306"/>
      <c r="S71" s="307"/>
      <c r="T71" s="345"/>
      <c r="U71" s="311"/>
      <c r="V71" s="354"/>
      <c r="W71" s="310"/>
      <c r="X71" s="311"/>
      <c r="Y71" s="312"/>
      <c r="Z71" s="313"/>
      <c r="AA71" s="361"/>
      <c r="AB71" s="357"/>
      <c r="AC71" s="349"/>
      <c r="AD71" s="315"/>
      <c r="AE71" s="315"/>
      <c r="AF71" s="349"/>
      <c r="AG71" s="315"/>
      <c r="AH71" s="315"/>
      <c r="AI71" s="350"/>
      <c r="AJ71" s="315"/>
      <c r="AK71" s="315"/>
      <c r="AL71" s="350"/>
      <c r="AM71" s="312"/>
      <c r="AN71" s="313"/>
      <c r="AO71" s="318"/>
      <c r="AP71" s="345"/>
      <c r="AQ71" s="318"/>
      <c r="AR71" s="345"/>
      <c r="AS71" s="318"/>
      <c r="AT71" s="319"/>
      <c r="AU71" s="320"/>
      <c r="AV71" s="519"/>
      <c r="AW71" s="304"/>
      <c r="AX71" s="519"/>
      <c r="AY71" s="304"/>
      <c r="AZ71" s="305"/>
      <c r="BA71" s="321"/>
      <c r="BB71" s="339"/>
      <c r="BC71" s="323"/>
      <c r="BD71" s="324"/>
      <c r="BE71" s="323"/>
      <c r="BF71" s="325"/>
    </row>
    <row r="72" spans="1:58">
      <c r="A72" s="98">
        <f t="shared" si="0"/>
        <v>59</v>
      </c>
      <c r="B72" s="299"/>
      <c r="C72" s="299"/>
      <c r="D72" s="326"/>
      <c r="E72" s="301"/>
      <c r="F72" s="301"/>
      <c r="G72" s="340"/>
      <c r="H72" s="435"/>
      <c r="I72" s="365"/>
      <c r="J72" s="341"/>
      <c r="K72" s="303"/>
      <c r="L72" s="368"/>
      <c r="M72" s="344"/>
      <c r="N72" s="344"/>
      <c r="O72" s="344"/>
      <c r="P72" s="344"/>
      <c r="Q72" s="344"/>
      <c r="R72" s="306"/>
      <c r="S72" s="307"/>
      <c r="T72" s="345"/>
      <c r="U72" s="311"/>
      <c r="V72" s="354"/>
      <c r="W72" s="307"/>
      <c r="X72" s="311"/>
      <c r="Y72" s="335"/>
      <c r="Z72" s="336"/>
      <c r="AA72" s="314"/>
      <c r="AB72" s="357"/>
      <c r="AC72" s="349"/>
      <c r="AD72" s="315"/>
      <c r="AE72" s="315"/>
      <c r="AF72" s="349"/>
      <c r="AG72" s="315"/>
      <c r="AH72" s="315"/>
      <c r="AI72" s="350"/>
      <c r="AJ72" s="315"/>
      <c r="AK72" s="315"/>
      <c r="AL72" s="350"/>
      <c r="AM72" s="335"/>
      <c r="AN72" s="336"/>
      <c r="AO72" s="318"/>
      <c r="AP72" s="345"/>
      <c r="AQ72" s="318"/>
      <c r="AR72" s="345"/>
      <c r="AS72" s="318"/>
      <c r="AT72" s="319"/>
      <c r="AU72" s="330"/>
      <c r="AV72" s="520"/>
      <c r="AW72" s="330"/>
      <c r="AX72" s="526"/>
      <c r="AY72" s="330"/>
      <c r="AZ72" s="331"/>
      <c r="BA72" s="321"/>
      <c r="BB72" s="339"/>
      <c r="BC72" s="323"/>
      <c r="BD72" s="324"/>
      <c r="BE72" s="323"/>
      <c r="BF72" s="325"/>
    </row>
    <row r="73" spans="1:58" ht="14.25" thickBot="1">
      <c r="A73" s="399">
        <f t="shared" si="0"/>
        <v>60</v>
      </c>
      <c r="B73" s="400"/>
      <c r="C73" s="400"/>
      <c r="D73" s="401"/>
      <c r="E73" s="402"/>
      <c r="F73" s="402"/>
      <c r="G73" s="402"/>
      <c r="H73" s="438"/>
      <c r="I73" s="403"/>
      <c r="J73" s="404"/>
      <c r="K73" s="405"/>
      <c r="L73" s="406"/>
      <c r="M73" s="407"/>
      <c r="N73" s="407"/>
      <c r="O73" s="407"/>
      <c r="P73" s="407"/>
      <c r="Q73" s="407"/>
      <c r="R73" s="408"/>
      <c r="S73" s="409"/>
      <c r="T73" s="410"/>
      <c r="U73" s="411"/>
      <c r="V73" s="412"/>
      <c r="W73" s="409"/>
      <c r="X73" s="411"/>
      <c r="Y73" s="413"/>
      <c r="Z73" s="414"/>
      <c r="AA73" s="415"/>
      <c r="AB73" s="416"/>
      <c r="AC73" s="417"/>
      <c r="AD73" s="416"/>
      <c r="AE73" s="416"/>
      <c r="AF73" s="417"/>
      <c r="AG73" s="416"/>
      <c r="AH73" s="416"/>
      <c r="AI73" s="418"/>
      <c r="AJ73" s="416"/>
      <c r="AK73" s="416"/>
      <c r="AL73" s="418"/>
      <c r="AM73" s="413"/>
      <c r="AN73" s="414"/>
      <c r="AO73" s="419"/>
      <c r="AP73" s="410"/>
      <c r="AQ73" s="419"/>
      <c r="AR73" s="410"/>
      <c r="AS73" s="419"/>
      <c r="AT73" s="420"/>
      <c r="AU73" s="421"/>
      <c r="AV73" s="523"/>
      <c r="AW73" s="421"/>
      <c r="AX73" s="528"/>
      <c r="AY73" s="421"/>
      <c r="AZ73" s="407"/>
      <c r="BA73" s="422"/>
      <c r="BB73" s="423"/>
      <c r="BC73" s="424"/>
      <c r="BD73" s="425"/>
      <c r="BE73" s="424"/>
      <c r="BF73" s="426"/>
    </row>
    <row r="74" spans="1:58">
      <c r="A74" s="70"/>
      <c r="B74" s="501" t="s">
        <v>381</v>
      </c>
      <c r="C74" s="501" t="s">
        <v>381</v>
      </c>
      <c r="D74" s="501" t="s">
        <v>381</v>
      </c>
      <c r="E74" s="202"/>
      <c r="Q74" s="70"/>
    </row>
    <row r="75" spans="1:58">
      <c r="B75" s="502" t="s">
        <v>385</v>
      </c>
      <c r="C75" s="502" t="s">
        <v>386</v>
      </c>
      <c r="D75" s="503">
        <v>33230</v>
      </c>
    </row>
  </sheetData>
  <mergeCells count="49">
    <mergeCell ref="G9:G13"/>
    <mergeCell ref="K9:R10"/>
    <mergeCell ref="AG11:AI11"/>
    <mergeCell ref="W11:X11"/>
    <mergeCell ref="Y11:Z11"/>
    <mergeCell ref="H9:H13"/>
    <mergeCell ref="Q11:R11"/>
    <mergeCell ref="J9:J13"/>
    <mergeCell ref="I9:I13"/>
    <mergeCell ref="AD11:AF11"/>
    <mergeCell ref="AA11:AC11"/>
    <mergeCell ref="W9:Z10"/>
    <mergeCell ref="S9:V10"/>
    <mergeCell ref="S11:V11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BE11:BF11"/>
    <mergeCell ref="BC9:BF10"/>
    <mergeCell ref="BA9:BB10"/>
    <mergeCell ref="AU11:AV11"/>
    <mergeCell ref="AY10:AZ10"/>
    <mergeCell ref="AW10:AX10"/>
    <mergeCell ref="AY11:AZ11"/>
    <mergeCell ref="BC11:BD11"/>
    <mergeCell ref="AJ11:AL11"/>
    <mergeCell ref="AA10:AN10"/>
    <mergeCell ref="AM11:AN11"/>
    <mergeCell ref="AU9:AZ9"/>
    <mergeCell ref="AU10:AV10"/>
    <mergeCell ref="AO10:AT10"/>
    <mergeCell ref="AA9:AT9"/>
    <mergeCell ref="AO11:AP11"/>
    <mergeCell ref="AQ11:AR11"/>
    <mergeCell ref="AS11:AT11"/>
    <mergeCell ref="A1:F1"/>
    <mergeCell ref="A3:B3"/>
    <mergeCell ref="A5:B5"/>
    <mergeCell ref="A6:B6"/>
    <mergeCell ref="C3:F3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26" t="str">
        <f>IF(入力!C6="","",入力!C6)&amp;"バレーボール体力指数"</f>
        <v>●●チームバレーボール体力指数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92"/>
      <c r="W1" s="92"/>
      <c r="X1" s="92"/>
    </row>
    <row r="2" spans="1:30" ht="14.25" thickBot="1">
      <c r="A2" s="627" t="str">
        <f>IF(入力!C4="","",入力!C4)&amp;"　"&amp;IF(入力!C5="","",入力!C5)</f>
        <v>2016.01.01　●●トレーニングセンター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93"/>
      <c r="W2" s="93"/>
      <c r="X2" s="93"/>
      <c r="Y2" s="70"/>
    </row>
    <row r="3" spans="1:30" ht="13.5" customHeight="1">
      <c r="A3" s="631" t="s">
        <v>47</v>
      </c>
      <c r="B3" s="584" t="s">
        <v>60</v>
      </c>
      <c r="C3" s="584" t="s">
        <v>80</v>
      </c>
      <c r="D3" s="584" t="s">
        <v>61</v>
      </c>
      <c r="E3" s="584" t="s">
        <v>83</v>
      </c>
      <c r="F3" s="633" t="s">
        <v>356</v>
      </c>
      <c r="G3" s="584" t="s">
        <v>81</v>
      </c>
      <c r="H3" s="584" t="s">
        <v>82</v>
      </c>
      <c r="I3" s="584" t="s">
        <v>69</v>
      </c>
      <c r="J3" s="584" t="s">
        <v>13</v>
      </c>
      <c r="K3" s="584" t="s">
        <v>160</v>
      </c>
      <c r="L3" s="635" t="s">
        <v>157</v>
      </c>
      <c r="M3" s="628" t="s">
        <v>159</v>
      </c>
      <c r="N3" s="101" t="s">
        <v>62</v>
      </c>
      <c r="O3" s="101" t="s">
        <v>63</v>
      </c>
      <c r="P3" s="101" t="s">
        <v>390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32"/>
      <c r="B4" s="585"/>
      <c r="C4" s="585"/>
      <c r="D4" s="585"/>
      <c r="E4" s="585"/>
      <c r="F4" s="634"/>
      <c r="G4" s="585"/>
      <c r="H4" s="585"/>
      <c r="I4" s="585"/>
      <c r="J4" s="585"/>
      <c r="K4" s="585"/>
      <c r="L4" s="636"/>
      <c r="M4" s="629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32"/>
      <c r="B5" s="586"/>
      <c r="C5" s="586"/>
      <c r="D5" s="586"/>
      <c r="E5" s="586"/>
      <c r="F5" s="634"/>
      <c r="G5" s="586"/>
      <c r="H5" s="586"/>
      <c r="I5" s="586"/>
      <c r="J5" s="586"/>
      <c r="K5" s="586"/>
      <c r="L5" s="637"/>
      <c r="M5" s="630"/>
      <c r="N5" s="2" t="s">
        <v>106</v>
      </c>
      <c r="O5" s="2" t="s">
        <v>106</v>
      </c>
      <c r="P5" s="2" t="s">
        <v>106</v>
      </c>
      <c r="Q5" s="2" t="s">
        <v>107</v>
      </c>
      <c r="R5" s="2" t="s">
        <v>107</v>
      </c>
      <c r="S5" s="2" t="s">
        <v>108</v>
      </c>
      <c r="T5" s="2" t="s">
        <v>155</v>
      </c>
      <c r="U5" s="95" t="s">
        <v>153</v>
      </c>
    </row>
    <row r="6" spans="1:30">
      <c r="A6" s="96">
        <f>IF(入力!A14="","",入力!A14)</f>
        <v>1</v>
      </c>
      <c r="B6" s="374" t="str">
        <f>IF(入力!B14="","",入力!B14)</f>
        <v>■■　■■</v>
      </c>
      <c r="C6" s="112">
        <f>IF(入力!D14="","",入力!D14)</f>
        <v>37257</v>
      </c>
      <c r="D6" s="374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6" s="374" t="str">
        <f>IF(入力!G14="","",入力!G14)</f>
        <v>愛知県</v>
      </c>
      <c r="F6" s="374" t="str">
        <f>IF(入力!H14="","",入力!H14)</f>
        <v>◆◆◆中学校</v>
      </c>
      <c r="G6" s="374" t="str">
        <f>IF(入力!I14="","",入力!I14)</f>
        <v>右</v>
      </c>
      <c r="H6" s="374" t="str">
        <f>IF(入力!J14="","",入力!J14)</f>
        <v>WS</v>
      </c>
      <c r="I6" s="83">
        <f>IF(入力!K14="","",入力!K14)</f>
        <v>172.7</v>
      </c>
      <c r="J6" s="83">
        <f>IF(入力!L14="","",入力!L14)</f>
        <v>54.7</v>
      </c>
      <c r="K6" s="83">
        <f>IF(OR(入力!K14="",入力!L14=""),"",(入力!L14/POWER(入力!K14/100,2)))</f>
        <v>18.34014019645744</v>
      </c>
      <c r="L6" s="83">
        <f>IF(OR(入力!M14="",入力!N14=""),"",((4.57/(1.0888-0.00153*(入力!M14+入力!N14))-4.142)*100))</f>
        <v>17.353450775049239</v>
      </c>
      <c r="M6" s="84">
        <f>IF(OR(入力!L14="",入力!M14="",入力!N14=""),"",(入力!L14-(入力!L14*(4.57/(1.0888-0.00153*(入力!M14+入力!N14))-4.142)*100)/100))</f>
        <v>45.207662426048067</v>
      </c>
      <c r="N6" s="104">
        <f>IF(入力!T14="",IF(入力!V14="","",入力!V14),IF(入力!V14="",入力!T14,IF(入力!T14&gt;入力!V14,入力!V14,入力!T14)))</f>
        <v>3.28</v>
      </c>
      <c r="O6" s="105">
        <f>IF(入力!W14="",IF(入力!X14="","",入力!X14),IF(入力!X14="",入力!W14,IF(入力!W14&gt;入力!X14,入力!X14,入力!W14)))</f>
        <v>4.92</v>
      </c>
      <c r="P6" s="105">
        <f>IF(入力!Y14="",IF(入力!Z14="","",入力!Z14),IF(入力!Z14="",入力!Y14,IF(入力!Y14&gt;入力!Z14,入力!Z14,入力!Y14)))</f>
        <v>14.04</v>
      </c>
      <c r="Q6" s="106">
        <f>IF(入力!AC14="", IF(入力!AA14="",IF(入力!AB14="","",入力!AB14-入力!Q14),IF(入力!AB14="",入力!AA14-入力!Q14,IF(入力!AA14&gt;入力!AB14,入力!AA14-入力!Q14,入力!AB14-入力!Q14))),入力!AC14)</f>
        <v>50</v>
      </c>
      <c r="R6" s="106">
        <f>IF(入力!AF14="", IF(入力!AD14="",IF(入力!AE14="","",入力!AE14-入力!Q14),IF(入力!AE14="",入力!AD14-入力!Q14,IF(入力!AD14&gt;入力!AE14,入力!AD14-入力!Q14,入力!AE14-入力!Q14))),入力!AF14)</f>
        <v>69</v>
      </c>
      <c r="S6" s="105">
        <f>IF(入力!AO14="",IF(入力!AP14="","",入力!AP14),IF(入力!AP14="",入力!AO14,IF(入力!AO14&gt;入力!AP14,入力!AO14,入力!AP14)))</f>
        <v>12.6</v>
      </c>
      <c r="T6" s="106">
        <f>IF(入力!BB14="","",入力!BB14)</f>
        <v>34</v>
      </c>
      <c r="U6" s="107">
        <f>IF(入力!BA14="","",入力!BA14)</f>
        <v>1320</v>
      </c>
    </row>
    <row r="7" spans="1:30">
      <c r="A7" s="96">
        <f>IF(入力!A15="","",入力!A15)</f>
        <v>2</v>
      </c>
      <c r="B7" s="374" t="str">
        <f>IF(入力!B15="","",入力!B15)</f>
        <v>■■　■■</v>
      </c>
      <c r="C7" s="112">
        <f>IF(入力!D15="","",入力!D15)</f>
        <v>37289</v>
      </c>
      <c r="D7" s="374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7" s="374" t="str">
        <f>IF(入力!G15="","",入力!G15)</f>
        <v>東京都</v>
      </c>
      <c r="F7" s="374" t="str">
        <f>IF(入力!H15="","",入力!H15)</f>
        <v>◆◆学園中学校</v>
      </c>
      <c r="G7" s="374" t="str">
        <f>IF(入力!I15="","",入力!I15)</f>
        <v>右</v>
      </c>
      <c r="H7" s="374" t="str">
        <f>IF(入力!J15="","",入力!J15)</f>
        <v>WS・MB</v>
      </c>
      <c r="I7" s="83">
        <f>IF(入力!K15="","",入力!K15)</f>
        <v>167.9</v>
      </c>
      <c r="J7" s="83">
        <f>IF(入力!L15="","",入力!L15)</f>
        <v>54.1</v>
      </c>
      <c r="K7" s="83">
        <f>IF(OR(入力!K15="",入力!L15=""),"",(入力!L15/POWER(入力!K15/100,2)))</f>
        <v>19.190923438147937</v>
      </c>
      <c r="L7" s="83">
        <f>IF(OR(入力!M15="",入力!N15=""),"",((4.57/(1.0888-0.00153*(入力!M15+入力!N15))-4.142)*100))</f>
        <v>19.861993930730559</v>
      </c>
      <c r="M7" s="84">
        <f>IF(OR(入力!L15="",入力!M15="",入力!N15=""),"",(入力!L15-(入力!L15*(4.57/(1.0888-0.00153*(入力!M15+入力!N15))-4.142)*100)/100))</f>
        <v>43.354661283474769</v>
      </c>
      <c r="N7" s="104">
        <f>IF(入力!T15="",IF(入力!V15="","",入力!V15),IF(入力!V15="",入力!T15,IF(入力!T15&gt;入力!V15,入力!V15,入力!T15)))</f>
        <v>3.24</v>
      </c>
      <c r="O7" s="105">
        <f>IF(入力!W15="",IF(入力!X15="","",入力!X15),IF(入力!X15="",入力!W15,IF(入力!W15&gt;入力!X15,入力!X15,入力!W15)))</f>
        <v>4.87</v>
      </c>
      <c r="P7" s="105">
        <f>IF(入力!Y15="",IF(入力!Z15="","",入力!Z15),IF(入力!Z15="",入力!Y15,IF(入力!Y15&gt;入力!Z15,入力!Z15,入力!Y15)))</f>
        <v>13.89</v>
      </c>
      <c r="Q7" s="106">
        <f>IF(入力!AC15="", IF(入力!AA15="",IF(入力!AB15="","",入力!AB15-入力!Q15),IF(入力!AB15="",入力!AA15-入力!Q15,IF(入力!AA15&gt;入力!AB15,入力!AA15-入力!Q15,入力!AB15-入力!Q15))),入力!AC15)</f>
        <v>59</v>
      </c>
      <c r="R7" s="106">
        <f>IF(入力!AF15="", IF(入力!AD15="",IF(入力!AE15="","",入力!AE15-入力!Q15),IF(入力!AE15="",入力!AD15-入力!Q15,IF(入力!AD15&gt;入力!AE15,入力!AD15-入力!Q15,入力!AE15-入力!Q15))),入力!AF15)</f>
        <v>65</v>
      </c>
      <c r="S7" s="105">
        <f>IF(入力!AO15="",IF(入力!AP15="","",入力!AP15),IF(入力!AP15="",入力!AO15,IF(入力!AO15&gt;入力!AP15,入力!AO15,入力!AP15)))</f>
        <v>9.5</v>
      </c>
      <c r="T7" s="106">
        <f>IF(入力!BB15="","",入力!BB15)</f>
        <v>32</v>
      </c>
      <c r="U7" s="107">
        <f>IF(入力!BA15="","",入力!BA15)</f>
        <v>1000</v>
      </c>
    </row>
    <row r="8" spans="1:30">
      <c r="A8" s="96">
        <f>IF(入力!A16="","",入力!A16)</f>
        <v>3</v>
      </c>
      <c r="B8" s="374" t="str">
        <f>IF(入力!B16="","",入力!B16)</f>
        <v>■■　■■</v>
      </c>
      <c r="C8" s="112">
        <f>IF(入力!D16="","",入力!D16)</f>
        <v>37318</v>
      </c>
      <c r="D8" s="374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8" s="374" t="str">
        <f>IF(入力!G16="","",入力!G16)</f>
        <v>大阪府</v>
      </c>
      <c r="F8" s="374" t="str">
        <f>IF(入力!H16="","",入力!H16)</f>
        <v>◆◆市立東中学校</v>
      </c>
      <c r="G8" s="374" t="str">
        <f>IF(入力!I16="","",入力!I16)</f>
        <v>右</v>
      </c>
      <c r="H8" s="374" t="str">
        <f>IF(入力!J16="","",入力!J16)</f>
        <v>S</v>
      </c>
      <c r="I8" s="83">
        <f>IF(入力!K16="","",入力!K16)</f>
        <v>166.9</v>
      </c>
      <c r="J8" s="83">
        <f>IF(入力!L16="","",入力!L16)</f>
        <v>65.7</v>
      </c>
      <c r="K8" s="83">
        <f>IF(OR(入力!K16="",入力!L16=""),"",(入力!L16/POWER(入力!K16/100,2)))</f>
        <v>23.585913214609196</v>
      </c>
      <c r="L8" s="83">
        <f>IF(OR(入力!M16="",入力!N16=""),"",((4.57/(1.0888-0.00153*(入力!M16+入力!N16))-4.142)*100))</f>
        <v>23.67997106351174</v>
      </c>
      <c r="M8" s="84">
        <f>IF(OR(入力!L16="",入力!M16="",入力!N16=""),"",(入力!L16-(入力!L16*(4.57/(1.0888-0.00153*(入力!M16+入力!N16))-4.142)*100)/100))</f>
        <v>50.142259011272785</v>
      </c>
      <c r="N8" s="104">
        <f>IF(入力!T16="",IF(入力!V16="","",入力!V16),IF(入力!V16="",入力!T16,IF(入力!T16&gt;入力!V16,入力!V16,入力!T16)))</f>
        <v>3.4</v>
      </c>
      <c r="O8" s="105">
        <f>IF(入力!W16="",IF(入力!X16="","",入力!X16),IF(入力!X16="",入力!W16,IF(入力!W16&gt;入力!X16,入力!X16,入力!W16)))</f>
        <v>4.97</v>
      </c>
      <c r="P8" s="105">
        <f>IF(入力!Y16="",IF(入力!Z16="","",入力!Z16),IF(入力!Z16="",入力!Y16,IF(入力!Y16&gt;入力!Z16,入力!Z16,入力!Y16)))</f>
        <v>13.91</v>
      </c>
      <c r="Q8" s="106">
        <f>IF(入力!AC16="", IF(入力!AA16="",IF(入力!AB16="","",入力!AB16-入力!Q16),IF(入力!AB16="",入力!AA16-入力!Q16,IF(入力!AA16&gt;入力!AB16,入力!AA16-入力!Q16,入力!AB16-入力!Q16))),入力!AC16)</f>
        <v>54.5</v>
      </c>
      <c r="R8" s="106">
        <f>IF(入力!AF16="", IF(入力!AD16="",IF(入力!AE16="","",入力!AE16-入力!Q16),IF(入力!AE16="",入力!AD16-入力!Q16,IF(入力!AD16&gt;入力!AE16,入力!AD16-入力!Q16,入力!AE16-入力!Q16))),入力!AF16)</f>
        <v>64.5</v>
      </c>
      <c r="S8" s="105">
        <f>IF(入力!AO16="",IF(入力!AP16="","",入力!AP16),IF(入力!AP16="",入力!AO16,IF(入力!AO16&gt;入力!AP16,入力!AO16,入力!AP16)))</f>
        <v>9.6</v>
      </c>
      <c r="T8" s="106">
        <f>IF(入力!BB16="","",入力!BB16)</f>
        <v>25</v>
      </c>
      <c r="U8" s="107">
        <f>IF(入力!BA16="","",入力!BA16)</f>
        <v>800</v>
      </c>
    </row>
    <row r="9" spans="1:30">
      <c r="A9" s="96">
        <f>IF(入力!A17="","",入力!A17)</f>
        <v>4</v>
      </c>
      <c r="B9" s="374" t="str">
        <f>IF(入力!B17="","",入力!B17)</f>
        <v>■■　■■</v>
      </c>
      <c r="C9" s="112">
        <f>IF(入力!D17="","",入力!D17)</f>
        <v>37350</v>
      </c>
      <c r="D9" s="374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9" s="374" t="str">
        <f>IF(入力!G17="","",入力!G17)</f>
        <v>神奈川県</v>
      </c>
      <c r="F9" s="374" t="str">
        <f>IF(入力!H17="","",入力!H17)</f>
        <v>◆◆市立西中学校</v>
      </c>
      <c r="G9" s="374" t="str">
        <f>IF(入力!I17="","",入力!I17)</f>
        <v>左</v>
      </c>
      <c r="H9" s="374" t="str">
        <f>IF(入力!J17="","",入力!J17)</f>
        <v>ＷＳ・OP</v>
      </c>
      <c r="I9" s="83">
        <f>IF(入力!K17="","",入力!K17)</f>
        <v>167.5</v>
      </c>
      <c r="J9" s="83">
        <f>IF(入力!L17="","",入力!L17)</f>
        <v>56.8</v>
      </c>
      <c r="K9" s="83">
        <f>IF(OR(入力!K17="",入力!L17=""),"",(入力!L17/POWER(入力!K17/100,2)))</f>
        <v>20.245043439518824</v>
      </c>
      <c r="L9" s="83">
        <f>IF(OR(入力!M17="",入力!N17=""),"",((4.57/(1.0888-0.00153*(入力!M17+入力!N17))-4.142)*100))</f>
        <v>21.444696955253484</v>
      </c>
      <c r="M9" s="84">
        <f>IF(OR(入力!L17="",入力!M17="",入力!N17=""),"",(入力!L17-(入力!L17*(4.57/(1.0888-0.00153*(入力!M17+入力!N17))-4.142)*100)/100))</f>
        <v>44.61941212941602</v>
      </c>
      <c r="N9" s="104">
        <f>IF(入力!T17="",IF(入力!V17="","",入力!V17),IF(入力!V17="",入力!T17,IF(入力!T17&gt;入力!V17,入力!V17,入力!T17)))</f>
        <v>3.4</v>
      </c>
      <c r="O9" s="105">
        <f>IF(入力!W17="",IF(入力!X17="","",入力!X17),IF(入力!X17="",入力!W17,IF(入力!W17&gt;入力!X17,入力!X17,入力!W17)))</f>
        <v>4.97</v>
      </c>
      <c r="P9" s="105">
        <f>IF(入力!Y17="",IF(入力!Z17="","",入力!Z17),IF(入力!Z17="",入力!Y17,IF(入力!Y17&gt;入力!Z17,入力!Z17,入力!Y17)))</f>
        <v>13.96</v>
      </c>
      <c r="Q9" s="106">
        <f>IF(入力!AC17="", IF(入力!AA17="",IF(入力!AB17="","",入力!AB17-入力!Q17),IF(入力!AB17="",入力!AA17-入力!Q17,IF(入力!AA17&gt;入力!AB17,入力!AA17-入力!Q17,入力!AB17-入力!Q17))),入力!AC17)</f>
        <v>57.5</v>
      </c>
      <c r="R9" s="106">
        <f>IF(入力!AF17="", IF(入力!AD17="",IF(入力!AE17="","",入力!AE17-入力!Q17),IF(入力!AE17="",入力!AD17-入力!Q17,IF(入力!AD17&gt;入力!AE17,入力!AD17-入力!Q17,入力!AE17-入力!Q17))),入力!AF17)</f>
        <v>62.5</v>
      </c>
      <c r="S9" s="105">
        <f>IF(入力!AO17="",IF(入力!AP17="","",入力!AP17),IF(入力!AP17="",入力!AO17,IF(入力!AO17&gt;入力!AP17,入力!AO17,入力!AP17)))</f>
        <v>8.1999999999999993</v>
      </c>
      <c r="T9" s="106">
        <f>IF(入力!BB17="","",入力!BB17)</f>
        <v>31</v>
      </c>
      <c r="U9" s="107">
        <f>IF(入力!BA17="","",入力!BA17)</f>
        <v>1000</v>
      </c>
      <c r="AD9" s="70"/>
    </row>
    <row r="10" spans="1:30">
      <c r="A10" s="96">
        <f>IF(入力!A18="","",入力!A18)</f>
        <v>5</v>
      </c>
      <c r="B10" s="374" t="str">
        <f>IF(入力!B18="","",入力!B18)</f>
        <v>■■　■■</v>
      </c>
      <c r="C10" s="112">
        <f>IF(入力!D18="","",入力!D18)</f>
        <v>37381</v>
      </c>
      <c r="D10" s="374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10" s="374" t="str">
        <f>IF(入力!G18="","",入力!G18)</f>
        <v>北海道</v>
      </c>
      <c r="F10" s="374" t="str">
        <f>IF(入力!H18="","",入力!H18)</f>
        <v>◆◆付属中学校</v>
      </c>
      <c r="G10" s="374" t="str">
        <f>IF(入力!I18="","",入力!I18)</f>
        <v>右</v>
      </c>
      <c r="H10" s="374" t="str">
        <f>IF(入力!J18="","",入力!J18)</f>
        <v>WS・MB</v>
      </c>
      <c r="I10" s="83">
        <f>IF(入力!K18="","",入力!K18)</f>
        <v>181.5</v>
      </c>
      <c r="J10" s="83">
        <f>IF(入力!L18="","",入力!L18)</f>
        <v>63.6</v>
      </c>
      <c r="K10" s="83">
        <f>IF(OR(入力!K18="",入力!L18=""),"",(入力!L18/POWER(入力!K18/100,2)))</f>
        <v>19.306513671652667</v>
      </c>
      <c r="L10" s="83">
        <f>IF(OR(入力!M18="",入力!N18=""),"",((4.57/(1.0888-0.00153*(入力!M18+入力!N18))-4.142)*100))</f>
        <v>25.938301663279706</v>
      </c>
      <c r="M10" s="84">
        <f>IF(OR(入力!L18="",入力!M18="",入力!N18=""),"",(入力!L18-(入力!L18*(4.57/(1.0888-0.00153*(入力!M18+入力!N18))-4.142)*100)/100))</f>
        <v>47.103240142154107</v>
      </c>
      <c r="N10" s="104">
        <f>IF(入力!T18="",IF(入力!V18="","",入力!V18),IF(入力!V18="",入力!T18,IF(入力!T18&gt;入力!V18,入力!V18,入力!T18)))</f>
        <v>3.61</v>
      </c>
      <c r="O10" s="105">
        <f>IF(入力!W18="",IF(入力!X18="","",入力!X18),IF(入力!X18="",入力!W18,IF(入力!W18&gt;入力!X18,入力!X18,入力!W18)))</f>
        <v>5.38</v>
      </c>
      <c r="P10" s="105">
        <f>IF(入力!Y18="",IF(入力!Z18="","",入力!Z18),IF(入力!Z18="",入力!Y18,IF(入力!Y18&gt;入力!Z18,入力!Z18,入力!Y18)))</f>
        <v>14.79</v>
      </c>
      <c r="Q10" s="106">
        <f>IF(入力!AC18="", IF(入力!AA18="",IF(入力!AB18="","",入力!AB18-入力!Q18),IF(入力!AB18="",入力!AA18-入力!Q18,IF(入力!AA18&gt;入力!AB18,入力!AA18-入力!Q18,入力!AB18-入力!Q18))),入力!AC18)</f>
        <v>44</v>
      </c>
      <c r="R10" s="106">
        <f>IF(入力!AF18="", IF(入力!AD18="",IF(入力!AE18="","",入力!AE18-入力!Q18),IF(入力!AE18="",入力!AD18-入力!Q18,IF(入力!AD18&gt;入力!AE18,入力!AD18-入力!Q18,入力!AE18-入力!Q18))),入力!AF18)</f>
        <v>50</v>
      </c>
      <c r="S10" s="105">
        <f>IF(入力!AO18="",IF(入力!AP18="","",入力!AP18),IF(入力!AP18="",入力!AO18,IF(入力!AO18&gt;入力!AP18,入力!AO18,入力!AP18)))</f>
        <v>9.3000000000000007</v>
      </c>
      <c r="T10" s="106">
        <f>IF(入力!BB18="","",入力!BB18)</f>
        <v>25</v>
      </c>
      <c r="U10" s="107">
        <f>IF(入力!BA18="","",入力!BA18)</f>
        <v>480</v>
      </c>
      <c r="AD10" s="70"/>
    </row>
    <row r="11" spans="1:30">
      <c r="A11" s="96">
        <f>IF(入力!A19="","",入力!A19)</f>
        <v>6</v>
      </c>
      <c r="B11" s="374" t="str">
        <f>IF(入力!B19="","",入力!B19)</f>
        <v/>
      </c>
      <c r="C11" s="112" t="str">
        <f>IF(入力!D19="","",入力!D19)</f>
        <v/>
      </c>
      <c r="D11" s="374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74" t="str">
        <f>IF(入力!G19="","",入力!G19)</f>
        <v/>
      </c>
      <c r="F11" s="374" t="str">
        <f>IF(入力!H19="","",入力!H19)</f>
        <v/>
      </c>
      <c r="G11" s="374" t="str">
        <f>IF(入力!I19="","",入力!I19)</f>
        <v/>
      </c>
      <c r="H11" s="374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IF(OR(入力!M19="",入力!N19=""),"",((4.57/(1.0888-0.00153*(入力!M19+入力!N19))-4.142)*100))</f>
        <v/>
      </c>
      <c r="M11" s="84" t="str">
        <f>IF(OR(入力!L19="",入力!M19="",入力!N19=""),"",(入力!L19-(入力!L19*(4.57/(1.0888-0.00153*(入力!M19+入力!N19))-4.142)*100)/100))</f>
        <v/>
      </c>
      <c r="N11" s="104" t="str">
        <f>IF(入力!T19="",IF(入力!V19="","",入力!V19),IF(入力!V19="",入力!T19,IF(入力!T19&gt;入力!V19,入力!V19,入力!T19)))</f>
        <v/>
      </c>
      <c r="O11" s="105" t="str">
        <f>IF(入力!W19="",IF(入力!X19="","",入力!X19),IF(入力!X19="",入力!W19,IF(入力!W19&gt;入力!X19,入力!X19,入力!W19)))</f>
        <v/>
      </c>
      <c r="P11" s="105" t="str">
        <f>IF(入力!Y19="",IF(入力!Z19="","",入力!Z19),IF(入力!Z19="",入力!Y19,IF(入力!Y19&gt;入力!Z19,入力!Z19,入力!Y19)))</f>
        <v/>
      </c>
      <c r="Q11" s="106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6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5" t="str">
        <f>IF(入力!AO19="",IF(入力!AP19="","",入力!AP19),IF(入力!AP19="",入力!AO19,IF(入力!AO19&gt;入力!AP19,入力!AO19,入力!AP19)))</f>
        <v/>
      </c>
      <c r="T11" s="106" t="str">
        <f>IF(入力!BB19="","",入力!BB19)</f>
        <v/>
      </c>
      <c r="U11" s="107" t="str">
        <f>IF(入力!BA19="","",入力!BA19)</f>
        <v/>
      </c>
    </row>
    <row r="12" spans="1:30">
      <c r="A12" s="96">
        <f>IF(入力!A20="","",入力!A20)</f>
        <v>7</v>
      </c>
      <c r="B12" s="374" t="str">
        <f>IF(入力!B20="","",入力!B20)</f>
        <v/>
      </c>
      <c r="C12" s="112" t="str">
        <f>IF(入力!D20="","",入力!D20)</f>
        <v/>
      </c>
      <c r="D12" s="374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74" t="str">
        <f>IF(入力!G20="","",入力!G20)</f>
        <v/>
      </c>
      <c r="F12" s="374" t="str">
        <f>IF(入力!H20="","",入力!H20)</f>
        <v/>
      </c>
      <c r="G12" s="374" t="str">
        <f>IF(入力!I20="","",入力!I20)</f>
        <v/>
      </c>
      <c r="H12" s="374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IF(OR(入力!M20="",入力!N20=""),"",((4.57/(1.0888-0.00153*(入力!M20+入力!N20))-4.142)*100))</f>
        <v/>
      </c>
      <c r="M12" s="84" t="str">
        <f>IF(OR(入力!L20="",入力!M20="",入力!N20=""),"",(入力!L20-(入力!L20*(4.57/(1.0888-0.00153*(入力!M20+入力!N20))-4.142)*100)/100))</f>
        <v/>
      </c>
      <c r="N12" s="104" t="str">
        <f>IF(入力!T20="",IF(入力!V20="","",入力!V20),IF(入力!V20="",入力!T20,IF(入力!T20&gt;入力!V20,入力!V20,入力!T20)))</f>
        <v/>
      </c>
      <c r="O12" s="105" t="str">
        <f>IF(入力!W20="",IF(入力!X20="","",入力!X20),IF(入力!X20="",入力!W20,IF(入力!W20&gt;入力!X20,入力!X20,入力!W20)))</f>
        <v/>
      </c>
      <c r="P12" s="105" t="str">
        <f>IF(入力!Y20="",IF(入力!Z20="","",入力!Z20),IF(入力!Z20="",入力!Y20,IF(入力!Y20&gt;入力!Z20,入力!Z20,入力!Y20)))</f>
        <v/>
      </c>
      <c r="Q12" s="106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6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5" t="str">
        <f>IF(入力!AO20="",IF(入力!AP20="","",入力!AP20),IF(入力!AP20="",入力!AO20,IF(入力!AO20&gt;入力!AP20,入力!AO20,入力!AP20)))</f>
        <v/>
      </c>
      <c r="T12" s="106" t="str">
        <f>IF(入力!BB20="","",入力!BB20)</f>
        <v/>
      </c>
      <c r="U12" s="107" t="str">
        <f>IF(入力!BA20="","",入力!BA20)</f>
        <v/>
      </c>
    </row>
    <row r="13" spans="1:30">
      <c r="A13" s="96">
        <f>IF(入力!A21="","",入力!A21)</f>
        <v>8</v>
      </c>
      <c r="B13" s="374" t="str">
        <f>IF(入力!B21="","",入力!B21)</f>
        <v/>
      </c>
      <c r="C13" s="112" t="str">
        <f>IF(入力!D21="","",入力!D21)</f>
        <v/>
      </c>
      <c r="D13" s="374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74" t="str">
        <f>IF(入力!G21="","",入力!G21)</f>
        <v/>
      </c>
      <c r="F13" s="374" t="str">
        <f>IF(入力!H21="","",入力!H21)</f>
        <v/>
      </c>
      <c r="G13" s="374" t="str">
        <f>IF(入力!I21="","",入力!I21)</f>
        <v/>
      </c>
      <c r="H13" s="374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IF(OR(入力!M21="",入力!N21=""),"",((4.57/(1.0888-0.00153*(入力!M21+入力!N21))-4.142)*100))</f>
        <v/>
      </c>
      <c r="M13" s="84" t="str">
        <f>IF(OR(入力!L21="",入力!M21="",入力!N21=""),"",(入力!L21-(入力!L21*(4.57/(1.0888-0.00153*(入力!M21+入力!N21))-4.142)*100)/100))</f>
        <v/>
      </c>
      <c r="N13" s="104" t="str">
        <f>IF(入力!T21="",IF(入力!V21="","",入力!V21),IF(入力!V21="",入力!T21,IF(入力!T21&gt;入力!V21,入力!V21,入力!T21)))</f>
        <v/>
      </c>
      <c r="O13" s="105" t="str">
        <f>IF(入力!W21="",IF(入力!X21="","",入力!X21),IF(入力!X21="",入力!W21,IF(入力!W21&gt;入力!X21,入力!X21,入力!W21)))</f>
        <v/>
      </c>
      <c r="P13" s="105" t="str">
        <f>IF(入力!Y21="",IF(入力!Z21="","",入力!Z21),IF(入力!Z21="",入力!Y21,IF(入力!Y21&gt;入力!Z21,入力!Z21,入力!Y21)))</f>
        <v/>
      </c>
      <c r="Q13" s="106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6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5" t="str">
        <f>IF(入力!AO21="",IF(入力!AP21="","",入力!AP21),IF(入力!AP21="",入力!AO21,IF(入力!AO21&gt;入力!AP21,入力!AO21,入力!AP21)))</f>
        <v/>
      </c>
      <c r="T13" s="106" t="str">
        <f>IF(入力!BB21="","",入力!BB21)</f>
        <v/>
      </c>
      <c r="U13" s="107" t="str">
        <f>IF(入力!BA21="","",入力!BA21)</f>
        <v/>
      </c>
    </row>
    <row r="14" spans="1:30">
      <c r="A14" s="96">
        <f>IF(入力!A22="","",入力!A22)</f>
        <v>9</v>
      </c>
      <c r="B14" s="374" t="str">
        <f>IF(入力!B22="","",入力!B22)</f>
        <v/>
      </c>
      <c r="C14" s="112" t="str">
        <f>IF(入力!D22="","",入力!D22)</f>
        <v/>
      </c>
      <c r="D14" s="374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74" t="str">
        <f>IF(入力!G22="","",入力!G22)</f>
        <v/>
      </c>
      <c r="F14" s="374" t="str">
        <f>IF(入力!H22="","",入力!H22)</f>
        <v/>
      </c>
      <c r="G14" s="374" t="str">
        <f>IF(入力!I22="","",入力!I22)</f>
        <v/>
      </c>
      <c r="H14" s="374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IF(OR(入力!M22="",入力!N22=""),"",((4.57/(1.0888-0.00153*(入力!M22+入力!N22))-4.142)*100))</f>
        <v/>
      </c>
      <c r="M14" s="84" t="str">
        <f>IF(OR(入力!L22="",入力!M22="",入力!N22=""),"",(入力!L22-(入力!L22*(4.57/(1.0888-0.00153*(入力!M22+入力!N22))-4.142)*100)/100))</f>
        <v/>
      </c>
      <c r="N14" s="104" t="str">
        <f>IF(入力!T22="",IF(入力!V22="","",入力!V22),IF(入力!V22="",入力!T22,IF(入力!T22&gt;入力!V22,入力!V22,入力!T22)))</f>
        <v/>
      </c>
      <c r="O14" s="105" t="str">
        <f>IF(入力!W22="",IF(入力!X22="","",入力!X22),IF(入力!X22="",入力!W22,IF(入力!W22&gt;入力!X22,入力!X22,入力!W22)))</f>
        <v/>
      </c>
      <c r="P14" s="105" t="str">
        <f>IF(入力!Y22="",IF(入力!Z22="","",入力!Z22),IF(入力!Z22="",入力!Y22,IF(入力!Y22&gt;入力!Z22,入力!Z22,入力!Y22)))</f>
        <v/>
      </c>
      <c r="Q14" s="106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6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5" t="str">
        <f>IF(入力!AO22="",IF(入力!AP22="","",入力!AP22),IF(入力!AP22="",入力!AO22,IF(入力!AO22&gt;入力!AP22,入力!AO22,入力!AP22)))</f>
        <v/>
      </c>
      <c r="T14" s="106" t="str">
        <f>IF(入力!BB22="","",入力!BB22)</f>
        <v/>
      </c>
      <c r="U14" s="107" t="str">
        <f>IF(入力!BA22="","",入力!BA22)</f>
        <v/>
      </c>
    </row>
    <row r="15" spans="1:30">
      <c r="A15" s="96">
        <f>IF(入力!A23="","",入力!A23)</f>
        <v>10</v>
      </c>
      <c r="B15" s="374" t="str">
        <f>IF(入力!B23="","",入力!B23)</f>
        <v/>
      </c>
      <c r="C15" s="112" t="str">
        <f>IF(入力!D23="","",入力!D23)</f>
        <v/>
      </c>
      <c r="D15" s="374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74" t="str">
        <f>IF(入力!G23="","",入力!G23)</f>
        <v/>
      </c>
      <c r="F15" s="374" t="str">
        <f>IF(入力!H23="","",入力!H23)</f>
        <v/>
      </c>
      <c r="G15" s="374" t="str">
        <f>IF(入力!I23="","",入力!I23)</f>
        <v/>
      </c>
      <c r="H15" s="374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IF(OR(入力!M23="",入力!N23=""),"",((4.57/(1.0888-0.00153*(入力!M23+入力!N23))-4.142)*100))</f>
        <v/>
      </c>
      <c r="M15" s="84" t="str">
        <f>IF(OR(入力!L23="",入力!M23="",入力!N23=""),"",(入力!L23-(入力!L23*(4.57/(1.0888-0.00153*(入力!M23+入力!N23))-4.142)*100)/100))</f>
        <v/>
      </c>
      <c r="N15" s="104" t="str">
        <f>IF(入力!T23="",IF(入力!V23="","",入力!V23),IF(入力!V23="",入力!T23,IF(入力!T23&gt;入力!V23,入力!V23,入力!T23)))</f>
        <v/>
      </c>
      <c r="O15" s="105" t="str">
        <f>IF(入力!W23="",IF(入力!X23="","",入力!X23),IF(入力!X23="",入力!W23,IF(入力!W23&gt;入力!X23,入力!X23,入力!W23)))</f>
        <v/>
      </c>
      <c r="P15" s="105" t="str">
        <f>IF(入力!Y23="",IF(入力!Z23="","",入力!Z23),IF(入力!Z23="",入力!Y23,IF(入力!Y23&gt;入力!Z23,入力!Z23,入力!Y23)))</f>
        <v/>
      </c>
      <c r="Q15" s="106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6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5" t="str">
        <f>IF(入力!AO23="",IF(入力!AP23="","",入力!AP23),IF(入力!AP23="",入力!AO23,IF(入力!AO23&gt;入力!AP23,入力!AO23,入力!AP23)))</f>
        <v/>
      </c>
      <c r="T15" s="106" t="str">
        <f>IF(入力!BB23="","",入力!BB23)</f>
        <v/>
      </c>
      <c r="U15" s="107" t="str">
        <f>IF(入力!BA23="","",入力!BA23)</f>
        <v/>
      </c>
    </row>
    <row r="16" spans="1:30">
      <c r="A16" s="96">
        <f>IF(入力!A24="","",入力!A24)</f>
        <v>11</v>
      </c>
      <c r="B16" s="374" t="str">
        <f>IF(入力!B24="","",入力!B24)</f>
        <v/>
      </c>
      <c r="C16" s="112" t="str">
        <f>IF(入力!D24="","",入力!D24)</f>
        <v/>
      </c>
      <c r="D16" s="374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74" t="str">
        <f>IF(入力!G24="","",入力!G24)</f>
        <v/>
      </c>
      <c r="F16" s="374" t="str">
        <f>IF(入力!H24="","",入力!H24)</f>
        <v/>
      </c>
      <c r="G16" s="374" t="str">
        <f>IF(入力!I24="","",入力!I24)</f>
        <v/>
      </c>
      <c r="H16" s="374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IF(OR(入力!M24="",入力!N24=""),"",((4.57/(1.0888-0.00153*(入力!M24+入力!N24))-4.142)*100))</f>
        <v/>
      </c>
      <c r="M16" s="84" t="str">
        <f>IF(OR(入力!L24="",入力!M24="",入力!N24=""),"",(入力!L24-(入力!L24*(4.57/(1.0888-0.00153*(入力!M24+入力!N24))-4.142)*100)/100))</f>
        <v/>
      </c>
      <c r="N16" s="104" t="str">
        <f>IF(入力!T24="",IF(入力!V24="","",入力!V24),IF(入力!V24="",入力!T24,IF(入力!T24&gt;入力!V24,入力!V24,入力!T24)))</f>
        <v/>
      </c>
      <c r="O16" s="105" t="str">
        <f>IF(入力!W24="",IF(入力!X24="","",入力!X24),IF(入力!X24="",入力!W24,IF(入力!W24&gt;入力!X24,入力!X24,入力!W24)))</f>
        <v/>
      </c>
      <c r="P16" s="105" t="str">
        <f>IF(入力!Y24="",IF(入力!Z24="","",入力!Z24),IF(入力!Z24="",入力!Y24,IF(入力!Y24&gt;入力!Z24,入力!Z24,入力!Y24)))</f>
        <v/>
      </c>
      <c r="Q16" s="106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6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5" t="str">
        <f>IF(入力!AO24="",IF(入力!AP24="","",入力!AP24),IF(入力!AP24="",入力!AO24,IF(入力!AO24&gt;入力!AP24,入力!AO24,入力!AP24)))</f>
        <v/>
      </c>
      <c r="T16" s="106" t="str">
        <f>IF(入力!BB24="","",入力!BB24)</f>
        <v/>
      </c>
      <c r="U16" s="107" t="str">
        <f>IF(入力!BA24="","",入力!BA24)</f>
        <v/>
      </c>
    </row>
    <row r="17" spans="1:21">
      <c r="A17" s="96">
        <f>IF(入力!A25="","",入力!A25)</f>
        <v>12</v>
      </c>
      <c r="B17" s="374" t="str">
        <f>IF(入力!B25="","",入力!B25)</f>
        <v/>
      </c>
      <c r="C17" s="112" t="str">
        <f>IF(入力!D25="","",入力!D25)</f>
        <v/>
      </c>
      <c r="D17" s="374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74" t="str">
        <f>IF(入力!G25="","",入力!G25)</f>
        <v/>
      </c>
      <c r="F17" s="374" t="str">
        <f>IF(入力!H25="","",入力!H25)</f>
        <v/>
      </c>
      <c r="G17" s="374" t="str">
        <f>IF(入力!I25="","",入力!I25)</f>
        <v/>
      </c>
      <c r="H17" s="374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IF(OR(入力!M25="",入力!N25=""),"",((4.57/(1.0888-0.00153*(入力!M25+入力!N25))-4.142)*100))</f>
        <v/>
      </c>
      <c r="M17" s="84" t="str">
        <f>IF(OR(入力!L25="",入力!M25="",入力!N25=""),"",(入力!L25-(入力!L25*(4.57/(1.0888-0.00153*(入力!M25+入力!N25))-4.142)*100)/100))</f>
        <v/>
      </c>
      <c r="N17" s="104" t="str">
        <f>IF(入力!T25="",IF(入力!V25="","",入力!V25),IF(入力!V25="",入力!T25,IF(入力!T25&gt;入力!V25,入力!V25,入力!T25)))</f>
        <v/>
      </c>
      <c r="O17" s="105" t="str">
        <f>IF(入力!W25="",IF(入力!X25="","",入力!X25),IF(入力!X25="",入力!W25,IF(入力!W25&gt;入力!X25,入力!X25,入力!W25)))</f>
        <v/>
      </c>
      <c r="P17" s="105" t="str">
        <f>IF(入力!Y25="",IF(入力!Z25="","",入力!Z25),IF(入力!Z25="",入力!Y25,IF(入力!Y25&gt;入力!Z25,入力!Z25,入力!Y25)))</f>
        <v/>
      </c>
      <c r="Q17" s="106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6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5" t="str">
        <f>IF(入力!AO25="",IF(入力!AP25="","",入力!AP25),IF(入力!AP25="",入力!AO25,IF(入力!AO25&gt;入力!AP25,入力!AO25,入力!AP25)))</f>
        <v/>
      </c>
      <c r="T17" s="106" t="str">
        <f>IF(入力!BB25="","",入力!BB25)</f>
        <v/>
      </c>
      <c r="U17" s="107" t="str">
        <f>IF(入力!BA25="","",入力!BA25)</f>
        <v/>
      </c>
    </row>
    <row r="18" spans="1:21">
      <c r="A18" s="96">
        <f>IF(入力!A26="","",入力!A26)</f>
        <v>13</v>
      </c>
      <c r="B18" s="374" t="str">
        <f>IF(入力!B26="","",入力!B26)</f>
        <v/>
      </c>
      <c r="C18" s="112" t="str">
        <f>IF(入力!D26="","",入力!D26)</f>
        <v/>
      </c>
      <c r="D18" s="374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74" t="str">
        <f>IF(入力!G26="","",入力!G26)</f>
        <v/>
      </c>
      <c r="F18" s="374" t="str">
        <f>IF(入力!H26="","",入力!H26)</f>
        <v/>
      </c>
      <c r="G18" s="374" t="str">
        <f>IF(入力!I26="","",入力!I26)</f>
        <v/>
      </c>
      <c r="H18" s="374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IF(OR(入力!M26="",入力!N26=""),"",((4.57/(1.0888-0.00153*(入力!M26+入力!N26))-4.142)*100))</f>
        <v/>
      </c>
      <c r="M18" s="84" t="str">
        <f>IF(OR(入力!L26="",入力!M26="",入力!N26=""),"",(入力!L26-(入力!L26*(4.57/(1.0888-0.00153*(入力!M26+入力!N26))-4.142)*100)/100))</f>
        <v/>
      </c>
      <c r="N18" s="104" t="str">
        <f>IF(入力!T26="",IF(入力!V26="","",入力!V26),IF(入力!V26="",入力!T26,IF(入力!T26&gt;入力!V26,入力!V26,入力!T26)))</f>
        <v/>
      </c>
      <c r="O18" s="105" t="str">
        <f>IF(入力!W26="",IF(入力!X26="","",入力!X26),IF(入力!X26="",入力!W26,IF(入力!W26&gt;入力!X26,入力!X26,入力!W26)))</f>
        <v/>
      </c>
      <c r="P18" s="105" t="str">
        <f>IF(入力!Y26="",IF(入力!Z26="","",入力!Z26),IF(入力!Z26="",入力!Y26,IF(入力!Y26&gt;入力!Z26,入力!Z26,入力!Y26)))</f>
        <v/>
      </c>
      <c r="Q18" s="106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6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5" t="str">
        <f>IF(入力!AO26="",IF(入力!AP26="","",入力!AP26),IF(入力!AP26="",入力!AO26,IF(入力!AO26&gt;入力!AP26,入力!AO26,入力!AP26)))</f>
        <v/>
      </c>
      <c r="T18" s="106" t="str">
        <f>IF(入力!BB26="","",入力!BB26)</f>
        <v/>
      </c>
      <c r="U18" s="107" t="str">
        <f>IF(入力!BA26="","",入力!BA26)</f>
        <v/>
      </c>
    </row>
    <row r="19" spans="1:21">
      <c r="A19" s="96">
        <f>IF(入力!A27="","",入力!A27)</f>
        <v>14</v>
      </c>
      <c r="B19" s="374" t="str">
        <f>IF(入力!B27="","",入力!B27)</f>
        <v/>
      </c>
      <c r="C19" s="112" t="str">
        <f>IF(入力!D27="","",入力!D27)</f>
        <v/>
      </c>
      <c r="D19" s="374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74" t="str">
        <f>IF(入力!G27="","",入力!G27)</f>
        <v/>
      </c>
      <c r="F19" s="374" t="str">
        <f>IF(入力!H27="","",入力!H27)</f>
        <v/>
      </c>
      <c r="G19" s="374" t="str">
        <f>IF(入力!I27="","",入力!I27)</f>
        <v/>
      </c>
      <c r="H19" s="374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IF(OR(入力!M27="",入力!N27=""),"",((4.57/(1.0888-0.00153*(入力!M27+入力!N27))-4.142)*100))</f>
        <v/>
      </c>
      <c r="M19" s="84" t="str">
        <f>IF(OR(入力!L27="",入力!M27="",入力!N27=""),"",(入力!L27-(入力!L27*(4.57/(1.0888-0.00153*(入力!M27+入力!N27))-4.142)*100)/100))</f>
        <v/>
      </c>
      <c r="N19" s="104" t="str">
        <f>IF(入力!T27="",IF(入力!V27="","",入力!V27),IF(入力!V27="",入力!T27,IF(入力!T27&gt;入力!V27,入力!V27,入力!T27)))</f>
        <v/>
      </c>
      <c r="O19" s="105" t="str">
        <f>IF(入力!W27="",IF(入力!X27="","",入力!X27),IF(入力!X27="",入力!W27,IF(入力!W27&gt;入力!X27,入力!X27,入力!W27)))</f>
        <v/>
      </c>
      <c r="P19" s="105" t="str">
        <f>IF(入力!Y27="",IF(入力!Z27="","",入力!Z27),IF(入力!Z27="",入力!Y27,IF(入力!Y27&gt;入力!Z27,入力!Z27,入力!Y27)))</f>
        <v/>
      </c>
      <c r="Q19" s="106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6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5" t="str">
        <f>IF(入力!AO27="",IF(入力!AP27="","",入力!AP27),IF(入力!AP27="",入力!AO27,IF(入力!AO27&gt;入力!AP27,入力!AO27,入力!AP27)))</f>
        <v/>
      </c>
      <c r="T19" s="106" t="str">
        <f>IF(入力!BB27="","",入力!BB27)</f>
        <v/>
      </c>
      <c r="U19" s="107" t="str">
        <f>IF(入力!BA27="","",入力!BA27)</f>
        <v/>
      </c>
    </row>
    <row r="20" spans="1:21">
      <c r="A20" s="96">
        <f>IF(入力!A28="","",入力!A28)</f>
        <v>15</v>
      </c>
      <c r="B20" s="374" t="str">
        <f>IF(入力!B28="","",入力!B28)</f>
        <v/>
      </c>
      <c r="C20" s="112" t="str">
        <f>IF(入力!D28="","",入力!D28)</f>
        <v/>
      </c>
      <c r="D20" s="374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74" t="str">
        <f>IF(入力!G28="","",入力!G28)</f>
        <v/>
      </c>
      <c r="F20" s="374" t="str">
        <f>IF(入力!H28="","",入力!H28)</f>
        <v/>
      </c>
      <c r="G20" s="374" t="str">
        <f>IF(入力!I28="","",入力!I28)</f>
        <v/>
      </c>
      <c r="H20" s="374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IF(OR(入力!M28="",入力!N28=""),"",((4.57/(1.0888-0.00153*(入力!M28+入力!N28))-4.142)*100))</f>
        <v/>
      </c>
      <c r="M20" s="84" t="str">
        <f>IF(OR(入力!L28="",入力!M28="",入力!N28=""),"",(入力!L28-(入力!L28*(4.57/(1.0888-0.00153*(入力!M28+入力!N28))-4.142)*100)/100))</f>
        <v/>
      </c>
      <c r="N20" s="104" t="str">
        <f>IF(入力!T28="",IF(入力!V28="","",入力!V28),IF(入力!V28="",入力!T28,IF(入力!T28&gt;入力!V28,入力!V28,入力!T28)))</f>
        <v/>
      </c>
      <c r="O20" s="105" t="str">
        <f>IF(入力!W28="",IF(入力!X28="","",入力!X28),IF(入力!X28="",入力!W28,IF(入力!W28&gt;入力!X28,入力!X28,入力!W28)))</f>
        <v/>
      </c>
      <c r="P20" s="105" t="str">
        <f>IF(入力!Y28="",IF(入力!Z28="","",入力!Z28),IF(入力!Z28="",入力!Y28,IF(入力!Y28&gt;入力!Z28,入力!Z28,入力!Y28)))</f>
        <v/>
      </c>
      <c r="Q20" s="106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6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5" t="str">
        <f>IF(入力!AO28="",IF(入力!AP28="","",入力!AP28),IF(入力!AP28="",入力!AO28,IF(入力!AO28&gt;入力!AP28,入力!AO28,入力!AP28)))</f>
        <v/>
      </c>
      <c r="T20" s="106" t="str">
        <f>IF(入力!BB28="","",入力!BB28)</f>
        <v/>
      </c>
      <c r="U20" s="107" t="str">
        <f>IF(入力!BA28="","",入力!BA28)</f>
        <v/>
      </c>
    </row>
    <row r="21" spans="1:21">
      <c r="A21" s="96">
        <f>IF(入力!A29="","",入力!A29)</f>
        <v>16</v>
      </c>
      <c r="B21" s="374" t="str">
        <f>IF(入力!B29="","",入力!B29)</f>
        <v/>
      </c>
      <c r="C21" s="112" t="str">
        <f>IF(入力!D29="","",入力!D29)</f>
        <v/>
      </c>
      <c r="D21" s="374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74" t="str">
        <f>IF(入力!G29="","",入力!G29)</f>
        <v/>
      </c>
      <c r="F21" s="374" t="str">
        <f>IF(入力!H29="","",入力!H29)</f>
        <v/>
      </c>
      <c r="G21" s="374" t="str">
        <f>IF(入力!I29="","",入力!I29)</f>
        <v/>
      </c>
      <c r="H21" s="374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IF(OR(入力!M29="",入力!N29=""),"",((4.57/(1.0888-0.00153*(入力!M29+入力!N29))-4.142)*100))</f>
        <v/>
      </c>
      <c r="M21" s="84" t="str">
        <f>IF(OR(入力!L29="",入力!M29="",入力!N29=""),"",(入力!L29-(入力!L29*(4.57/(1.0888-0.00153*(入力!M29+入力!N29))-4.142)*100)/100))</f>
        <v/>
      </c>
      <c r="N21" s="104" t="str">
        <f>IF(入力!T29="",IF(入力!V29="","",入力!V29),IF(入力!V29="",入力!T29,IF(入力!T29&gt;入力!V29,入力!V29,入力!T29)))</f>
        <v/>
      </c>
      <c r="O21" s="105" t="str">
        <f>IF(入力!W29="",IF(入力!X29="","",入力!X29),IF(入力!X29="",入力!W29,IF(入力!W29&gt;入力!X29,入力!X29,入力!W29)))</f>
        <v/>
      </c>
      <c r="P21" s="105" t="str">
        <f>IF(入力!Y29="",IF(入力!Z29="","",入力!Z29),IF(入力!Z29="",入力!Y29,IF(入力!Y29&gt;入力!Z29,入力!Z29,入力!Y29)))</f>
        <v/>
      </c>
      <c r="Q21" s="106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6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5" t="str">
        <f>IF(入力!AO29="",IF(入力!AP29="","",入力!AP29),IF(入力!AP29="",入力!AO29,IF(入力!AO29&gt;入力!AP29,入力!AO29,入力!AP29)))</f>
        <v/>
      </c>
      <c r="T21" s="106" t="str">
        <f>IF(入力!BB29="","",入力!BB29)</f>
        <v/>
      </c>
      <c r="U21" s="107" t="str">
        <f>IF(入力!BA29="","",入力!BA29)</f>
        <v/>
      </c>
    </row>
    <row r="22" spans="1:21">
      <c r="A22" s="96">
        <f>IF(入力!A30="","",入力!A30)</f>
        <v>17</v>
      </c>
      <c r="B22" s="374" t="str">
        <f>IF(入力!B30="","",入力!B30)</f>
        <v/>
      </c>
      <c r="C22" s="112" t="str">
        <f>IF(入力!D30="","",入力!D30)</f>
        <v/>
      </c>
      <c r="D22" s="374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74" t="str">
        <f>IF(入力!G30="","",入力!G30)</f>
        <v/>
      </c>
      <c r="F22" s="374" t="str">
        <f>IF(入力!H30="","",入力!H30)</f>
        <v/>
      </c>
      <c r="G22" s="374" t="str">
        <f>IF(入力!I30="","",入力!I30)</f>
        <v/>
      </c>
      <c r="H22" s="374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IF(OR(入力!M30="",入力!N30=""),"",((4.57/(1.0888-0.00153*(入力!M30+入力!N30))-4.142)*100))</f>
        <v/>
      </c>
      <c r="M22" s="84" t="str">
        <f>IF(OR(入力!L30="",入力!M30="",入力!N30=""),"",(入力!L30-(入力!L30*(4.57/(1.0888-0.00153*(入力!M30+入力!N30))-4.142)*100)/100))</f>
        <v/>
      </c>
      <c r="N22" s="104" t="str">
        <f>IF(入力!T30="",IF(入力!V30="","",入力!V30),IF(入力!V30="",入力!T30,IF(入力!T30&gt;入力!V30,入力!V30,入力!T30)))</f>
        <v/>
      </c>
      <c r="O22" s="105" t="str">
        <f>IF(入力!W30="",IF(入力!X30="","",入力!X30),IF(入力!X30="",入力!W30,IF(入力!W30&gt;入力!X30,入力!X30,入力!W30)))</f>
        <v/>
      </c>
      <c r="P22" s="105" t="str">
        <f>IF(入力!Y30="",IF(入力!Z30="","",入力!Z30),IF(入力!Z30="",入力!Y30,IF(入力!Y30&gt;入力!Z30,入力!Z30,入力!Y30)))</f>
        <v/>
      </c>
      <c r="Q22" s="106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6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5" t="str">
        <f>IF(入力!AO30="",IF(入力!AP30="","",入力!AP30),IF(入力!AP30="",入力!AO30,IF(入力!AO30&gt;入力!AP30,入力!AO30,入力!AP30)))</f>
        <v/>
      </c>
      <c r="T22" s="106" t="str">
        <f>IF(入力!BB30="","",入力!BB30)</f>
        <v/>
      </c>
      <c r="U22" s="107" t="str">
        <f>IF(入力!BA30="","",入力!BA30)</f>
        <v/>
      </c>
    </row>
    <row r="23" spans="1:21">
      <c r="A23" s="96">
        <f>IF(入力!A31="","",入力!A31)</f>
        <v>18</v>
      </c>
      <c r="B23" s="374" t="str">
        <f>IF(入力!B31="","",入力!B31)</f>
        <v/>
      </c>
      <c r="C23" s="112" t="str">
        <f>IF(入力!D31="","",入力!D31)</f>
        <v/>
      </c>
      <c r="D23" s="374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74" t="str">
        <f>IF(入力!G31="","",入力!G31)</f>
        <v/>
      </c>
      <c r="F23" s="374" t="str">
        <f>IF(入力!H31="","",入力!H31)</f>
        <v/>
      </c>
      <c r="G23" s="374" t="str">
        <f>IF(入力!I31="","",入力!I31)</f>
        <v/>
      </c>
      <c r="H23" s="374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IF(OR(入力!M31="",入力!N31=""),"",((4.57/(1.0888-0.00153*(入力!M31+入力!N31))-4.142)*100))</f>
        <v/>
      </c>
      <c r="M23" s="84" t="str">
        <f>IF(OR(入力!L31="",入力!M31="",入力!N31=""),"",(入力!L31-(入力!L31*(4.57/(1.0888-0.00153*(入力!M31+入力!N31))-4.142)*100)/100))</f>
        <v/>
      </c>
      <c r="N23" s="104" t="str">
        <f>IF(入力!T31="",IF(入力!V31="","",入力!V31),IF(入力!V31="",入力!T31,IF(入力!T31&gt;入力!V31,入力!V31,入力!T31)))</f>
        <v/>
      </c>
      <c r="O23" s="105" t="str">
        <f>IF(入力!W31="",IF(入力!X31="","",入力!X31),IF(入力!X31="",入力!W31,IF(入力!W31&gt;入力!X31,入力!X31,入力!W31)))</f>
        <v/>
      </c>
      <c r="P23" s="105" t="str">
        <f>IF(入力!Y31="",IF(入力!Z31="","",入力!Z31),IF(入力!Z31="",入力!Y31,IF(入力!Y31&gt;入力!Z31,入力!Z31,入力!Y31)))</f>
        <v/>
      </c>
      <c r="Q23" s="106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6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5" t="str">
        <f>IF(入力!AO31="",IF(入力!AP31="","",入力!AP31),IF(入力!AP31="",入力!AO31,IF(入力!AO31&gt;入力!AP31,入力!AO31,入力!AP31)))</f>
        <v/>
      </c>
      <c r="T23" s="106" t="str">
        <f>IF(入力!BB31="","",入力!BB31)</f>
        <v/>
      </c>
      <c r="U23" s="107" t="str">
        <f>IF(入力!BA31="","",入力!BA31)</f>
        <v/>
      </c>
    </row>
    <row r="24" spans="1:21">
      <c r="A24" s="96">
        <f>IF(入力!A32="","",入力!A32)</f>
        <v>19</v>
      </c>
      <c r="B24" s="374" t="str">
        <f>IF(入力!B32="","",入力!B32)</f>
        <v/>
      </c>
      <c r="C24" s="112" t="str">
        <f>IF(入力!D32="","",入力!D32)</f>
        <v/>
      </c>
      <c r="D24" s="374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74" t="str">
        <f>IF(入力!G32="","",入力!G32)</f>
        <v/>
      </c>
      <c r="F24" s="374" t="str">
        <f>IF(入力!H32="","",入力!H32)</f>
        <v/>
      </c>
      <c r="G24" s="374" t="str">
        <f>IF(入力!I32="","",入力!I32)</f>
        <v/>
      </c>
      <c r="H24" s="374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IF(OR(入力!M32="",入力!N32=""),"",((4.57/(1.0888-0.00153*(入力!M32+入力!N32))-4.142)*100))</f>
        <v/>
      </c>
      <c r="M24" s="84" t="str">
        <f>IF(OR(入力!L32="",入力!M32="",入力!N32=""),"",(入力!L32-(入力!L32*(4.57/(1.0888-0.00153*(入力!M32+入力!N32))-4.142)*100)/100))</f>
        <v/>
      </c>
      <c r="N24" s="104" t="str">
        <f>IF(入力!T32="",IF(入力!V32="","",入力!V32),IF(入力!V32="",入力!T32,IF(入力!T32&gt;入力!V32,入力!V32,入力!T32)))</f>
        <v/>
      </c>
      <c r="O24" s="105" t="str">
        <f>IF(入力!W32="",IF(入力!X32="","",入力!X32),IF(入力!X32="",入力!W32,IF(入力!W32&gt;入力!X32,入力!X32,入力!W32)))</f>
        <v/>
      </c>
      <c r="P24" s="105" t="str">
        <f>IF(入力!Y32="",IF(入力!Z32="","",入力!Z32),IF(入力!Z32="",入力!Y32,IF(入力!Y32&gt;入力!Z32,入力!Z32,入力!Y32)))</f>
        <v/>
      </c>
      <c r="Q24" s="106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6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5" t="str">
        <f>IF(入力!AO32="",IF(入力!AP32="","",入力!AP32),IF(入力!AP32="",入力!AO32,IF(入力!AO32&gt;入力!AP32,入力!AO32,入力!AP32)))</f>
        <v/>
      </c>
      <c r="T24" s="106" t="str">
        <f>IF(入力!BB32="","",入力!BB32)</f>
        <v/>
      </c>
      <c r="U24" s="107" t="str">
        <f>IF(入力!BA32="","",入力!BA32)</f>
        <v/>
      </c>
    </row>
    <row r="25" spans="1:21">
      <c r="A25" s="96">
        <f>IF(入力!A33="","",入力!A33)</f>
        <v>20</v>
      </c>
      <c r="B25" s="374" t="str">
        <f>IF(入力!B33="","",入力!B33)</f>
        <v/>
      </c>
      <c r="C25" s="112" t="str">
        <f>IF(入力!D33="","",入力!D33)</f>
        <v/>
      </c>
      <c r="D25" s="374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74" t="str">
        <f>IF(入力!G33="","",入力!G33)</f>
        <v/>
      </c>
      <c r="F25" s="374" t="str">
        <f>IF(入力!H33="","",入力!H33)</f>
        <v/>
      </c>
      <c r="G25" s="374" t="str">
        <f>IF(入力!I33="","",入力!I33)</f>
        <v/>
      </c>
      <c r="H25" s="374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IF(OR(入力!M33="",入力!N33=""),"",((4.57/(1.0888-0.00153*(入力!M33+入力!N33))-4.142)*100))</f>
        <v/>
      </c>
      <c r="M25" s="84" t="str">
        <f>IF(OR(入力!L33="",入力!M33="",入力!N33=""),"",(入力!L33-(入力!L33*(4.57/(1.0888-0.00153*(入力!M33+入力!N33))-4.142)*100)/100))</f>
        <v/>
      </c>
      <c r="N25" s="104" t="str">
        <f>IF(入力!T33="",IF(入力!V33="","",入力!V33),IF(入力!V33="",入力!T33,IF(入力!T33&gt;入力!V33,入力!V33,入力!T33)))</f>
        <v/>
      </c>
      <c r="O25" s="105" t="str">
        <f>IF(入力!W33="",IF(入力!X33="","",入力!X33),IF(入力!X33="",入力!W33,IF(入力!W33&gt;入力!X33,入力!X33,入力!W33)))</f>
        <v/>
      </c>
      <c r="P25" s="105" t="str">
        <f>IF(入力!Y33="",IF(入力!Z33="","",入力!Z33),IF(入力!Z33="",入力!Y33,IF(入力!Y33&gt;入力!Z33,入力!Z33,入力!Y33)))</f>
        <v/>
      </c>
      <c r="Q25" s="106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6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5" t="str">
        <f>IF(入力!AO33="",IF(入力!AP33="","",入力!AP33),IF(入力!AP33="",入力!AO33,IF(入力!AO33&gt;入力!AP33,入力!AO33,入力!AP33)))</f>
        <v/>
      </c>
      <c r="T25" s="106" t="str">
        <f>IF(入力!BB33="","",入力!BB33)</f>
        <v/>
      </c>
      <c r="U25" s="107" t="str">
        <f>IF(入力!BA33="","",入力!BA33)</f>
        <v/>
      </c>
    </row>
    <row r="26" spans="1:21">
      <c r="A26" s="96">
        <f>IF(入力!A34="","",入力!A34)</f>
        <v>21</v>
      </c>
      <c r="B26" s="374" t="str">
        <f>IF(入力!B34="","",入力!B34)</f>
        <v/>
      </c>
      <c r="C26" s="112" t="str">
        <f>IF(入力!D34="","",入力!D34)</f>
        <v/>
      </c>
      <c r="D26" s="374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74" t="str">
        <f>IF(入力!G34="","",入力!G34)</f>
        <v/>
      </c>
      <c r="F26" s="374" t="str">
        <f>IF(入力!H34="","",入力!H34)</f>
        <v/>
      </c>
      <c r="G26" s="374" t="str">
        <f>IF(入力!I34="","",入力!I34)</f>
        <v/>
      </c>
      <c r="H26" s="374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IF(OR(入力!M34="",入力!N34=""),"",((4.57/(1.0888-0.00153*(入力!M34+入力!N34))-4.142)*100))</f>
        <v/>
      </c>
      <c r="M26" s="84" t="str">
        <f>IF(OR(入力!L34="",入力!M34="",入力!N34=""),"",(入力!L34-(入力!L34*(4.57/(1.0888-0.00153*(入力!M34+入力!N34))-4.142)*100)/100))</f>
        <v/>
      </c>
      <c r="N26" s="104" t="str">
        <f>IF(入力!T34="",IF(入力!V34="","",入力!V34),IF(入力!V34="",入力!T34,IF(入力!T34&gt;入力!V34,入力!V34,入力!T34)))</f>
        <v/>
      </c>
      <c r="O26" s="105" t="str">
        <f>IF(入力!W34="",IF(入力!X34="","",入力!X34),IF(入力!X34="",入力!W34,IF(入力!W34&gt;入力!X34,入力!X34,入力!W34)))</f>
        <v/>
      </c>
      <c r="P26" s="105" t="str">
        <f>IF(入力!Y34="",IF(入力!Z34="","",入力!Z34),IF(入力!Z34="",入力!Y34,IF(入力!Y34&gt;入力!Z34,入力!Z34,入力!Y34)))</f>
        <v/>
      </c>
      <c r="Q26" s="106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6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5" t="str">
        <f>IF(入力!AO34="",IF(入力!AP34="","",入力!AP34),IF(入力!AP34="",入力!AO34,IF(入力!AO34&gt;入力!AP34,入力!AO34,入力!AP34)))</f>
        <v/>
      </c>
      <c r="T26" s="106" t="str">
        <f>IF(入力!BB34="","",入力!BB34)</f>
        <v/>
      </c>
      <c r="U26" s="107" t="str">
        <f>IF(入力!BA34="","",入力!BA34)</f>
        <v/>
      </c>
    </row>
    <row r="27" spans="1:21">
      <c r="A27" s="96">
        <f>IF(入力!A35="","",入力!A35)</f>
        <v>22</v>
      </c>
      <c r="B27" s="374" t="str">
        <f>IF(入力!B35="","",入力!B35)</f>
        <v/>
      </c>
      <c r="C27" s="112" t="str">
        <f>IF(入力!D35="","",入力!D35)</f>
        <v/>
      </c>
      <c r="D27" s="374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74" t="str">
        <f>IF(入力!G35="","",入力!G35)</f>
        <v/>
      </c>
      <c r="F27" s="374" t="str">
        <f>IF(入力!H35="","",入力!H35)</f>
        <v/>
      </c>
      <c r="G27" s="374" t="str">
        <f>IF(入力!I35="","",入力!I35)</f>
        <v/>
      </c>
      <c r="H27" s="374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IF(OR(入力!M35="",入力!N35=""),"",((4.57/(1.0888-0.00153*(入力!M35+入力!N35))-4.142)*100))</f>
        <v/>
      </c>
      <c r="M27" s="84" t="str">
        <f>IF(OR(入力!L35="",入力!M35="",入力!N35=""),"",(入力!L35-(入力!L35*(4.57/(1.0888-0.00153*(入力!M35+入力!N35))-4.142)*100)/100))</f>
        <v/>
      </c>
      <c r="N27" s="104" t="str">
        <f>IF(入力!T35="",IF(入力!V35="","",入力!V35),IF(入力!V35="",入力!T35,IF(入力!T35&gt;入力!V35,入力!V35,入力!T35)))</f>
        <v/>
      </c>
      <c r="O27" s="105" t="str">
        <f>IF(入力!W35="",IF(入力!X35="","",入力!X35),IF(入力!X35="",入力!W35,IF(入力!W35&gt;入力!X35,入力!X35,入力!W35)))</f>
        <v/>
      </c>
      <c r="P27" s="105" t="str">
        <f>IF(入力!Y35="",IF(入力!Z35="","",入力!Z35),IF(入力!Z35="",入力!Y35,IF(入力!Y35&gt;入力!Z35,入力!Z35,入力!Y35)))</f>
        <v/>
      </c>
      <c r="Q27" s="106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6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5" t="str">
        <f>IF(入力!AO35="",IF(入力!AP35="","",入力!AP35),IF(入力!AP35="",入力!AO35,IF(入力!AO35&gt;入力!AP35,入力!AO35,入力!AP35)))</f>
        <v/>
      </c>
      <c r="T27" s="106" t="str">
        <f>IF(入力!BB35="","",入力!BB35)</f>
        <v/>
      </c>
      <c r="U27" s="107" t="str">
        <f>IF(入力!BA35="","",入力!BA35)</f>
        <v/>
      </c>
    </row>
    <row r="28" spans="1:21">
      <c r="A28" s="96">
        <f>IF(入力!A36="","",入力!A36)</f>
        <v>23</v>
      </c>
      <c r="B28" s="374" t="str">
        <f>IF(入力!B36="","",入力!B36)</f>
        <v/>
      </c>
      <c r="C28" s="112" t="str">
        <f>IF(入力!D36="","",入力!D36)</f>
        <v/>
      </c>
      <c r="D28" s="374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74" t="str">
        <f>IF(入力!G36="","",入力!G36)</f>
        <v/>
      </c>
      <c r="F28" s="374" t="str">
        <f>IF(入力!H36="","",入力!H36)</f>
        <v/>
      </c>
      <c r="G28" s="374" t="str">
        <f>IF(入力!I36="","",入力!I36)</f>
        <v/>
      </c>
      <c r="H28" s="374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IF(OR(入力!M36="",入力!N36=""),"",((4.57/(1.0888-0.00153*(入力!M36+入力!N36))-4.142)*100))</f>
        <v/>
      </c>
      <c r="M28" s="84" t="str">
        <f>IF(OR(入力!L36="",入力!M36="",入力!N36=""),"",(入力!L36-(入力!L36*(4.57/(1.0888-0.00153*(入力!M36+入力!N36))-4.142)*100)/100))</f>
        <v/>
      </c>
      <c r="N28" s="104" t="str">
        <f>IF(入力!T36="",IF(入力!V36="","",入力!V36),IF(入力!V36="",入力!T36,IF(入力!T36&gt;入力!V36,入力!V36,入力!T36)))</f>
        <v/>
      </c>
      <c r="O28" s="105" t="str">
        <f>IF(入力!W36="",IF(入力!X36="","",入力!X36),IF(入力!X36="",入力!W36,IF(入力!W36&gt;入力!X36,入力!X36,入力!W36)))</f>
        <v/>
      </c>
      <c r="P28" s="105" t="str">
        <f>IF(入力!Y36="",IF(入力!Z36="","",入力!Z36),IF(入力!Z36="",入力!Y36,IF(入力!Y36&gt;入力!Z36,入力!Z36,入力!Y36)))</f>
        <v/>
      </c>
      <c r="Q28" s="106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6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5" t="str">
        <f>IF(入力!AO36="",IF(入力!AP36="","",入力!AP36),IF(入力!AP36="",入力!AO36,IF(入力!AO36&gt;入力!AP36,入力!AO36,入力!AP36)))</f>
        <v/>
      </c>
      <c r="T28" s="106" t="str">
        <f>IF(入力!BB36="","",入力!BB36)</f>
        <v/>
      </c>
      <c r="U28" s="107" t="str">
        <f>IF(入力!BA36="","",入力!BA36)</f>
        <v/>
      </c>
    </row>
    <row r="29" spans="1:21">
      <c r="A29" s="96">
        <f>IF(入力!A37="","",入力!A37)</f>
        <v>24</v>
      </c>
      <c r="B29" s="374" t="str">
        <f>IF(入力!B37="","",入力!B37)</f>
        <v/>
      </c>
      <c r="C29" s="112" t="str">
        <f>IF(入力!D37="","",入力!D37)</f>
        <v/>
      </c>
      <c r="D29" s="374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74" t="str">
        <f>IF(入力!G37="","",入力!G37)</f>
        <v/>
      </c>
      <c r="F29" s="374" t="str">
        <f>IF(入力!H37="","",入力!H37)</f>
        <v/>
      </c>
      <c r="G29" s="374" t="str">
        <f>IF(入力!I37="","",入力!I37)</f>
        <v/>
      </c>
      <c r="H29" s="374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IF(OR(入力!M37="",入力!N37=""),"",((4.57/(1.0888-0.00153*(入力!M37+入力!N37))-4.142)*100))</f>
        <v/>
      </c>
      <c r="M29" s="84" t="str">
        <f>IF(OR(入力!L37="",入力!M37="",入力!N37=""),"",(入力!L37-(入力!L37*(4.57/(1.0888-0.00153*(入力!M37+入力!N37))-4.142)*100)/100))</f>
        <v/>
      </c>
      <c r="N29" s="104" t="str">
        <f>IF(入力!T37="",IF(入力!V37="","",入力!V37),IF(入力!V37="",入力!T37,IF(入力!T37&gt;入力!V37,入力!V37,入力!T37)))</f>
        <v/>
      </c>
      <c r="O29" s="105" t="str">
        <f>IF(入力!W37="",IF(入力!X37="","",入力!X37),IF(入力!X37="",入力!W37,IF(入力!W37&gt;入力!X37,入力!X37,入力!W37)))</f>
        <v/>
      </c>
      <c r="P29" s="105" t="str">
        <f>IF(入力!Y37="",IF(入力!Z37="","",入力!Z37),IF(入力!Z37="",入力!Y37,IF(入力!Y37&gt;入力!Z37,入力!Z37,入力!Y37)))</f>
        <v/>
      </c>
      <c r="Q29" s="106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6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5" t="str">
        <f>IF(入力!AO37="",IF(入力!AP37="","",入力!AP37),IF(入力!AP37="",入力!AO37,IF(入力!AO37&gt;入力!AP37,入力!AO37,入力!AP37)))</f>
        <v/>
      </c>
      <c r="T29" s="106" t="str">
        <f>IF(入力!BB37="","",入力!BB37)</f>
        <v/>
      </c>
      <c r="U29" s="107" t="str">
        <f>IF(入力!BA37="","",入力!BA37)</f>
        <v/>
      </c>
    </row>
    <row r="30" spans="1:21">
      <c r="A30" s="96">
        <f>IF(入力!A38="","",入力!A38)</f>
        <v>25</v>
      </c>
      <c r="B30" s="374" t="str">
        <f>IF(入力!B38="","",入力!B38)</f>
        <v/>
      </c>
      <c r="C30" s="112" t="str">
        <f>IF(入力!D38="","",入力!D38)</f>
        <v/>
      </c>
      <c r="D30" s="374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74" t="str">
        <f>IF(入力!G38="","",入力!G38)</f>
        <v/>
      </c>
      <c r="F30" s="374" t="str">
        <f>IF(入力!H38="","",入力!H38)</f>
        <v/>
      </c>
      <c r="G30" s="374" t="str">
        <f>IF(入力!I38="","",入力!I38)</f>
        <v/>
      </c>
      <c r="H30" s="374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IF(OR(入力!M38="",入力!N38=""),"",((4.57/(1.0888-0.00153*(入力!M38+入力!N38))-4.142)*100))</f>
        <v/>
      </c>
      <c r="M30" s="84" t="str">
        <f>IF(OR(入力!L38="",入力!M38="",入力!N38=""),"",(入力!L38-(入力!L38*(4.57/(1.0888-0.00153*(入力!M38+入力!N38))-4.142)*100)/100))</f>
        <v/>
      </c>
      <c r="N30" s="104" t="str">
        <f>IF(入力!T38="",IF(入力!V38="","",入力!V38),IF(入力!V38="",入力!T38,IF(入力!T38&gt;入力!V38,入力!V38,入力!T38)))</f>
        <v/>
      </c>
      <c r="O30" s="105" t="str">
        <f>IF(入力!W38="",IF(入力!X38="","",入力!X38),IF(入力!X38="",入力!W38,IF(入力!W38&gt;入力!X38,入力!X38,入力!W38)))</f>
        <v/>
      </c>
      <c r="P30" s="105" t="str">
        <f>IF(入力!Y38="",IF(入力!Z38="","",入力!Z38),IF(入力!Z38="",入力!Y38,IF(入力!Y38&gt;入力!Z38,入力!Z38,入力!Y38)))</f>
        <v/>
      </c>
      <c r="Q30" s="106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6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5" t="str">
        <f>IF(入力!AO38="",IF(入力!AP38="","",入力!AP38),IF(入力!AP38="",入力!AO38,IF(入力!AO38&gt;入力!AP38,入力!AO38,入力!AP38)))</f>
        <v/>
      </c>
      <c r="T30" s="106" t="str">
        <f>IF(入力!BB38="","",入力!BB38)</f>
        <v/>
      </c>
      <c r="U30" s="107" t="str">
        <f>IF(入力!BA38="","",入力!BA38)</f>
        <v/>
      </c>
    </row>
    <row r="31" spans="1:21">
      <c r="A31" s="96">
        <f>IF(入力!A39="","",入力!A39)</f>
        <v>26</v>
      </c>
      <c r="B31" s="374" t="str">
        <f>IF(入力!B39="","",入力!B39)</f>
        <v/>
      </c>
      <c r="C31" s="112" t="str">
        <f>IF(入力!D39="","",入力!D39)</f>
        <v/>
      </c>
      <c r="D31" s="374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74" t="str">
        <f>IF(入力!G39="","",入力!G39)</f>
        <v/>
      </c>
      <c r="F31" s="374" t="str">
        <f>IF(入力!H39="","",入力!H39)</f>
        <v/>
      </c>
      <c r="G31" s="374" t="str">
        <f>IF(入力!I39="","",入力!I39)</f>
        <v/>
      </c>
      <c r="H31" s="374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IF(OR(入力!M39="",入力!N39=""),"",((4.57/(1.0888-0.00153*(入力!M39+入力!N39))-4.142)*100))</f>
        <v/>
      </c>
      <c r="M31" s="84" t="str">
        <f>IF(OR(入力!L39="",入力!M39="",入力!N39=""),"",(入力!L39-(入力!L39*(4.57/(1.0888-0.00153*(入力!M39+入力!N39))-4.142)*100)/100))</f>
        <v/>
      </c>
      <c r="N31" s="104" t="str">
        <f>IF(入力!T39="",IF(入力!V39="","",入力!V39),IF(入力!V39="",入力!T39,IF(入力!T39&gt;入力!V39,入力!V39,入力!T39)))</f>
        <v/>
      </c>
      <c r="O31" s="105" t="str">
        <f>IF(入力!W39="",IF(入力!X39="","",入力!X39),IF(入力!X39="",入力!W39,IF(入力!W39&gt;入力!X39,入力!X39,入力!W39)))</f>
        <v/>
      </c>
      <c r="P31" s="105" t="str">
        <f>IF(入力!Y39="",IF(入力!Z39="","",入力!Z39),IF(入力!Z39="",入力!Y39,IF(入力!Y39&gt;入力!Z39,入力!Z39,入力!Y39)))</f>
        <v/>
      </c>
      <c r="Q31" s="106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6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5" t="str">
        <f>IF(入力!AO39="",IF(入力!AP39="","",入力!AP39),IF(入力!AP39="",入力!AO39,IF(入力!AO39&gt;入力!AP39,入力!AO39,入力!AP39)))</f>
        <v/>
      </c>
      <c r="T31" s="106" t="str">
        <f>IF(入力!BB39="","",入力!BB39)</f>
        <v/>
      </c>
      <c r="U31" s="107" t="str">
        <f>IF(入力!BA39="","",入力!BA39)</f>
        <v/>
      </c>
    </row>
    <row r="32" spans="1:21">
      <c r="A32" s="96">
        <f>IF(入力!A40="","",入力!A40)</f>
        <v>27</v>
      </c>
      <c r="B32" s="374" t="str">
        <f>IF(入力!B40="","",入力!B40)</f>
        <v/>
      </c>
      <c r="C32" s="112" t="str">
        <f>IF(入力!D40="","",入力!D40)</f>
        <v/>
      </c>
      <c r="D32" s="374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74" t="str">
        <f>IF(入力!G40="","",入力!G40)</f>
        <v/>
      </c>
      <c r="F32" s="374" t="str">
        <f>IF(入力!H40="","",入力!H40)</f>
        <v/>
      </c>
      <c r="G32" s="374" t="str">
        <f>IF(入力!I40="","",入力!I40)</f>
        <v/>
      </c>
      <c r="H32" s="374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IF(OR(入力!M40="",入力!N40=""),"",((4.57/(1.0888-0.00153*(入力!M40+入力!N40))-4.142)*100))</f>
        <v/>
      </c>
      <c r="M32" s="84" t="str">
        <f>IF(OR(入力!L40="",入力!M40="",入力!N40=""),"",(入力!L40-(入力!L40*(4.57/(1.0888-0.00153*(入力!M40+入力!N40))-4.142)*100)/100))</f>
        <v/>
      </c>
      <c r="N32" s="104" t="str">
        <f>IF(入力!T40="",IF(入力!V40="","",入力!V40),IF(入力!V40="",入力!T40,IF(入力!T40&gt;入力!V40,入力!V40,入力!T40)))</f>
        <v/>
      </c>
      <c r="O32" s="105" t="str">
        <f>IF(入力!W40="",IF(入力!X40="","",入力!X40),IF(入力!X40="",入力!W40,IF(入力!W40&gt;入力!X40,入力!X40,入力!W40)))</f>
        <v/>
      </c>
      <c r="P32" s="105" t="str">
        <f>IF(入力!Y40="",IF(入力!Z40="","",入力!Z40),IF(入力!Z40="",入力!Y40,IF(入力!Y40&gt;入力!Z40,入力!Z40,入力!Y40)))</f>
        <v/>
      </c>
      <c r="Q32" s="106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6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5" t="str">
        <f>IF(入力!AO40="",IF(入力!AP40="","",入力!AP40),IF(入力!AP40="",入力!AO40,IF(入力!AO40&gt;入力!AP40,入力!AO40,入力!AP40)))</f>
        <v/>
      </c>
      <c r="T32" s="106" t="str">
        <f>IF(入力!BB40="","",入力!BB40)</f>
        <v/>
      </c>
      <c r="U32" s="107" t="str">
        <f>IF(入力!BA40="","",入力!BA40)</f>
        <v/>
      </c>
    </row>
    <row r="33" spans="1:41">
      <c r="A33" s="96">
        <f>IF(入力!A41="","",入力!A41)</f>
        <v>28</v>
      </c>
      <c r="B33" s="374" t="str">
        <f>IF(入力!B41="","",入力!B41)</f>
        <v/>
      </c>
      <c r="C33" s="112" t="str">
        <f>IF(入力!D41="","",入力!D41)</f>
        <v/>
      </c>
      <c r="D33" s="374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74" t="str">
        <f>IF(入力!G41="","",入力!G41)</f>
        <v/>
      </c>
      <c r="F33" s="374" t="str">
        <f>IF(入力!H41="","",入力!H41)</f>
        <v/>
      </c>
      <c r="G33" s="374" t="str">
        <f>IF(入力!I41="","",入力!I41)</f>
        <v/>
      </c>
      <c r="H33" s="374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IF(OR(入力!M41="",入力!N41=""),"",((4.57/(1.0888-0.00153*(入力!M41+入力!N41))-4.142)*100))</f>
        <v/>
      </c>
      <c r="M33" s="84" t="str">
        <f>IF(OR(入力!L41="",入力!M41="",入力!N41=""),"",(入力!L41-(入力!L41*(4.57/(1.0888-0.00153*(入力!M41+入力!N41))-4.142)*100)/100))</f>
        <v/>
      </c>
      <c r="N33" s="104" t="str">
        <f>IF(入力!T41="",IF(入力!V41="","",入力!V41),IF(入力!V41="",入力!T41,IF(入力!T41&gt;入力!V41,入力!V41,入力!T41)))</f>
        <v/>
      </c>
      <c r="O33" s="105" t="str">
        <f>IF(入力!W41="",IF(入力!X41="","",入力!X41),IF(入力!X41="",入力!W41,IF(入力!W41&gt;入力!X41,入力!X41,入力!W41)))</f>
        <v/>
      </c>
      <c r="P33" s="105" t="str">
        <f>IF(入力!Y41="",IF(入力!Z41="","",入力!Z41),IF(入力!Z41="",入力!Y41,IF(入力!Y41&gt;入力!Z41,入力!Z41,入力!Y41)))</f>
        <v/>
      </c>
      <c r="Q33" s="106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6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5" t="str">
        <f>IF(入力!AO41="",IF(入力!AP41="","",入力!AP41),IF(入力!AP41="",入力!AO41,IF(入力!AO41&gt;入力!AP41,入力!AO41,入力!AP41)))</f>
        <v/>
      </c>
      <c r="T33" s="106" t="str">
        <f>IF(入力!BB41="","",入力!BB41)</f>
        <v/>
      </c>
      <c r="U33" s="107" t="str">
        <f>IF(入力!BA41="","",入力!BA41)</f>
        <v/>
      </c>
    </row>
    <row r="34" spans="1:41">
      <c r="A34" s="96">
        <f>IF(入力!A42="","",入力!A42)</f>
        <v>29</v>
      </c>
      <c r="B34" s="374" t="str">
        <f>IF(入力!B42="","",入力!B42)</f>
        <v/>
      </c>
      <c r="C34" s="112" t="str">
        <f>IF(入力!D42="","",入力!D42)</f>
        <v/>
      </c>
      <c r="D34" s="374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74" t="str">
        <f>IF(入力!G42="","",入力!G42)</f>
        <v/>
      </c>
      <c r="F34" s="374" t="str">
        <f>IF(入力!H42="","",入力!H42)</f>
        <v/>
      </c>
      <c r="G34" s="374" t="str">
        <f>IF(入力!I42="","",入力!I42)</f>
        <v/>
      </c>
      <c r="H34" s="374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IF(OR(入力!M42="",入力!N42=""),"",((4.57/(1.0888-0.00153*(入力!M42+入力!N42))-4.142)*100))</f>
        <v/>
      </c>
      <c r="M34" s="84" t="str">
        <f>IF(OR(入力!L42="",入力!M42="",入力!N42=""),"",(入力!L42-(入力!L42*(4.57/(1.0888-0.00153*(入力!M42+入力!N42))-4.142)*100)/100))</f>
        <v/>
      </c>
      <c r="N34" s="104" t="str">
        <f>IF(入力!T42="",IF(入力!V42="","",入力!V42),IF(入力!V42="",入力!T42,IF(入力!T42&gt;入力!V42,入力!V42,入力!T42)))</f>
        <v/>
      </c>
      <c r="O34" s="105" t="str">
        <f>IF(入力!W42="",IF(入力!X42="","",入力!X42),IF(入力!X42="",入力!W42,IF(入力!W42&gt;入力!X42,入力!X42,入力!W42)))</f>
        <v/>
      </c>
      <c r="P34" s="105" t="str">
        <f>IF(入力!Y42="",IF(入力!Z42="","",入力!Z42),IF(入力!Z42="",入力!Y42,IF(入力!Y42&gt;入力!Z42,入力!Z42,入力!Y42)))</f>
        <v/>
      </c>
      <c r="Q34" s="106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6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5" t="str">
        <f>IF(入力!AO42="",IF(入力!AP42="","",入力!AP42),IF(入力!AP42="",入力!AO42,IF(入力!AO42&gt;入力!AP42,入力!AO42,入力!AP42)))</f>
        <v/>
      </c>
      <c r="T34" s="106" t="str">
        <f>IF(入力!BB42="","",入力!BB42)</f>
        <v/>
      </c>
      <c r="U34" s="107" t="str">
        <f>IF(入力!BA42="","",入力!BA42)</f>
        <v/>
      </c>
    </row>
    <row r="35" spans="1:41">
      <c r="A35" s="96">
        <f>IF(入力!A43="","",入力!A43)</f>
        <v>30</v>
      </c>
      <c r="B35" s="374" t="str">
        <f>IF(入力!B43="","",入力!B43)</f>
        <v/>
      </c>
      <c r="C35" s="112" t="str">
        <f>IF(入力!D43="","",入力!D43)</f>
        <v/>
      </c>
      <c r="D35" s="374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74" t="str">
        <f>IF(入力!G43="","",入力!G43)</f>
        <v/>
      </c>
      <c r="F35" s="374" t="str">
        <f>IF(入力!H43="","",入力!H43)</f>
        <v/>
      </c>
      <c r="G35" s="374" t="str">
        <f>IF(入力!I43="","",入力!I43)</f>
        <v/>
      </c>
      <c r="H35" s="374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IF(OR(入力!M43="",入力!N43=""),"",((4.57/(1.0888-0.00153*(入力!M43+入力!N43))-4.142)*100))</f>
        <v/>
      </c>
      <c r="M35" s="84" t="str">
        <f>IF(OR(入力!L43="",入力!M43="",入力!N43=""),"",(入力!L43-(入力!L43*(4.57/(1.0888-0.00153*(入力!M43+入力!N43))-4.142)*100)/100))</f>
        <v/>
      </c>
      <c r="N35" s="104" t="str">
        <f>IF(入力!T43="",IF(入力!V43="","",入力!V43),IF(入力!V43="",入力!T43,IF(入力!T43&gt;入力!V43,入力!V43,入力!T43)))</f>
        <v/>
      </c>
      <c r="O35" s="105" t="str">
        <f>IF(入力!W43="",IF(入力!X43="","",入力!X43),IF(入力!X43="",入力!W43,IF(入力!W43&gt;入力!X43,入力!X43,入力!W43)))</f>
        <v/>
      </c>
      <c r="P35" s="105" t="str">
        <f>IF(入力!Y43="",IF(入力!Z43="","",入力!Z43),IF(入力!Z43="",入力!Y43,IF(入力!Y43&gt;入力!Z43,入力!Z43,入力!Y43)))</f>
        <v/>
      </c>
      <c r="Q35" s="106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6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5" t="str">
        <f>IF(入力!AO43="",IF(入力!AP43="","",入力!AP43),IF(入力!AP43="",入力!AO43,IF(入力!AO43&gt;入力!AP43,入力!AO43,入力!AP43)))</f>
        <v/>
      </c>
      <c r="T35" s="106" t="str">
        <f>IF(入力!BB43="","",入力!BB43)</f>
        <v/>
      </c>
      <c r="U35" s="107" t="str">
        <f>IF(入力!BA43="","",入力!BA43)</f>
        <v/>
      </c>
    </row>
    <row r="36" spans="1:41">
      <c r="A36" s="96">
        <f>IF(入力!A44="","",入力!A44)</f>
        <v>31</v>
      </c>
      <c r="B36" s="374" t="str">
        <f>IF(入力!B44="","",入力!B44)</f>
        <v/>
      </c>
      <c r="C36" s="112" t="str">
        <f>IF(入力!D44="","",入力!D44)</f>
        <v/>
      </c>
      <c r="D36" s="374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74" t="str">
        <f>IF(入力!G44="","",入力!G44)</f>
        <v/>
      </c>
      <c r="F36" s="374" t="str">
        <f>IF(入力!H44="","",入力!H44)</f>
        <v/>
      </c>
      <c r="G36" s="374" t="str">
        <f>IF(入力!I44="","",入力!I44)</f>
        <v/>
      </c>
      <c r="H36" s="374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IF(OR(入力!M44="",入力!N44=""),"",((4.57/(1.0888-0.00153*(入力!M44+入力!N44))-4.142)*100))</f>
        <v/>
      </c>
      <c r="M36" s="84" t="str">
        <f>IF(OR(入力!L44="",入力!M44="",入力!N44=""),"",(入力!L44-(入力!L44*(4.57/(1.0888-0.00153*(入力!M44+入力!N44))-4.142)*100)/100))</f>
        <v/>
      </c>
      <c r="N36" s="104" t="str">
        <f>IF(入力!T44="",IF(入力!V44="","",入力!V44),IF(入力!V44="",入力!T44,IF(入力!T44&gt;入力!V44,入力!V44,入力!T44)))</f>
        <v/>
      </c>
      <c r="O36" s="105" t="str">
        <f>IF(入力!W44="",IF(入力!X44="","",入力!X44),IF(入力!X44="",入力!W44,IF(入力!W44&gt;入力!X44,入力!X44,入力!W44)))</f>
        <v/>
      </c>
      <c r="P36" s="105" t="str">
        <f>IF(入力!Y44="",IF(入力!Z44="","",入力!Z44),IF(入力!Z44="",入力!Y44,IF(入力!Y44&gt;入力!Z44,入力!Z44,入力!Y44)))</f>
        <v/>
      </c>
      <c r="Q36" s="106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6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5" t="str">
        <f>IF(入力!AO44="",IF(入力!AP44="","",入力!AP44),IF(入力!AP44="",入力!AO44,IF(入力!AO44&gt;入力!AP44,入力!AO44,入力!AP44)))</f>
        <v/>
      </c>
      <c r="T36" s="106" t="str">
        <f>IF(入力!BB44="","",入力!BB44)</f>
        <v/>
      </c>
      <c r="U36" s="107" t="str">
        <f>IF(入力!BA44="","",入力!BA44)</f>
        <v/>
      </c>
    </row>
    <row r="37" spans="1:41">
      <c r="A37" s="96">
        <f>IF(入力!A45="","",入力!A45)</f>
        <v>32</v>
      </c>
      <c r="B37" s="374" t="str">
        <f>IF(入力!B45="","",入力!B45)</f>
        <v/>
      </c>
      <c r="C37" s="112" t="str">
        <f>IF(入力!D45="","",入力!D45)</f>
        <v/>
      </c>
      <c r="D37" s="374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74" t="str">
        <f>IF(入力!G45="","",入力!G45)</f>
        <v/>
      </c>
      <c r="F37" s="374" t="str">
        <f>IF(入力!H45="","",入力!H45)</f>
        <v/>
      </c>
      <c r="G37" s="374" t="str">
        <f>IF(入力!I45="","",入力!I45)</f>
        <v/>
      </c>
      <c r="H37" s="374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IF(OR(入力!M45="",入力!N45=""),"",((4.57/(1.0888-0.00153*(入力!M45+入力!N45))-4.142)*100))</f>
        <v/>
      </c>
      <c r="M37" s="84" t="str">
        <f>IF(OR(入力!L45="",入力!M45="",入力!N45=""),"",(入力!L45-(入力!L45*(4.57/(1.0888-0.00153*(入力!M45+入力!N45))-4.142)*100)/100))</f>
        <v/>
      </c>
      <c r="N37" s="104" t="str">
        <f>IF(入力!T45="",IF(入力!V45="","",入力!V45),IF(入力!V45="",入力!T45,IF(入力!T45&gt;入力!V45,入力!V45,入力!T45)))</f>
        <v/>
      </c>
      <c r="O37" s="105" t="str">
        <f>IF(入力!W45="",IF(入力!X45="","",入力!X45),IF(入力!X45="",入力!W45,IF(入力!W45&gt;入力!X45,入力!X45,入力!W45)))</f>
        <v/>
      </c>
      <c r="P37" s="105" t="str">
        <f>IF(入力!Y45="",IF(入力!Z45="","",入力!Z45),IF(入力!Z45="",入力!Y45,IF(入力!Y45&gt;入力!Z45,入力!Z45,入力!Y45)))</f>
        <v/>
      </c>
      <c r="Q37" s="106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6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5" t="str">
        <f>IF(入力!AO45="",IF(入力!AP45="","",入力!AP45),IF(入力!AP45="",入力!AO45,IF(入力!AO45&gt;入力!AP45,入力!AO45,入力!AP45)))</f>
        <v/>
      </c>
      <c r="T37" s="106" t="str">
        <f>IF(入力!BB45="","",入力!BB45)</f>
        <v/>
      </c>
      <c r="U37" s="107" t="str">
        <f>IF(入力!BA45="","",入力!BA45)</f>
        <v/>
      </c>
    </row>
    <row r="38" spans="1:41">
      <c r="A38" s="96">
        <f>IF(入力!A46="","",入力!A46)</f>
        <v>33</v>
      </c>
      <c r="B38" s="374" t="str">
        <f>IF(入力!B46="","",入力!B46)</f>
        <v/>
      </c>
      <c r="C38" s="112" t="str">
        <f>IF(入力!D46="","",入力!D46)</f>
        <v/>
      </c>
      <c r="D38" s="374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74" t="str">
        <f>IF(入力!G46="","",入力!G46)</f>
        <v/>
      </c>
      <c r="F38" s="374" t="str">
        <f>IF(入力!H46="","",入力!H46)</f>
        <v/>
      </c>
      <c r="G38" s="374" t="str">
        <f>IF(入力!I46="","",入力!I46)</f>
        <v/>
      </c>
      <c r="H38" s="374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IF(OR(入力!M46="",入力!N46=""),"",((4.57/(1.0888-0.00153*(入力!M46+入力!N46))-4.142)*100))</f>
        <v/>
      </c>
      <c r="M38" s="84" t="str">
        <f>IF(OR(入力!L46="",入力!M46="",入力!N46=""),"",(入力!L46-(入力!L46*(4.57/(1.0888-0.00153*(入力!M46+入力!N46))-4.142)*100)/100))</f>
        <v/>
      </c>
      <c r="N38" s="104" t="str">
        <f>IF(入力!T46="",IF(入力!V46="","",入力!V46),IF(入力!V46="",入力!T46,IF(入力!T46&gt;入力!V46,入力!V46,入力!T46)))</f>
        <v/>
      </c>
      <c r="O38" s="105" t="str">
        <f>IF(入力!W46="",IF(入力!X46="","",入力!X46),IF(入力!X46="",入力!W46,IF(入力!W46&gt;入力!X46,入力!X46,入力!W46)))</f>
        <v/>
      </c>
      <c r="P38" s="105" t="str">
        <f>IF(入力!Y46="",IF(入力!Z46="","",入力!Z46),IF(入力!Z46="",入力!Y46,IF(入力!Y46&gt;入力!Z46,入力!Z46,入力!Y46)))</f>
        <v/>
      </c>
      <c r="Q38" s="106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6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5" t="str">
        <f>IF(入力!AO46="",IF(入力!AP46="","",入力!AP46),IF(入力!AP46="",入力!AO46,IF(入力!AO46&gt;入力!AP46,入力!AO46,入力!AP46)))</f>
        <v/>
      </c>
      <c r="T38" s="106" t="str">
        <f>IF(入力!BB46="","",入力!BB46)</f>
        <v/>
      </c>
      <c r="U38" s="107" t="str">
        <f>IF(入力!BA46="","",入力!BA46)</f>
        <v/>
      </c>
    </row>
    <row r="39" spans="1:41">
      <c r="A39" s="96">
        <f>IF(入力!A47="","",入力!A47)</f>
        <v>34</v>
      </c>
      <c r="B39" s="374" t="str">
        <f>IF(入力!B47="","",入力!B47)</f>
        <v/>
      </c>
      <c r="C39" s="112" t="str">
        <f>IF(入力!D47="","",入力!D47)</f>
        <v/>
      </c>
      <c r="D39" s="374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74" t="str">
        <f>IF(入力!G47="","",入力!G47)</f>
        <v/>
      </c>
      <c r="F39" s="374" t="str">
        <f>IF(入力!H47="","",入力!H47)</f>
        <v/>
      </c>
      <c r="G39" s="374" t="str">
        <f>IF(入力!I47="","",入力!I47)</f>
        <v/>
      </c>
      <c r="H39" s="374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IF(OR(入力!M47="",入力!N47=""),"",((4.57/(1.0888-0.00153*(入力!M47+入力!N47))-4.142)*100))</f>
        <v/>
      </c>
      <c r="M39" s="84" t="str">
        <f>IF(OR(入力!L47="",入力!M47="",入力!N47=""),"",(入力!L47-(入力!L47*(4.57/(1.0888-0.00153*(入力!M47+入力!N47))-4.142)*100)/100))</f>
        <v/>
      </c>
      <c r="N39" s="104" t="str">
        <f>IF(入力!T47="",IF(入力!V47="","",入力!V47),IF(入力!V47="",入力!T47,IF(入力!T47&gt;入力!V47,入力!V47,入力!T47)))</f>
        <v/>
      </c>
      <c r="O39" s="105" t="str">
        <f>IF(入力!W47="",IF(入力!X47="","",入力!X47),IF(入力!X47="",入力!W47,IF(入力!W47&gt;入力!X47,入力!X47,入力!W47)))</f>
        <v/>
      </c>
      <c r="P39" s="105" t="str">
        <f>IF(入力!Y47="",IF(入力!Z47="","",入力!Z47),IF(入力!Z47="",入力!Y47,IF(入力!Y47&gt;入力!Z47,入力!Z47,入力!Y47)))</f>
        <v/>
      </c>
      <c r="Q39" s="106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6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5" t="str">
        <f>IF(入力!AO47="",IF(入力!AP47="","",入力!AP47),IF(入力!AP47="",入力!AO47,IF(入力!AO47&gt;入力!AP47,入力!AO47,入力!AP47)))</f>
        <v/>
      </c>
      <c r="T39" s="106" t="str">
        <f>IF(入力!BB47="","",入力!BB47)</f>
        <v/>
      </c>
      <c r="U39" s="107" t="str">
        <f>IF(入力!BA47="","",入力!BA47)</f>
        <v/>
      </c>
    </row>
    <row r="40" spans="1:41">
      <c r="A40" s="96">
        <f>IF(入力!A48="","",入力!A48)</f>
        <v>35</v>
      </c>
      <c r="B40" s="374" t="str">
        <f>IF(入力!B48="","",入力!B48)</f>
        <v/>
      </c>
      <c r="C40" s="112" t="str">
        <f>IF(入力!D48="","",入力!D48)</f>
        <v/>
      </c>
      <c r="D40" s="374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74" t="str">
        <f>IF(入力!G48="","",入力!G48)</f>
        <v/>
      </c>
      <c r="F40" s="374" t="str">
        <f>IF(入力!H48="","",入力!H48)</f>
        <v/>
      </c>
      <c r="G40" s="374" t="str">
        <f>IF(入力!I48="","",入力!I48)</f>
        <v/>
      </c>
      <c r="H40" s="374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IF(OR(入力!M48="",入力!N48=""),"",((4.57/(1.0888-0.00153*(入力!M48+入力!N48))-4.142)*100))</f>
        <v/>
      </c>
      <c r="M40" s="84" t="str">
        <f>IF(OR(入力!L48="",入力!M48="",入力!N48=""),"",(入力!L48-(入力!L48*(4.57/(1.0888-0.00153*(入力!M48+入力!N48))-4.142)*100)/100))</f>
        <v/>
      </c>
      <c r="N40" s="104" t="str">
        <f>IF(入力!T48="",IF(入力!V48="","",入力!V48),IF(入力!V48="",入力!T48,IF(入力!T48&gt;入力!V48,入力!V48,入力!T48)))</f>
        <v/>
      </c>
      <c r="O40" s="105" t="str">
        <f>IF(入力!W48="",IF(入力!X48="","",入力!X48),IF(入力!X48="",入力!W48,IF(入力!W48&gt;入力!X48,入力!X48,入力!W48)))</f>
        <v/>
      </c>
      <c r="P40" s="105" t="str">
        <f>IF(入力!Y48="",IF(入力!Z48="","",入力!Z48),IF(入力!Z48="",入力!Y48,IF(入力!Y48&gt;入力!Z48,入力!Z48,入力!Y48)))</f>
        <v/>
      </c>
      <c r="Q40" s="106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6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5" t="str">
        <f>IF(入力!AO48="",IF(入力!AP48="","",入力!AP48),IF(入力!AP48="",入力!AO48,IF(入力!AO48&gt;入力!AP48,入力!AO48,入力!AP48)))</f>
        <v/>
      </c>
      <c r="T40" s="106" t="str">
        <f>IF(入力!BB48="","",入力!BB48)</f>
        <v/>
      </c>
      <c r="U40" s="107" t="str">
        <f>IF(入力!BA48="","",入力!BA48)</f>
        <v/>
      </c>
    </row>
    <row r="41" spans="1:41">
      <c r="A41" s="96">
        <f>IF(入力!A49="","",入力!A49)</f>
        <v>36</v>
      </c>
      <c r="B41" s="374" t="str">
        <f>IF(入力!B49="","",入力!B49)</f>
        <v/>
      </c>
      <c r="C41" s="112" t="str">
        <f>IF(入力!D49="","",入力!D49)</f>
        <v/>
      </c>
      <c r="D41" s="374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74" t="str">
        <f>IF(入力!G49="","",入力!G49)</f>
        <v/>
      </c>
      <c r="F41" s="374" t="str">
        <f>IF(入力!H49="","",入力!H49)</f>
        <v/>
      </c>
      <c r="G41" s="374" t="str">
        <f>IF(入力!I49="","",入力!I49)</f>
        <v/>
      </c>
      <c r="H41" s="374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IF(OR(入力!M49="",入力!N49=""),"",((4.57/(1.0888-0.00153*(入力!M49+入力!N49))-4.142)*100))</f>
        <v/>
      </c>
      <c r="M41" s="84" t="str">
        <f>IF(OR(入力!L49="",入力!M49="",入力!N49=""),"",(入力!L49-(入力!L49*(4.57/(1.0888-0.00153*(入力!M49+入力!N49))-4.142)*100)/100))</f>
        <v/>
      </c>
      <c r="N41" s="104" t="str">
        <f>IF(入力!T49="",IF(入力!V49="","",入力!V49),IF(入力!V49="",入力!T49,IF(入力!T49&gt;入力!V49,入力!V49,入力!T49)))</f>
        <v/>
      </c>
      <c r="O41" s="105" t="str">
        <f>IF(入力!W49="",IF(入力!X49="","",入力!X49),IF(入力!X49="",入力!W49,IF(入力!W49&gt;入力!X49,入力!X49,入力!W49)))</f>
        <v/>
      </c>
      <c r="P41" s="105" t="str">
        <f>IF(入力!Y49="",IF(入力!Z49="","",入力!Z49),IF(入力!Z49="",入力!Y49,IF(入力!Y49&gt;入力!Z49,入力!Z49,入力!Y49)))</f>
        <v/>
      </c>
      <c r="Q41" s="106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6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5" t="str">
        <f>IF(入力!AO49="",IF(入力!AP49="","",入力!AP49),IF(入力!AP49="",入力!AO49,IF(入力!AO49&gt;入力!AP49,入力!AO49,入力!AP49)))</f>
        <v/>
      </c>
      <c r="T41" s="106" t="str">
        <f>IF(入力!BB49="","",入力!BB49)</f>
        <v/>
      </c>
      <c r="U41" s="107" t="str">
        <f>IF(入力!BA49="","",入力!BA49)</f>
        <v/>
      </c>
    </row>
    <row r="42" spans="1:41">
      <c r="A42" s="96">
        <f>IF(入力!A50="","",入力!A50)</f>
        <v>37</v>
      </c>
      <c r="B42" s="374" t="str">
        <f>IF(入力!B50="","",入力!B50)</f>
        <v/>
      </c>
      <c r="C42" s="112" t="str">
        <f>IF(入力!D50="","",入力!D50)</f>
        <v/>
      </c>
      <c r="D42" s="374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74" t="str">
        <f>IF(入力!G50="","",入力!G50)</f>
        <v/>
      </c>
      <c r="F42" s="374" t="str">
        <f>IF(入力!H50="","",入力!H50)</f>
        <v/>
      </c>
      <c r="G42" s="374" t="str">
        <f>IF(入力!I50="","",入力!I50)</f>
        <v/>
      </c>
      <c r="H42" s="374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IF(OR(入力!M50="",入力!N50=""),"",((4.57/(1.0888-0.00153*(入力!M50+入力!N50))-4.142)*100))</f>
        <v/>
      </c>
      <c r="M42" s="84" t="str">
        <f>IF(OR(入力!L50="",入力!M50="",入力!N50=""),"",(入力!L50-(入力!L50*(4.57/(1.0888-0.00153*(入力!M50+入力!N50))-4.142)*100)/100))</f>
        <v/>
      </c>
      <c r="N42" s="104" t="str">
        <f>IF(入力!T50="",IF(入力!V50="","",入力!V50),IF(入力!V50="",入力!T50,IF(入力!T50&gt;入力!V50,入力!V50,入力!T50)))</f>
        <v/>
      </c>
      <c r="O42" s="105" t="str">
        <f>IF(入力!W50="",IF(入力!X50="","",入力!X50),IF(入力!X50="",入力!W50,IF(入力!W50&gt;入力!X50,入力!X50,入力!W50)))</f>
        <v/>
      </c>
      <c r="P42" s="105" t="str">
        <f>IF(入力!Y50="",IF(入力!Z50="","",入力!Z50),IF(入力!Z50="",入力!Y50,IF(入力!Y50&gt;入力!Z50,入力!Z50,入力!Y50)))</f>
        <v/>
      </c>
      <c r="Q42" s="106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6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5" t="str">
        <f>IF(入力!AO50="",IF(入力!AP50="","",入力!AP50),IF(入力!AP50="",入力!AO50,IF(入力!AO50&gt;入力!AP50,入力!AO50,入力!AP50)))</f>
        <v/>
      </c>
      <c r="T42" s="106" t="str">
        <f>IF(入力!BB50="","",入力!BB50)</f>
        <v/>
      </c>
      <c r="U42" s="107" t="str">
        <f>IF(入力!BA50="","",入力!BA50)</f>
        <v/>
      </c>
    </row>
    <row r="43" spans="1:41">
      <c r="A43" s="96">
        <f>IF(入力!A51="","",入力!A51)</f>
        <v>38</v>
      </c>
      <c r="B43" s="374" t="str">
        <f>IF(入力!B51="","",入力!B51)</f>
        <v/>
      </c>
      <c r="C43" s="112" t="str">
        <f>IF(入力!D51="","",入力!D51)</f>
        <v/>
      </c>
      <c r="D43" s="374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74" t="str">
        <f>IF(入力!G51="","",入力!G51)</f>
        <v/>
      </c>
      <c r="F43" s="374" t="str">
        <f>IF(入力!H51="","",入力!H51)</f>
        <v/>
      </c>
      <c r="G43" s="374" t="str">
        <f>IF(入力!I51="","",入力!I51)</f>
        <v/>
      </c>
      <c r="H43" s="374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IF(OR(入力!M51="",入力!N51=""),"",((4.57/(1.0888-0.00153*(入力!M51+入力!N51))-4.142)*100))</f>
        <v/>
      </c>
      <c r="M43" s="84" t="str">
        <f>IF(OR(入力!L51="",入力!M51="",入力!N51=""),"",(入力!L51-(入力!L51*(4.57/(1.0888-0.00153*(入力!M51+入力!N51))-4.142)*100)/100))</f>
        <v/>
      </c>
      <c r="N43" s="104" t="str">
        <f>IF(入力!T51="",IF(入力!V51="","",入力!V51),IF(入力!V51="",入力!T51,IF(入力!T51&gt;入力!V51,入力!V51,入力!T51)))</f>
        <v/>
      </c>
      <c r="O43" s="105" t="str">
        <f>IF(入力!W51="",IF(入力!X51="","",入力!X51),IF(入力!X51="",入力!W51,IF(入力!W51&gt;入力!X51,入力!X51,入力!W51)))</f>
        <v/>
      </c>
      <c r="P43" s="105" t="str">
        <f>IF(入力!Y51="",IF(入力!Z51="","",入力!Z51),IF(入力!Z51="",入力!Y51,IF(入力!Y51&gt;入力!Z51,入力!Z51,入力!Y51)))</f>
        <v/>
      </c>
      <c r="Q43" s="106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6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5" t="str">
        <f>IF(入力!AO51="",IF(入力!AP51="","",入力!AP51),IF(入力!AP51="",入力!AO51,IF(入力!AO51&gt;入力!AP51,入力!AO51,入力!AP51)))</f>
        <v/>
      </c>
      <c r="T43" s="106" t="str">
        <f>IF(入力!BB51="","",入力!BB51)</f>
        <v/>
      </c>
      <c r="U43" s="107" t="str">
        <f>IF(入力!BA51="","",入力!BA51)</f>
        <v/>
      </c>
    </row>
    <row r="44" spans="1:41">
      <c r="A44" s="96">
        <f>IF(入力!A52="","",入力!A52)</f>
        <v>39</v>
      </c>
      <c r="B44" s="374" t="str">
        <f>IF(入力!B52="","",入力!B52)</f>
        <v/>
      </c>
      <c r="C44" s="112" t="str">
        <f>IF(入力!D52="","",入力!D52)</f>
        <v/>
      </c>
      <c r="D44" s="374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74" t="str">
        <f>IF(入力!G52="","",入力!G52)</f>
        <v/>
      </c>
      <c r="F44" s="374" t="str">
        <f>IF(入力!H52="","",入力!H52)</f>
        <v/>
      </c>
      <c r="G44" s="374" t="str">
        <f>IF(入力!I52="","",入力!I52)</f>
        <v/>
      </c>
      <c r="H44" s="374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IF(OR(入力!M52="",入力!N52=""),"",((4.57/(1.0888-0.00153*(入力!M52+入力!N52))-4.142)*100))</f>
        <v/>
      </c>
      <c r="M44" s="84" t="str">
        <f>IF(OR(入力!L52="",入力!M52="",入力!N52=""),"",(入力!L52-(入力!L52*(4.57/(1.0888-0.00153*(入力!M52+入力!N52))-4.142)*100)/100))</f>
        <v/>
      </c>
      <c r="N44" s="104" t="str">
        <f>IF(入力!T52="",IF(入力!V52="","",入力!V52),IF(入力!V52="",入力!T52,IF(入力!T52&gt;入力!V52,入力!V52,入力!T52)))</f>
        <v/>
      </c>
      <c r="O44" s="105" t="str">
        <f>IF(入力!W52="",IF(入力!X52="","",入力!X52),IF(入力!X52="",入力!W52,IF(入力!W52&gt;入力!X52,入力!X52,入力!W52)))</f>
        <v/>
      </c>
      <c r="P44" s="105" t="str">
        <f>IF(入力!Y52="",IF(入力!Z52="","",入力!Z52),IF(入力!Z52="",入力!Y52,IF(入力!Y52&gt;入力!Z52,入力!Z52,入力!Y52)))</f>
        <v/>
      </c>
      <c r="Q44" s="106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6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5" t="str">
        <f>IF(入力!AO52="",IF(入力!AP52="","",入力!AP52),IF(入力!AP52="",入力!AO52,IF(入力!AO52&gt;入力!AP52,入力!AO52,入力!AP52)))</f>
        <v/>
      </c>
      <c r="T44" s="106" t="str">
        <f>IF(入力!BB52="","",入力!BB52)</f>
        <v/>
      </c>
      <c r="U44" s="107" t="str">
        <f>IF(入力!BA52="","",入力!BA52)</f>
        <v/>
      </c>
    </row>
    <row r="45" spans="1:41">
      <c r="A45" s="96">
        <f>IF(入力!A53="","",入力!A53)</f>
        <v>40</v>
      </c>
      <c r="B45" s="374" t="str">
        <f>IF(入力!B53="","",入力!B53)</f>
        <v/>
      </c>
      <c r="C45" s="112" t="str">
        <f>IF(入力!D53="","",入力!D53)</f>
        <v/>
      </c>
      <c r="D45" s="374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74" t="str">
        <f>IF(入力!G53="","",入力!G53)</f>
        <v/>
      </c>
      <c r="F45" s="374" t="str">
        <f>IF(入力!H53="","",入力!H53)</f>
        <v/>
      </c>
      <c r="G45" s="374" t="str">
        <f>IF(入力!I53="","",入力!I53)</f>
        <v/>
      </c>
      <c r="H45" s="374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IF(OR(入力!M53="",入力!N53=""),"",((4.57/(1.0888-0.00153*(入力!M53+入力!N53))-4.142)*100))</f>
        <v/>
      </c>
      <c r="M45" s="84" t="str">
        <f>IF(OR(入力!L53="",入力!M53="",入力!N53=""),"",(入力!L53-(入力!L53*(4.57/(1.0888-0.00153*(入力!M53+入力!N53))-4.142)*100)/100))</f>
        <v/>
      </c>
      <c r="N45" s="104" t="str">
        <f>IF(入力!T53="",IF(入力!V53="","",入力!V53),IF(入力!V53="",入力!T53,IF(入力!T53&gt;入力!V53,入力!V53,入力!T53)))</f>
        <v/>
      </c>
      <c r="O45" s="105" t="str">
        <f>IF(入力!W53="",IF(入力!X53="","",入力!X53),IF(入力!X53="",入力!W53,IF(入力!W53&gt;入力!X53,入力!X53,入力!W53)))</f>
        <v/>
      </c>
      <c r="P45" s="105" t="str">
        <f>IF(入力!Y53="",IF(入力!Z53="","",入力!Z53),IF(入力!Z53="",入力!Y53,IF(入力!Y53&gt;入力!Z53,入力!Z53,入力!Y53)))</f>
        <v/>
      </c>
      <c r="Q45" s="106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6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5" t="str">
        <f>IF(入力!AO53="",IF(入力!AP53="","",入力!AP53),IF(入力!AP53="",入力!AO53,IF(入力!AO53&gt;入力!AP53,入力!AO53,入力!AP53)))</f>
        <v/>
      </c>
      <c r="T45" s="106" t="str">
        <f>IF(入力!BB53="","",入力!BB53)</f>
        <v/>
      </c>
      <c r="U45" s="107" t="str">
        <f>IF(入力!BA53="","",入力!BA53)</f>
        <v/>
      </c>
    </row>
    <row r="46" spans="1:41">
      <c r="A46" s="96">
        <f>IF(入力!A54="","",入力!A54)</f>
        <v>41</v>
      </c>
      <c r="B46" s="374" t="str">
        <f>IF(入力!B54="","",入力!B54)</f>
        <v/>
      </c>
      <c r="C46" s="112" t="str">
        <f>IF(入力!D54="","",入力!D54)</f>
        <v/>
      </c>
      <c r="D46" s="374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74" t="str">
        <f>IF(入力!G54="","",入力!G54)</f>
        <v/>
      </c>
      <c r="F46" s="374" t="str">
        <f>IF(入力!H54="","",入力!H54)</f>
        <v/>
      </c>
      <c r="G46" s="374" t="str">
        <f>IF(入力!I54="","",入力!I54)</f>
        <v/>
      </c>
      <c r="H46" s="374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IF(OR(入力!M54="",入力!N54=""),"",((4.57/(1.0888-0.00153*(入力!M54+入力!N54))-4.142)*100))</f>
        <v/>
      </c>
      <c r="M46" s="84" t="str">
        <f>IF(OR(入力!L54="",入力!M54="",入力!N54=""),"",(入力!L54-(入力!L54*(4.57/(1.0888-0.00153*(入力!M54+入力!N54))-4.142)*100)/100))</f>
        <v/>
      </c>
      <c r="N46" s="104" t="str">
        <f>IF(入力!T54="",IF(入力!V54="","",入力!V54),IF(入力!V54="",入力!T54,IF(入力!T54&gt;入力!V54,入力!V54,入力!T54)))</f>
        <v/>
      </c>
      <c r="O46" s="105" t="str">
        <f>IF(入力!W54="",IF(入力!X54="","",入力!X54),IF(入力!X54="",入力!W54,IF(入力!W54&gt;入力!X54,入力!X54,入力!W54)))</f>
        <v/>
      </c>
      <c r="P46" s="105" t="str">
        <f>IF(入力!Y54="",IF(入力!Z54="","",入力!Z54),IF(入力!Z54="",入力!Y54,IF(入力!Y54&gt;入力!Z54,入力!Z54,入力!Y54)))</f>
        <v/>
      </c>
      <c r="Q46" s="106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6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5" t="str">
        <f>IF(入力!AO54="",IF(入力!AP54="","",入力!AP54),IF(入力!AP54="",入力!AO54,IF(入力!AO54&gt;入力!AP54,入力!AO54,入力!AP54)))</f>
        <v/>
      </c>
      <c r="T46" s="106" t="str">
        <f>IF(入力!BB54="","",入力!BB54)</f>
        <v/>
      </c>
      <c r="U46" s="107" t="str">
        <f>IF(入力!BA54="","",入力!BA54)</f>
        <v/>
      </c>
      <c r="AO46" s="70"/>
    </row>
    <row r="47" spans="1:41">
      <c r="A47" s="96">
        <f>IF(入力!A55="","",入力!A55)</f>
        <v>42</v>
      </c>
      <c r="B47" s="374" t="str">
        <f>IF(入力!B55="","",入力!B55)</f>
        <v/>
      </c>
      <c r="C47" s="112" t="str">
        <f>IF(入力!D55="","",入力!D55)</f>
        <v/>
      </c>
      <c r="D47" s="374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74" t="str">
        <f>IF(入力!G55="","",入力!G55)</f>
        <v/>
      </c>
      <c r="F47" s="374" t="str">
        <f>IF(入力!H55="","",入力!H55)</f>
        <v/>
      </c>
      <c r="G47" s="374" t="str">
        <f>IF(入力!I55="","",入力!I55)</f>
        <v/>
      </c>
      <c r="H47" s="374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IF(OR(入力!M55="",入力!N55=""),"",((4.57/(1.0888-0.00153*(入力!M55+入力!N55))-4.142)*100))</f>
        <v/>
      </c>
      <c r="M47" s="84" t="str">
        <f>IF(OR(入力!L55="",入力!M55="",入力!N55=""),"",(入力!L55-(入力!L55*(4.57/(1.0888-0.00153*(入力!M55+入力!N55))-4.142)*100)/100))</f>
        <v/>
      </c>
      <c r="N47" s="104" t="str">
        <f>IF(入力!T55="",IF(入力!V55="","",入力!V55),IF(入力!V55="",入力!T55,IF(入力!T55&gt;入力!V55,入力!V55,入力!T55)))</f>
        <v/>
      </c>
      <c r="O47" s="105" t="str">
        <f>IF(入力!W55="",IF(入力!X55="","",入力!X55),IF(入力!X55="",入力!W55,IF(入力!W55&gt;入力!X55,入力!X55,入力!W55)))</f>
        <v/>
      </c>
      <c r="P47" s="105" t="str">
        <f>IF(入力!Y55="",IF(入力!Z55="","",入力!Z55),IF(入力!Z55="",入力!Y55,IF(入力!Y55&gt;入力!Z55,入力!Z55,入力!Y55)))</f>
        <v/>
      </c>
      <c r="Q47" s="106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6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5" t="str">
        <f>IF(入力!AO55="",IF(入力!AP55="","",入力!AP55),IF(入力!AP55="",入力!AO55,IF(入力!AO55&gt;入力!AP55,入力!AO55,入力!AP55)))</f>
        <v/>
      </c>
      <c r="T47" s="106" t="str">
        <f>IF(入力!BB55="","",入力!BB55)</f>
        <v/>
      </c>
      <c r="U47" s="107" t="str">
        <f>IF(入力!BA55="","",入力!BA55)</f>
        <v/>
      </c>
      <c r="AN47" s="70"/>
    </row>
    <row r="48" spans="1:41">
      <c r="A48" s="96">
        <f>IF(入力!A56="","",入力!A56)</f>
        <v>43</v>
      </c>
      <c r="B48" s="374" t="str">
        <f>IF(入力!B56="","",入力!B56)</f>
        <v/>
      </c>
      <c r="C48" s="112" t="str">
        <f>IF(入力!D56="","",入力!D56)</f>
        <v/>
      </c>
      <c r="D48" s="374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74" t="str">
        <f>IF(入力!G56="","",入力!G56)</f>
        <v/>
      </c>
      <c r="F48" s="374" t="str">
        <f>IF(入力!H56="","",入力!H56)</f>
        <v/>
      </c>
      <c r="G48" s="374" t="str">
        <f>IF(入力!I56="","",入力!I56)</f>
        <v/>
      </c>
      <c r="H48" s="374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IF(OR(入力!M56="",入力!N56=""),"",((4.57/(1.0888-0.00153*(入力!M56+入力!N56))-4.142)*100))</f>
        <v/>
      </c>
      <c r="M48" s="84" t="str">
        <f>IF(OR(入力!L56="",入力!M56="",入力!N56=""),"",(入力!L56-(入力!L56*(4.57/(1.0888-0.00153*(入力!M56+入力!N56))-4.142)*100)/100))</f>
        <v/>
      </c>
      <c r="N48" s="104" t="str">
        <f>IF(入力!T56="",IF(入力!V56="","",入力!V56),IF(入力!V56="",入力!T56,IF(入力!T56&gt;入力!V56,入力!V56,入力!T56)))</f>
        <v/>
      </c>
      <c r="O48" s="105" t="str">
        <f>IF(入力!W56="",IF(入力!X56="","",入力!X56),IF(入力!X56="",入力!W56,IF(入力!W56&gt;入力!X56,入力!X56,入力!W56)))</f>
        <v/>
      </c>
      <c r="P48" s="105" t="str">
        <f>IF(入力!Y56="",IF(入力!Z56="","",入力!Z56),IF(入力!Z56="",入力!Y56,IF(入力!Y56&gt;入力!Z56,入力!Z56,入力!Y56)))</f>
        <v/>
      </c>
      <c r="Q48" s="106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6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5" t="str">
        <f>IF(入力!AO56="",IF(入力!AP56="","",入力!AP56),IF(入力!AP56="",入力!AO56,IF(入力!AO56&gt;入力!AP56,入力!AO56,入力!AP56)))</f>
        <v/>
      </c>
      <c r="T48" s="106" t="str">
        <f>IF(入力!BB56="","",入力!BB56)</f>
        <v/>
      </c>
      <c r="U48" s="107" t="str">
        <f>IF(入力!BA56="","",入力!BA56)</f>
        <v/>
      </c>
    </row>
    <row r="49" spans="1:21">
      <c r="A49" s="96">
        <f>IF(入力!A57="","",入力!A57)</f>
        <v>44</v>
      </c>
      <c r="B49" s="374" t="str">
        <f>IF(入力!B57="","",入力!B57)</f>
        <v/>
      </c>
      <c r="C49" s="112" t="str">
        <f>IF(入力!D57="","",入力!D57)</f>
        <v/>
      </c>
      <c r="D49" s="374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74" t="str">
        <f>IF(入力!G57="","",入力!G57)</f>
        <v/>
      </c>
      <c r="F49" s="374" t="str">
        <f>IF(入力!H57="","",入力!H57)</f>
        <v/>
      </c>
      <c r="G49" s="374" t="str">
        <f>IF(入力!I57="","",入力!I57)</f>
        <v/>
      </c>
      <c r="H49" s="374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IF(OR(入力!M57="",入力!N57=""),"",((4.57/(1.0888-0.00153*(入力!M57+入力!N57))-4.142)*100))</f>
        <v/>
      </c>
      <c r="M49" s="84" t="str">
        <f>IF(OR(入力!L57="",入力!M57="",入力!N57=""),"",(入力!L57-(入力!L57*(4.57/(1.0888-0.00153*(入力!M57+入力!N57))-4.142)*100)/100))</f>
        <v/>
      </c>
      <c r="N49" s="104" t="str">
        <f>IF(入力!T57="",IF(入力!V57="","",入力!V57),IF(入力!V57="",入力!T57,IF(入力!T57&gt;入力!V57,入力!V57,入力!T57)))</f>
        <v/>
      </c>
      <c r="O49" s="105" t="str">
        <f>IF(入力!W57="",IF(入力!X57="","",入力!X57),IF(入力!X57="",入力!W57,IF(入力!W57&gt;入力!X57,入力!X57,入力!W57)))</f>
        <v/>
      </c>
      <c r="P49" s="105" t="str">
        <f>IF(入力!Y57="",IF(入力!Z57="","",入力!Z57),IF(入力!Z57="",入力!Y57,IF(入力!Y57&gt;入力!Z57,入力!Z57,入力!Y57)))</f>
        <v/>
      </c>
      <c r="Q49" s="106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6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5" t="str">
        <f>IF(入力!AO57="",IF(入力!AP57="","",入力!AP57),IF(入力!AP57="",入力!AO57,IF(入力!AO57&gt;入力!AP57,入力!AO57,入力!AP57)))</f>
        <v/>
      </c>
      <c r="T49" s="106" t="str">
        <f>IF(入力!BB57="","",入力!BB57)</f>
        <v/>
      </c>
      <c r="U49" s="107" t="str">
        <f>IF(入力!BA57="","",入力!BA57)</f>
        <v/>
      </c>
    </row>
    <row r="50" spans="1:21">
      <c r="A50" s="96">
        <f>IF(入力!A58="","",入力!A58)</f>
        <v>45</v>
      </c>
      <c r="B50" s="374" t="str">
        <f>IF(入力!B58="","",入力!B58)</f>
        <v/>
      </c>
      <c r="C50" s="112" t="str">
        <f>IF(入力!D58="","",入力!D58)</f>
        <v/>
      </c>
      <c r="D50" s="374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74" t="str">
        <f>IF(入力!G58="","",入力!G58)</f>
        <v/>
      </c>
      <c r="F50" s="374" t="str">
        <f>IF(入力!H58="","",入力!H58)</f>
        <v/>
      </c>
      <c r="G50" s="374" t="str">
        <f>IF(入力!I58="","",入力!I58)</f>
        <v/>
      </c>
      <c r="H50" s="374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IF(OR(入力!M58="",入力!N58=""),"",((4.57/(1.0888-0.00153*(入力!M58+入力!N58))-4.142)*100))</f>
        <v/>
      </c>
      <c r="M50" s="84" t="str">
        <f>IF(OR(入力!L58="",入力!M58="",入力!N58=""),"",(入力!L58-(入力!L58*(4.57/(1.0888-0.00153*(入力!M58+入力!N58))-4.142)*100)/100))</f>
        <v/>
      </c>
      <c r="N50" s="104" t="str">
        <f>IF(入力!T58="",IF(入力!V58="","",入力!V58),IF(入力!V58="",入力!T58,IF(入力!T58&gt;入力!V58,入力!V58,入力!T58)))</f>
        <v/>
      </c>
      <c r="O50" s="105" t="str">
        <f>IF(入力!W58="",IF(入力!X58="","",入力!X58),IF(入力!X58="",入力!W58,IF(入力!W58&gt;入力!X58,入力!X58,入力!W58)))</f>
        <v/>
      </c>
      <c r="P50" s="105" t="str">
        <f>IF(入力!Y58="",IF(入力!Z58="","",入力!Z58),IF(入力!Z58="",入力!Y58,IF(入力!Y58&gt;入力!Z58,入力!Z58,入力!Y58)))</f>
        <v/>
      </c>
      <c r="Q50" s="106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6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5" t="str">
        <f>IF(入力!AO58="",IF(入力!AP58="","",入力!AP58),IF(入力!AP58="",入力!AO58,IF(入力!AO58&gt;入力!AP58,入力!AO58,入力!AP58)))</f>
        <v/>
      </c>
      <c r="T50" s="106" t="str">
        <f>IF(入力!BB58="","",入力!BB58)</f>
        <v/>
      </c>
      <c r="U50" s="107" t="str">
        <f>IF(入力!BA58="","",入力!BA58)</f>
        <v/>
      </c>
    </row>
    <row r="51" spans="1:21">
      <c r="A51" s="96">
        <f>IF(入力!A59="","",入力!A59)</f>
        <v>46</v>
      </c>
      <c r="B51" s="374" t="str">
        <f>IF(入力!B59="","",入力!B59)</f>
        <v/>
      </c>
      <c r="C51" s="112" t="str">
        <f>IF(入力!D59="","",入力!D59)</f>
        <v/>
      </c>
      <c r="D51" s="374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74" t="str">
        <f>IF(入力!G59="","",入力!G59)</f>
        <v/>
      </c>
      <c r="F51" s="374" t="str">
        <f>IF(入力!H59="","",入力!H59)</f>
        <v/>
      </c>
      <c r="G51" s="374" t="str">
        <f>IF(入力!I59="","",入力!I59)</f>
        <v/>
      </c>
      <c r="H51" s="374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IF(OR(入力!M59="",入力!N59=""),"",((4.57/(1.0888-0.00153*(入力!M59+入力!N59))-4.142)*100))</f>
        <v/>
      </c>
      <c r="M51" s="84" t="str">
        <f>IF(OR(入力!L59="",入力!M59="",入力!N59=""),"",(入力!L59-(入力!L59*(4.57/(1.0888-0.00153*(入力!M59+入力!N59))-4.142)*100)/100))</f>
        <v/>
      </c>
      <c r="N51" s="104" t="str">
        <f>IF(入力!T59="",IF(入力!V59="","",入力!V59),IF(入力!V59="",入力!T59,IF(入力!T59&gt;入力!V59,入力!V59,入力!T59)))</f>
        <v/>
      </c>
      <c r="O51" s="105" t="str">
        <f>IF(入力!W59="",IF(入力!X59="","",入力!X59),IF(入力!X59="",入力!W59,IF(入力!W59&gt;入力!X59,入力!X59,入力!W59)))</f>
        <v/>
      </c>
      <c r="P51" s="105" t="str">
        <f>IF(入力!Y59="",IF(入力!Z59="","",入力!Z59),IF(入力!Z59="",入力!Y59,IF(入力!Y59&gt;入力!Z59,入力!Z59,入力!Y59)))</f>
        <v/>
      </c>
      <c r="Q51" s="106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6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5" t="str">
        <f>IF(入力!AO59="",IF(入力!AP59="","",入力!AP59),IF(入力!AP59="",入力!AO59,IF(入力!AO59&gt;入力!AP59,入力!AO59,入力!AP59)))</f>
        <v/>
      </c>
      <c r="T51" s="106" t="str">
        <f>IF(入力!BB59="","",入力!BB59)</f>
        <v/>
      </c>
      <c r="U51" s="107" t="str">
        <f>IF(入力!BA59="","",入力!BA59)</f>
        <v/>
      </c>
    </row>
    <row r="52" spans="1:21">
      <c r="A52" s="96">
        <f>IF(入力!A60="","",入力!A60)</f>
        <v>47</v>
      </c>
      <c r="B52" s="374" t="str">
        <f>IF(入力!B60="","",入力!B60)</f>
        <v/>
      </c>
      <c r="C52" s="112" t="str">
        <f>IF(入力!D60="","",入力!D60)</f>
        <v/>
      </c>
      <c r="D52" s="374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74" t="str">
        <f>IF(入力!G60="","",入力!G60)</f>
        <v/>
      </c>
      <c r="F52" s="374" t="str">
        <f>IF(入力!H60="","",入力!H60)</f>
        <v/>
      </c>
      <c r="G52" s="374" t="str">
        <f>IF(入力!I60="","",入力!I60)</f>
        <v/>
      </c>
      <c r="H52" s="374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IF(OR(入力!M60="",入力!N60=""),"",((4.57/(1.0888-0.00153*(入力!M60+入力!N60))-4.142)*100))</f>
        <v/>
      </c>
      <c r="M52" s="84" t="str">
        <f>IF(OR(入力!L60="",入力!M60="",入力!N60=""),"",(入力!L60-(入力!L60*(4.57/(1.0888-0.00153*(入力!M60+入力!N60))-4.142)*100)/100))</f>
        <v/>
      </c>
      <c r="N52" s="104" t="str">
        <f>IF(入力!T60="",IF(入力!V60="","",入力!V60),IF(入力!V60="",入力!T60,IF(入力!T60&gt;入力!V60,入力!V60,入力!T60)))</f>
        <v/>
      </c>
      <c r="O52" s="105" t="str">
        <f>IF(入力!W60="",IF(入力!X60="","",入力!X60),IF(入力!X60="",入力!W60,IF(入力!W60&gt;入力!X60,入力!X60,入力!W60)))</f>
        <v/>
      </c>
      <c r="P52" s="105" t="str">
        <f>IF(入力!Y60="",IF(入力!Z60="","",入力!Z60),IF(入力!Z60="",入力!Y60,IF(入力!Y60&gt;入力!Z60,入力!Z60,入力!Y60)))</f>
        <v/>
      </c>
      <c r="Q52" s="106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6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5" t="str">
        <f>IF(入力!AO60="",IF(入力!AP60="","",入力!AP60),IF(入力!AP60="",入力!AO60,IF(入力!AO60&gt;入力!AP60,入力!AO60,入力!AP60)))</f>
        <v/>
      </c>
      <c r="T52" s="106" t="str">
        <f>IF(入力!BB60="","",入力!BB60)</f>
        <v/>
      </c>
      <c r="U52" s="107" t="str">
        <f>IF(入力!BA60="","",入力!BA60)</f>
        <v/>
      </c>
    </row>
    <row r="53" spans="1:21">
      <c r="A53" s="96">
        <f>IF(入力!A61="","",入力!A61)</f>
        <v>48</v>
      </c>
      <c r="B53" s="374" t="str">
        <f>IF(入力!B61="","",入力!B61)</f>
        <v/>
      </c>
      <c r="C53" s="112" t="str">
        <f>IF(入力!D61="","",入力!D61)</f>
        <v/>
      </c>
      <c r="D53" s="374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74" t="str">
        <f>IF(入力!G61="","",入力!G61)</f>
        <v/>
      </c>
      <c r="F53" s="374" t="str">
        <f>IF(入力!H61="","",入力!H61)</f>
        <v/>
      </c>
      <c r="G53" s="374" t="str">
        <f>IF(入力!I61="","",入力!I61)</f>
        <v/>
      </c>
      <c r="H53" s="374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IF(OR(入力!M61="",入力!N61=""),"",((4.57/(1.0888-0.00153*(入力!M61+入力!N61))-4.142)*100))</f>
        <v/>
      </c>
      <c r="M53" s="84" t="str">
        <f>IF(OR(入力!L61="",入力!M61="",入力!N61=""),"",(入力!L61-(入力!L61*(4.57/(1.0888-0.00153*(入力!M61+入力!N61))-4.142)*100)/100))</f>
        <v/>
      </c>
      <c r="N53" s="104" t="str">
        <f>IF(入力!T61="",IF(入力!V61="","",入力!V61),IF(入力!V61="",入力!T61,IF(入力!T61&gt;入力!V61,入力!V61,入力!T61)))</f>
        <v/>
      </c>
      <c r="O53" s="105" t="str">
        <f>IF(入力!W61="",IF(入力!X61="","",入力!X61),IF(入力!X61="",入力!W61,IF(入力!W61&gt;入力!X61,入力!X61,入力!W61)))</f>
        <v/>
      </c>
      <c r="P53" s="105" t="str">
        <f>IF(入力!Y61="",IF(入力!Z61="","",入力!Z61),IF(入力!Z61="",入力!Y61,IF(入力!Y61&gt;入力!Z61,入力!Z61,入力!Y61)))</f>
        <v/>
      </c>
      <c r="Q53" s="106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6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5" t="str">
        <f>IF(入力!AO61="",IF(入力!AP61="","",入力!AP61),IF(入力!AP61="",入力!AO61,IF(入力!AO61&gt;入力!AP61,入力!AO61,入力!AP61)))</f>
        <v/>
      </c>
      <c r="T53" s="106" t="str">
        <f>IF(入力!BB61="","",入力!BB61)</f>
        <v/>
      </c>
      <c r="U53" s="107" t="str">
        <f>IF(入力!BA61="","",入力!BA61)</f>
        <v/>
      </c>
    </row>
    <row r="54" spans="1:21">
      <c r="A54" s="96">
        <f>IF(入力!A62="","",入力!A62)</f>
        <v>49</v>
      </c>
      <c r="B54" s="374" t="str">
        <f>IF(入力!B62="","",入力!B62)</f>
        <v/>
      </c>
      <c r="C54" s="112" t="str">
        <f>IF(入力!D62="","",入力!D62)</f>
        <v/>
      </c>
      <c r="D54" s="374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74" t="str">
        <f>IF(入力!G62="","",入力!G62)</f>
        <v/>
      </c>
      <c r="F54" s="374" t="str">
        <f>IF(入力!H62="","",入力!H62)</f>
        <v/>
      </c>
      <c r="G54" s="374" t="str">
        <f>IF(入力!I62="","",入力!I62)</f>
        <v/>
      </c>
      <c r="H54" s="374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IF(OR(入力!M62="",入力!N62=""),"",((4.57/(1.0888-0.00153*(入力!M62+入力!N62))-4.142)*100))</f>
        <v/>
      </c>
      <c r="M54" s="84" t="str">
        <f>IF(OR(入力!L62="",入力!M62="",入力!N62=""),"",(入力!L62-(入力!L62*(4.57/(1.0888-0.00153*(入力!M62+入力!N62))-4.142)*100)/100))</f>
        <v/>
      </c>
      <c r="N54" s="104" t="str">
        <f>IF(入力!T62="",IF(入力!V62="","",入力!V62),IF(入力!V62="",入力!T62,IF(入力!T62&gt;入力!V62,入力!V62,入力!T62)))</f>
        <v/>
      </c>
      <c r="O54" s="105" t="str">
        <f>IF(入力!W62="",IF(入力!X62="","",入力!X62),IF(入力!X62="",入力!W62,IF(入力!W62&gt;入力!X62,入力!X62,入力!W62)))</f>
        <v/>
      </c>
      <c r="P54" s="105" t="str">
        <f>IF(入力!Y62="",IF(入力!Z62="","",入力!Z62),IF(入力!Z62="",入力!Y62,IF(入力!Y62&gt;入力!Z62,入力!Z62,入力!Y62)))</f>
        <v/>
      </c>
      <c r="Q54" s="106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6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5" t="str">
        <f>IF(入力!AO62="",IF(入力!AP62="","",入力!AP62),IF(入力!AP62="",入力!AO62,IF(入力!AO62&gt;入力!AP62,入力!AO62,入力!AP62)))</f>
        <v/>
      </c>
      <c r="T54" s="106" t="str">
        <f>IF(入力!BB62="","",入力!BB62)</f>
        <v/>
      </c>
      <c r="U54" s="107" t="str">
        <f>IF(入力!BA62="","",入力!BA62)</f>
        <v/>
      </c>
    </row>
    <row r="55" spans="1:21">
      <c r="A55" s="96">
        <f>IF(入力!A63="","",入力!A63)</f>
        <v>50</v>
      </c>
      <c r="B55" s="374" t="str">
        <f>IF(入力!B63="","",入力!B63)</f>
        <v/>
      </c>
      <c r="C55" s="112" t="str">
        <f>IF(入力!D63="","",入力!D63)</f>
        <v/>
      </c>
      <c r="D55" s="374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74" t="str">
        <f>IF(入力!G63="","",入力!G63)</f>
        <v/>
      </c>
      <c r="F55" s="374" t="str">
        <f>IF(入力!H63="","",入力!H63)</f>
        <v/>
      </c>
      <c r="G55" s="374" t="str">
        <f>IF(入力!I63="","",入力!I63)</f>
        <v/>
      </c>
      <c r="H55" s="374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IF(OR(入力!M63="",入力!N63=""),"",((4.57/(1.0888-0.00153*(入力!M63+入力!N63))-4.142)*100))</f>
        <v/>
      </c>
      <c r="M55" s="84" t="str">
        <f>IF(OR(入力!L63="",入力!M63="",入力!N63=""),"",(入力!L63-(入力!L63*(4.57/(1.0888-0.00153*(入力!M63+入力!N63))-4.142)*100)/100))</f>
        <v/>
      </c>
      <c r="N55" s="104" t="str">
        <f>IF(入力!T63="",IF(入力!V63="","",入力!V63),IF(入力!V63="",入力!T63,IF(入力!T63&gt;入力!V63,入力!V63,入力!T63)))</f>
        <v/>
      </c>
      <c r="O55" s="105" t="str">
        <f>IF(入力!W63="",IF(入力!X63="","",入力!X63),IF(入力!X63="",入力!W63,IF(入力!W63&gt;入力!X63,入力!X63,入力!W63)))</f>
        <v/>
      </c>
      <c r="P55" s="105" t="str">
        <f>IF(入力!Y63="",IF(入力!Z63="","",入力!Z63),IF(入力!Z63="",入力!Y63,IF(入力!Y63&gt;入力!Z63,入力!Z63,入力!Y63)))</f>
        <v/>
      </c>
      <c r="Q55" s="106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6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5" t="str">
        <f>IF(入力!AO63="",IF(入力!AP63="","",入力!AP63),IF(入力!AP63="",入力!AO63,IF(入力!AO63&gt;入力!AP63,入力!AO63,入力!AP63)))</f>
        <v/>
      </c>
      <c r="T55" s="106" t="str">
        <f>IF(入力!BB63="","",入力!BB63)</f>
        <v/>
      </c>
      <c r="U55" s="107" t="str">
        <f>IF(入力!BA63="","",入力!BA63)</f>
        <v/>
      </c>
    </row>
    <row r="56" spans="1:21">
      <c r="A56" s="96">
        <f>IF(入力!A64="","",入力!A64)</f>
        <v>51</v>
      </c>
      <c r="B56" s="374" t="str">
        <f>IF(入力!B64="","",入力!B64)</f>
        <v/>
      </c>
      <c r="C56" s="112" t="str">
        <f>IF(入力!D64="","",入力!D64)</f>
        <v/>
      </c>
      <c r="D56" s="374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74" t="str">
        <f>IF(入力!G64="","",入力!G64)</f>
        <v/>
      </c>
      <c r="F56" s="374" t="str">
        <f>IF(入力!H64="","",入力!H64)</f>
        <v/>
      </c>
      <c r="G56" s="374" t="str">
        <f>IF(入力!I64="","",入力!I64)</f>
        <v/>
      </c>
      <c r="H56" s="374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IF(OR(入力!M64="",入力!N64=""),"",((4.57/(1.0888-0.00153*(入力!M64+入力!N64))-4.142)*100))</f>
        <v/>
      </c>
      <c r="M56" s="84" t="str">
        <f>IF(OR(入力!L64="",入力!M64="",入力!N64=""),"",(入力!L64-(入力!L64*(4.57/(1.0888-0.00153*(入力!M64+入力!N64))-4.142)*100)/100))</f>
        <v/>
      </c>
      <c r="N56" s="104" t="str">
        <f>IF(入力!T64="",IF(入力!V64="","",入力!V64),IF(入力!V64="",入力!T64,IF(入力!T64&gt;入力!V64,入力!V64,入力!T64)))</f>
        <v/>
      </c>
      <c r="O56" s="105" t="str">
        <f>IF(入力!W64="",IF(入力!X64="","",入力!X64),IF(入力!X64="",入力!W64,IF(入力!W64&gt;入力!X64,入力!X64,入力!W64)))</f>
        <v/>
      </c>
      <c r="P56" s="105" t="str">
        <f>IF(入力!Y64="",IF(入力!Z64="","",入力!Z64),IF(入力!Z64="",入力!Y64,IF(入力!Y64&gt;入力!Z64,入力!Z64,入力!Y64)))</f>
        <v/>
      </c>
      <c r="Q56" s="106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6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5" t="str">
        <f>IF(入力!AO64="",IF(入力!AP64="","",入力!AP64),IF(入力!AP64="",入力!AO64,IF(入力!AO64&gt;入力!AP64,入力!AO64,入力!AP64)))</f>
        <v/>
      </c>
      <c r="T56" s="106" t="str">
        <f>IF(入力!BB64="","",入力!BB64)</f>
        <v/>
      </c>
      <c r="U56" s="107" t="str">
        <f>IF(入力!BA64="","",入力!BA64)</f>
        <v/>
      </c>
    </row>
    <row r="57" spans="1:21">
      <c r="A57" s="96">
        <f>IF(入力!A65="","",入力!A65)</f>
        <v>52</v>
      </c>
      <c r="B57" s="374" t="str">
        <f>IF(入力!B65="","",入力!B65)</f>
        <v/>
      </c>
      <c r="C57" s="112" t="str">
        <f>IF(入力!D65="","",入力!D65)</f>
        <v/>
      </c>
      <c r="D57" s="374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74" t="str">
        <f>IF(入力!G65="","",入力!G65)</f>
        <v/>
      </c>
      <c r="F57" s="374" t="str">
        <f>IF(入力!H65="","",入力!H65)</f>
        <v/>
      </c>
      <c r="G57" s="374" t="str">
        <f>IF(入力!I65="","",入力!I65)</f>
        <v/>
      </c>
      <c r="H57" s="374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IF(OR(入力!M65="",入力!N65=""),"",((4.57/(1.0888-0.00153*(入力!M65+入力!N65))-4.142)*100))</f>
        <v/>
      </c>
      <c r="M57" s="84" t="str">
        <f>IF(OR(入力!L65="",入力!M65="",入力!N65=""),"",(入力!L65-(入力!L65*(4.57/(1.0888-0.00153*(入力!M65+入力!N65))-4.142)*100)/100))</f>
        <v/>
      </c>
      <c r="N57" s="104" t="str">
        <f>IF(入力!T65="",IF(入力!V65="","",入力!V65),IF(入力!V65="",入力!T65,IF(入力!T65&gt;入力!V65,入力!V65,入力!T65)))</f>
        <v/>
      </c>
      <c r="O57" s="105" t="str">
        <f>IF(入力!W65="",IF(入力!X65="","",入力!X65),IF(入力!X65="",入力!W65,IF(入力!W65&gt;入力!X65,入力!X65,入力!W65)))</f>
        <v/>
      </c>
      <c r="P57" s="105" t="str">
        <f>IF(入力!Y65="",IF(入力!Z65="","",入力!Z65),IF(入力!Z65="",入力!Y65,IF(入力!Y65&gt;入力!Z65,入力!Z65,入力!Y65)))</f>
        <v/>
      </c>
      <c r="Q57" s="106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6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5" t="str">
        <f>IF(入力!AO65="",IF(入力!AP65="","",入力!AP65),IF(入力!AP65="",入力!AO65,IF(入力!AO65&gt;入力!AP65,入力!AO65,入力!AP65)))</f>
        <v/>
      </c>
      <c r="T57" s="106" t="str">
        <f>IF(入力!BB65="","",入力!BB65)</f>
        <v/>
      </c>
      <c r="U57" s="107" t="str">
        <f>IF(入力!BA65="","",入力!BA65)</f>
        <v/>
      </c>
    </row>
    <row r="58" spans="1:21">
      <c r="A58" s="96">
        <f>IF(入力!A66="","",入力!A66)</f>
        <v>53</v>
      </c>
      <c r="B58" s="374" t="str">
        <f>IF(入力!B66="","",入力!B66)</f>
        <v/>
      </c>
      <c r="C58" s="112" t="str">
        <f>IF(入力!D66="","",入力!D66)</f>
        <v/>
      </c>
      <c r="D58" s="374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74" t="str">
        <f>IF(入力!G66="","",入力!G66)</f>
        <v/>
      </c>
      <c r="F58" s="374" t="str">
        <f>IF(入力!H66="","",入力!H66)</f>
        <v/>
      </c>
      <c r="G58" s="374" t="str">
        <f>IF(入力!I66="","",入力!I66)</f>
        <v/>
      </c>
      <c r="H58" s="374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IF(OR(入力!M66="",入力!N66=""),"",((4.57/(1.0888-0.00153*(入力!M66+入力!N66))-4.142)*100))</f>
        <v/>
      </c>
      <c r="M58" s="84" t="str">
        <f>IF(OR(入力!L66="",入力!M66="",入力!N66=""),"",(入力!L66-(入力!L66*(4.57/(1.0888-0.00153*(入力!M66+入力!N66))-4.142)*100)/100))</f>
        <v/>
      </c>
      <c r="N58" s="104" t="str">
        <f>IF(入力!T66="",IF(入力!V66="","",入力!V66),IF(入力!V66="",入力!T66,IF(入力!T66&gt;入力!V66,入力!V66,入力!T66)))</f>
        <v/>
      </c>
      <c r="O58" s="105" t="str">
        <f>IF(入力!W66="",IF(入力!X66="","",入力!X66),IF(入力!X66="",入力!W66,IF(入力!W66&gt;入力!X66,入力!X66,入力!W66)))</f>
        <v/>
      </c>
      <c r="P58" s="105" t="str">
        <f>IF(入力!Y66="",IF(入力!Z66="","",入力!Z66),IF(入力!Z66="",入力!Y66,IF(入力!Y66&gt;入力!Z66,入力!Z66,入力!Y66)))</f>
        <v/>
      </c>
      <c r="Q58" s="106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6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5" t="str">
        <f>IF(入力!AO66="",IF(入力!AP66="","",入力!AP66),IF(入力!AP66="",入力!AO66,IF(入力!AO66&gt;入力!AP66,入力!AO66,入力!AP66)))</f>
        <v/>
      </c>
      <c r="T58" s="106" t="str">
        <f>IF(入力!BB66="","",入力!BB66)</f>
        <v/>
      </c>
      <c r="U58" s="107" t="str">
        <f>IF(入力!BA66="","",入力!BA66)</f>
        <v/>
      </c>
    </row>
    <row r="59" spans="1:21">
      <c r="A59" s="96">
        <f>IF(入力!A67="","",入力!A67)</f>
        <v>54</v>
      </c>
      <c r="B59" s="374" t="str">
        <f>IF(入力!B67="","",入力!B67)</f>
        <v/>
      </c>
      <c r="C59" s="112" t="str">
        <f>IF(入力!D67="","",入力!D67)</f>
        <v/>
      </c>
      <c r="D59" s="374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74" t="str">
        <f>IF(入力!G67="","",入力!G67)</f>
        <v/>
      </c>
      <c r="F59" s="374" t="str">
        <f>IF(入力!H67="","",入力!H67)</f>
        <v/>
      </c>
      <c r="G59" s="374" t="str">
        <f>IF(入力!I67="","",入力!I67)</f>
        <v/>
      </c>
      <c r="H59" s="374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IF(OR(入力!M67="",入力!N67=""),"",((4.57/(1.0888-0.00153*(入力!M67+入力!N67))-4.142)*100))</f>
        <v/>
      </c>
      <c r="M59" s="84" t="str">
        <f>IF(OR(入力!L67="",入力!M67="",入力!N67=""),"",(入力!L67-(入力!L67*(4.57/(1.0888-0.00153*(入力!M67+入力!N67))-4.142)*100)/100))</f>
        <v/>
      </c>
      <c r="N59" s="104" t="str">
        <f>IF(入力!T67="",IF(入力!V67="","",入力!V67),IF(入力!V67="",入力!T67,IF(入力!T67&gt;入力!V67,入力!V67,入力!T67)))</f>
        <v/>
      </c>
      <c r="O59" s="105" t="str">
        <f>IF(入力!W67="",IF(入力!X67="","",入力!X67),IF(入力!X67="",入力!W67,IF(入力!W67&gt;入力!X67,入力!X67,入力!W67)))</f>
        <v/>
      </c>
      <c r="P59" s="105" t="str">
        <f>IF(入力!Y67="",IF(入力!Z67="","",入力!Z67),IF(入力!Z67="",入力!Y67,IF(入力!Y67&gt;入力!Z67,入力!Z67,入力!Y67)))</f>
        <v/>
      </c>
      <c r="Q59" s="106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6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5" t="str">
        <f>IF(入力!AO67="",IF(入力!AP67="","",入力!AP67),IF(入力!AP67="",入力!AO67,IF(入力!AO67&gt;入力!AP67,入力!AO67,入力!AP67)))</f>
        <v/>
      </c>
      <c r="T59" s="106" t="str">
        <f>IF(入力!BB67="","",入力!BB67)</f>
        <v/>
      </c>
      <c r="U59" s="107" t="str">
        <f>IF(入力!BA67="","",入力!BA67)</f>
        <v/>
      </c>
    </row>
    <row r="60" spans="1:21">
      <c r="A60" s="96">
        <f>IF(入力!A68="","",入力!A68)</f>
        <v>55</v>
      </c>
      <c r="B60" s="374" t="str">
        <f>IF(入力!B68="","",入力!B68)</f>
        <v/>
      </c>
      <c r="C60" s="112" t="str">
        <f>IF(入力!D68="","",入力!D68)</f>
        <v/>
      </c>
      <c r="D60" s="374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74" t="str">
        <f>IF(入力!G68="","",入力!G68)</f>
        <v/>
      </c>
      <c r="F60" s="374" t="str">
        <f>IF(入力!H68="","",入力!H68)</f>
        <v/>
      </c>
      <c r="G60" s="374" t="str">
        <f>IF(入力!I68="","",入力!I68)</f>
        <v/>
      </c>
      <c r="H60" s="374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IF(OR(入力!M68="",入力!N68=""),"",((4.57/(1.0888-0.00153*(入力!M68+入力!N68))-4.142)*100))</f>
        <v/>
      </c>
      <c r="M60" s="84" t="str">
        <f>IF(OR(入力!L68="",入力!M68="",入力!N68=""),"",(入力!L68-(入力!L68*(4.57/(1.0888-0.00153*(入力!M68+入力!N68))-4.142)*100)/100))</f>
        <v/>
      </c>
      <c r="N60" s="104" t="str">
        <f>IF(入力!T68="",IF(入力!V68="","",入力!V68),IF(入力!V68="",入力!T68,IF(入力!T68&gt;入力!V68,入力!V68,入力!T68)))</f>
        <v/>
      </c>
      <c r="O60" s="105" t="str">
        <f>IF(入力!W68="",IF(入力!X68="","",入力!X68),IF(入力!X68="",入力!W68,IF(入力!W68&gt;入力!X68,入力!X68,入力!W68)))</f>
        <v/>
      </c>
      <c r="P60" s="105" t="str">
        <f>IF(入力!Y68="",IF(入力!Z68="","",入力!Z68),IF(入力!Z68="",入力!Y68,IF(入力!Y68&gt;入力!Z68,入力!Z68,入力!Y68)))</f>
        <v/>
      </c>
      <c r="Q60" s="106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6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5" t="str">
        <f>IF(入力!AO68="",IF(入力!AP68="","",入力!AP68),IF(入力!AP68="",入力!AO68,IF(入力!AO68&gt;入力!AP68,入力!AO68,入力!AP68)))</f>
        <v/>
      </c>
      <c r="T60" s="106" t="str">
        <f>IF(入力!BB68="","",入力!BB68)</f>
        <v/>
      </c>
      <c r="U60" s="107" t="str">
        <f>IF(入力!BA68="","",入力!BA68)</f>
        <v/>
      </c>
    </row>
    <row r="61" spans="1:21">
      <c r="A61" s="96">
        <f>IF(入力!A69="","",入力!A69)</f>
        <v>56</v>
      </c>
      <c r="B61" s="374" t="str">
        <f>IF(入力!B69="","",入力!B69)</f>
        <v/>
      </c>
      <c r="C61" s="112" t="str">
        <f>IF(入力!D69="","",入力!D69)</f>
        <v/>
      </c>
      <c r="D61" s="374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74" t="str">
        <f>IF(入力!G69="","",入力!G69)</f>
        <v/>
      </c>
      <c r="F61" s="374" t="str">
        <f>IF(入力!H69="","",入力!H69)</f>
        <v/>
      </c>
      <c r="G61" s="374" t="str">
        <f>IF(入力!I69="","",入力!I69)</f>
        <v/>
      </c>
      <c r="H61" s="374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IF(OR(入力!M69="",入力!N69=""),"",((4.57/(1.0888-0.00153*(入力!M69+入力!N69))-4.142)*100))</f>
        <v/>
      </c>
      <c r="M61" s="84" t="str">
        <f>IF(OR(入力!L69="",入力!M69="",入力!N69=""),"",(入力!L69-(入力!L69*(4.57/(1.0888-0.00153*(入力!M69+入力!N69))-4.142)*100)/100))</f>
        <v/>
      </c>
      <c r="N61" s="104" t="str">
        <f>IF(入力!T69="",IF(入力!V69="","",入力!V69),IF(入力!V69="",入力!T69,IF(入力!T69&gt;入力!V69,入力!V69,入力!T69)))</f>
        <v/>
      </c>
      <c r="O61" s="105" t="str">
        <f>IF(入力!W69="",IF(入力!X69="","",入力!X69),IF(入力!X69="",入力!W69,IF(入力!W69&gt;入力!X69,入力!X69,入力!W69)))</f>
        <v/>
      </c>
      <c r="P61" s="105" t="str">
        <f>IF(入力!Y69="",IF(入力!Z69="","",入力!Z69),IF(入力!Z69="",入力!Y69,IF(入力!Y69&gt;入力!Z69,入力!Z69,入力!Y69)))</f>
        <v/>
      </c>
      <c r="Q61" s="106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6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5" t="str">
        <f>IF(入力!AO69="",IF(入力!AP69="","",入力!AP69),IF(入力!AP69="",入力!AO69,IF(入力!AO69&gt;入力!AP69,入力!AO69,入力!AP69)))</f>
        <v/>
      </c>
      <c r="T61" s="106" t="str">
        <f>IF(入力!BB69="","",入力!BB69)</f>
        <v/>
      </c>
      <c r="U61" s="107" t="str">
        <f>IF(入力!BA69="","",入力!BA69)</f>
        <v/>
      </c>
    </row>
    <row r="62" spans="1:21">
      <c r="A62" s="96">
        <f>IF(入力!A70="","",入力!A70)</f>
        <v>57</v>
      </c>
      <c r="B62" s="374" t="str">
        <f>IF(入力!B70="","",入力!B70)</f>
        <v/>
      </c>
      <c r="C62" s="112" t="str">
        <f>IF(入力!D70="","",入力!D70)</f>
        <v/>
      </c>
      <c r="D62" s="374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74" t="str">
        <f>IF(入力!G70="","",入力!G70)</f>
        <v/>
      </c>
      <c r="F62" s="374" t="str">
        <f>IF(入力!H70="","",入力!H70)</f>
        <v/>
      </c>
      <c r="G62" s="374" t="str">
        <f>IF(入力!I70="","",入力!I70)</f>
        <v/>
      </c>
      <c r="H62" s="374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IF(OR(入力!M70="",入力!N70=""),"",((4.57/(1.0888-0.00153*(入力!M70+入力!N70))-4.142)*100))</f>
        <v/>
      </c>
      <c r="M62" s="84" t="str">
        <f>IF(OR(入力!L70="",入力!M70="",入力!N70=""),"",(入力!L70-(入力!L70*(4.57/(1.0888-0.00153*(入力!M70+入力!N70))-4.142)*100)/100))</f>
        <v/>
      </c>
      <c r="N62" s="104" t="str">
        <f>IF(入力!T70="",IF(入力!V70="","",入力!V70),IF(入力!V70="",入力!T70,IF(入力!T70&gt;入力!V70,入力!V70,入力!T70)))</f>
        <v/>
      </c>
      <c r="O62" s="105" t="str">
        <f>IF(入力!W70="",IF(入力!X70="","",入力!X70),IF(入力!X70="",入力!W70,IF(入力!W70&gt;入力!X70,入力!X70,入力!W70)))</f>
        <v/>
      </c>
      <c r="P62" s="105" t="str">
        <f>IF(入力!Y70="",IF(入力!Z70="","",入力!Z70),IF(入力!Z70="",入力!Y70,IF(入力!Y70&gt;入力!Z70,入力!Z70,入力!Y70)))</f>
        <v/>
      </c>
      <c r="Q62" s="106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6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5" t="str">
        <f>IF(入力!AO70="",IF(入力!AP70="","",入力!AP70),IF(入力!AP70="",入力!AO70,IF(入力!AO70&gt;入力!AP70,入力!AO70,入力!AP70)))</f>
        <v/>
      </c>
      <c r="T62" s="106" t="str">
        <f>IF(入力!BB70="","",入力!BB70)</f>
        <v/>
      </c>
      <c r="U62" s="107" t="str">
        <f>IF(入力!BA70="","",入力!BA70)</f>
        <v/>
      </c>
    </row>
    <row r="63" spans="1:21">
      <c r="A63" s="96">
        <f>IF(入力!A71="","",入力!A71)</f>
        <v>58</v>
      </c>
      <c r="B63" s="374" t="str">
        <f>IF(入力!B71="","",入力!B71)</f>
        <v/>
      </c>
      <c r="C63" s="112" t="str">
        <f>IF(入力!D71="","",入力!D71)</f>
        <v/>
      </c>
      <c r="D63" s="374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74" t="str">
        <f>IF(入力!G71="","",入力!G71)</f>
        <v/>
      </c>
      <c r="F63" s="374" t="str">
        <f>IF(入力!H71="","",入力!H71)</f>
        <v/>
      </c>
      <c r="G63" s="374" t="str">
        <f>IF(入力!I71="","",入力!I71)</f>
        <v/>
      </c>
      <c r="H63" s="374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IF(OR(入力!M71="",入力!N71=""),"",((4.57/(1.0888-0.00153*(入力!M71+入力!N71))-4.142)*100))</f>
        <v/>
      </c>
      <c r="M63" s="84" t="str">
        <f>IF(OR(入力!L71="",入力!M71="",入力!N71=""),"",(入力!L71-(入力!L71*(4.57/(1.0888-0.00153*(入力!M71+入力!N71))-4.142)*100)/100))</f>
        <v/>
      </c>
      <c r="N63" s="104" t="str">
        <f>IF(入力!T71="",IF(入力!V71="","",入力!V71),IF(入力!V71="",入力!T71,IF(入力!T71&gt;入力!V71,入力!V71,入力!T71)))</f>
        <v/>
      </c>
      <c r="O63" s="105" t="str">
        <f>IF(入力!W71="",IF(入力!X71="","",入力!X71),IF(入力!X71="",入力!W71,IF(入力!W71&gt;入力!X71,入力!X71,入力!W71)))</f>
        <v/>
      </c>
      <c r="P63" s="105" t="str">
        <f>IF(入力!Y71="",IF(入力!Z71="","",入力!Z71),IF(入力!Z71="",入力!Y71,IF(入力!Y71&gt;入力!Z71,入力!Z71,入力!Y71)))</f>
        <v/>
      </c>
      <c r="Q63" s="106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6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5" t="str">
        <f>IF(入力!AO71="",IF(入力!AP71="","",入力!AP71),IF(入力!AP71="",入力!AO71,IF(入力!AO71&gt;入力!AP71,入力!AO71,入力!AP71)))</f>
        <v/>
      </c>
      <c r="T63" s="106" t="str">
        <f>IF(入力!BB71="","",入力!BB71)</f>
        <v/>
      </c>
      <c r="U63" s="107" t="str">
        <f>IF(入力!BA71="","",入力!BA71)</f>
        <v/>
      </c>
    </row>
    <row r="64" spans="1:21">
      <c r="A64" s="96">
        <f>IF(入力!A72="","",入力!A72)</f>
        <v>59</v>
      </c>
      <c r="B64" s="374" t="str">
        <f>IF(入力!B72="","",入力!B72)</f>
        <v/>
      </c>
      <c r="C64" s="112" t="str">
        <f>IF(入力!D72="","",入力!D72)</f>
        <v/>
      </c>
      <c r="D64" s="374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74" t="str">
        <f>IF(入力!G72="","",入力!G72)</f>
        <v/>
      </c>
      <c r="F64" s="374" t="str">
        <f>IF(入力!H72="","",入力!H72)</f>
        <v/>
      </c>
      <c r="G64" s="374" t="str">
        <f>IF(入力!I72="","",入力!I72)</f>
        <v/>
      </c>
      <c r="H64" s="374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IF(OR(入力!M72="",入力!N72=""),"",((4.57/(1.0888-0.00153*(入力!M72+入力!N72))-4.142)*100))</f>
        <v/>
      </c>
      <c r="M64" s="84" t="str">
        <f>IF(OR(入力!L72="",入力!M72="",入力!N72=""),"",(入力!L72-(入力!L72*(4.57/(1.0888-0.00153*(入力!M72+入力!N72))-4.142)*100)/100))</f>
        <v/>
      </c>
      <c r="N64" s="104" t="str">
        <f>IF(入力!T72="",IF(入力!V72="","",入力!V72),IF(入力!V72="",入力!T72,IF(入力!T72&gt;入力!V72,入力!V72,入力!T72)))</f>
        <v/>
      </c>
      <c r="O64" s="105" t="str">
        <f>IF(入力!W72="",IF(入力!X72="","",入力!X72),IF(入力!X72="",入力!W72,IF(入力!W72&gt;入力!X72,入力!X72,入力!W72)))</f>
        <v/>
      </c>
      <c r="P64" s="105" t="str">
        <f>IF(入力!Y72="",IF(入力!Z72="","",入力!Z72),IF(入力!Z72="",入力!Y72,IF(入力!Y72&gt;入力!Z72,入力!Z72,入力!Y72)))</f>
        <v/>
      </c>
      <c r="Q64" s="106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6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5" t="str">
        <f>IF(入力!AO72="",IF(入力!AP72="","",入力!AP72),IF(入力!AP72="",入力!AO72,IF(入力!AO72&gt;入力!AP72,入力!AO72,入力!AP72)))</f>
        <v/>
      </c>
      <c r="T64" s="106" t="str">
        <f>IF(入力!BB72="","",入力!BB72)</f>
        <v/>
      </c>
      <c r="U64" s="107" t="str">
        <f>IF(入力!BA72="","",入力!BA72)</f>
        <v/>
      </c>
    </row>
    <row r="65" spans="1:21" ht="14.25" thickBot="1">
      <c r="A65" s="188">
        <f>IF(入力!A73="","",入力!A73)</f>
        <v>60</v>
      </c>
      <c r="B65" s="100" t="str">
        <f>IF(入力!B73="","",入力!B73)</f>
        <v/>
      </c>
      <c r="C65" s="149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IF(OR(入力!M73="",入力!N73=""),"",((4.57/(1.0888-0.00153*(入力!M73+入力!N73))-4.142)*100))</f>
        <v/>
      </c>
      <c r="M65" s="84" t="str">
        <f>IF(OR(入力!L73="",入力!M73="",入力!N73=""),"",(入力!L73-(入力!L73*(4.57/(1.0888-0.00153*(入力!M73+入力!N73))-4.142)*100)/100))</f>
        <v/>
      </c>
      <c r="N65" s="110" t="str">
        <f>IF(入力!T73="",IF(入力!V73="","",入力!V73),IF(入力!V73="",入力!T73,IF(入力!T73&gt;入力!V73,入力!V73,入力!T73)))</f>
        <v/>
      </c>
      <c r="O65" s="150" t="str">
        <f>IF(入力!W73="",IF(入力!X73="","",入力!X73),IF(入力!X73="",入力!W73,IF(入力!W73&gt;入力!X73,入力!X73,入力!W73)))</f>
        <v/>
      </c>
      <c r="P65" s="150" t="str">
        <f>IF(入力!Y73="",IF(入力!Z73="","",入力!Z73),IF(入力!Z73="",入力!Y73,IF(入力!Y73&gt;入力!Z73,入力!Z73,入力!Y73)))</f>
        <v/>
      </c>
      <c r="Q65" s="155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5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0" t="str">
        <f>IF(入力!AO73="",IF(入力!AP73="","",入力!AP73),IF(入力!AP73="",入力!AO73,IF(入力!AO73&gt;入力!AP73,入力!AO73,入力!AP73)))</f>
        <v/>
      </c>
      <c r="T65" s="155" t="str">
        <f>IF(入力!BB73="","",入力!BB73)</f>
        <v/>
      </c>
      <c r="U65" s="111" t="str">
        <f>IF(入力!BA73="","",入力!BA73)</f>
        <v/>
      </c>
    </row>
    <row r="66" spans="1:21">
      <c r="L66" s="491"/>
      <c r="M66" s="491"/>
      <c r="N66" s="70"/>
    </row>
    <row r="67" spans="1:21">
      <c r="B67" s="147"/>
      <c r="C67" s="113"/>
    </row>
    <row r="68" spans="1:21">
      <c r="B68" s="147"/>
      <c r="C68" s="148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G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1" t="s">
        <v>368</v>
      </c>
      <c r="B1" s="651"/>
      <c r="C1" s="651"/>
      <c r="D1" s="651"/>
      <c r="E1" s="651"/>
      <c r="F1" s="651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</row>
    <row r="2" spans="1:59" ht="14.25" thickBot="1"/>
    <row r="3" spans="1:59">
      <c r="A3" s="539" t="str">
        <f>IF(入力!A3="","",入力!A3)</f>
        <v>測定日【関数】</v>
      </c>
      <c r="B3" s="540"/>
      <c r="C3" s="543">
        <f>IF(入力!C3="","",入力!C3)</f>
        <v>42370</v>
      </c>
      <c r="D3" s="543"/>
      <c r="E3" s="543"/>
      <c r="F3" s="544"/>
      <c r="G3" s="456"/>
      <c r="H3" s="217" t="s">
        <v>186</v>
      </c>
    </row>
    <row r="4" spans="1:59">
      <c r="A4" s="649" t="str">
        <f>IF(入力!A4="","",入力!A4)</f>
        <v>測定日【表示】</v>
      </c>
      <c r="B4" s="650"/>
      <c r="C4" s="587" t="str">
        <f>IF(入力!C4="","",入力!C4)</f>
        <v>2016.01.01</v>
      </c>
      <c r="D4" s="587"/>
      <c r="E4" s="587"/>
      <c r="F4" s="588"/>
      <c r="G4" s="456"/>
      <c r="H4" s="217" t="s">
        <v>188</v>
      </c>
    </row>
    <row r="5" spans="1:59">
      <c r="A5" s="649" t="str">
        <f>IF(入力!A5="","",入力!A5)</f>
        <v>測定場所</v>
      </c>
      <c r="B5" s="650"/>
      <c r="C5" s="587" t="str">
        <f>IF(入力!C5="","",入力!C5)</f>
        <v>●●トレーニングセンター</v>
      </c>
      <c r="D5" s="587"/>
      <c r="E5" s="587"/>
      <c r="F5" s="588"/>
      <c r="G5" s="456"/>
      <c r="H5" s="217" t="s">
        <v>190</v>
      </c>
    </row>
    <row r="6" spans="1:59">
      <c r="A6" s="649" t="str">
        <f>IF(入力!A6="","",入力!A6)</f>
        <v>チームカテゴリー</v>
      </c>
      <c r="B6" s="650"/>
      <c r="C6" s="587" t="str">
        <f>IF(入力!C6="","",入力!C6)</f>
        <v>●●チーム</v>
      </c>
      <c r="D6" s="587"/>
      <c r="E6" s="587"/>
      <c r="F6" s="588"/>
      <c r="G6" s="457"/>
    </row>
    <row r="7" spans="1:59" ht="15" thickBot="1">
      <c r="A7" s="652" t="str">
        <f>IF(入力!A7="","",入力!A7)</f>
        <v>入力者</v>
      </c>
      <c r="B7" s="653"/>
      <c r="C7" s="654" t="str">
        <f>IF(入力!C7="","",入力!C7)</f>
        <v>○○ ○○</v>
      </c>
      <c r="D7" s="654"/>
      <c r="E7" s="654"/>
      <c r="F7" s="655"/>
      <c r="G7" s="457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1" t="s">
        <v>192</v>
      </c>
      <c r="B9" s="584" t="s">
        <v>193</v>
      </c>
      <c r="C9" s="584" t="s">
        <v>194</v>
      </c>
      <c r="D9" s="584" t="s">
        <v>195</v>
      </c>
      <c r="E9" s="584" t="s">
        <v>196</v>
      </c>
      <c r="F9" s="584" t="s">
        <v>197</v>
      </c>
      <c r="G9" s="584" t="s">
        <v>198</v>
      </c>
      <c r="H9" s="584" t="s">
        <v>356</v>
      </c>
      <c r="I9" s="584" t="s">
        <v>199</v>
      </c>
      <c r="J9" s="605" t="s">
        <v>200</v>
      </c>
      <c r="K9" s="593" t="s">
        <v>119</v>
      </c>
      <c r="L9" s="594"/>
      <c r="M9" s="594"/>
      <c r="N9" s="594"/>
      <c r="O9" s="594"/>
      <c r="P9" s="594"/>
      <c r="Q9" s="594"/>
      <c r="R9" s="595"/>
      <c r="S9" s="617" t="s">
        <v>201</v>
      </c>
      <c r="T9" s="618"/>
      <c r="U9" s="618"/>
      <c r="V9" s="619"/>
      <c r="W9" s="611" t="s">
        <v>202</v>
      </c>
      <c r="X9" s="612"/>
      <c r="Y9" s="612"/>
      <c r="Z9" s="613"/>
      <c r="AA9" s="560" t="s">
        <v>203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204</v>
      </c>
      <c r="AV9" s="553"/>
      <c r="AW9" s="553"/>
      <c r="AX9" s="553"/>
      <c r="AY9" s="553"/>
      <c r="AZ9" s="554"/>
      <c r="BA9" s="571" t="s">
        <v>205</v>
      </c>
      <c r="BB9" s="572"/>
      <c r="BC9" s="566" t="s">
        <v>246</v>
      </c>
      <c r="BD9" s="566"/>
      <c r="BE9" s="566"/>
      <c r="BF9" s="567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8" t="s">
        <v>206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8" t="s">
        <v>207</v>
      </c>
      <c r="AP10" s="558"/>
      <c r="AQ10" s="558"/>
      <c r="AR10" s="558"/>
      <c r="AS10" s="558"/>
      <c r="AT10" s="559"/>
      <c r="AU10" s="555" t="s">
        <v>208</v>
      </c>
      <c r="AV10" s="556"/>
      <c r="AW10" s="555" t="s">
        <v>209</v>
      </c>
      <c r="AX10" s="556"/>
      <c r="AY10" s="555" t="s">
        <v>210</v>
      </c>
      <c r="AZ10" s="556"/>
      <c r="BA10" s="573"/>
      <c r="BB10" s="574"/>
      <c r="BC10" s="569"/>
      <c r="BD10" s="569"/>
      <c r="BE10" s="569"/>
      <c r="BF10" s="570"/>
      <c r="BG10" s="70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3" t="s">
        <v>213</v>
      </c>
      <c r="R11" s="604"/>
      <c r="S11" s="623" t="s">
        <v>214</v>
      </c>
      <c r="T11" s="624"/>
      <c r="U11" s="624"/>
      <c r="V11" s="625"/>
      <c r="W11" s="599" t="s">
        <v>388</v>
      </c>
      <c r="X11" s="600"/>
      <c r="Y11" s="601" t="s">
        <v>215</v>
      </c>
      <c r="Z11" s="602"/>
      <c r="AA11" s="608" t="s">
        <v>216</v>
      </c>
      <c r="AB11" s="609"/>
      <c r="AC11" s="610"/>
      <c r="AD11" s="545" t="s">
        <v>217</v>
      </c>
      <c r="AE11" s="546"/>
      <c r="AF11" s="547"/>
      <c r="AG11" s="545" t="s">
        <v>361</v>
      </c>
      <c r="AH11" s="546"/>
      <c r="AI11" s="547"/>
      <c r="AJ11" s="545" t="s">
        <v>362</v>
      </c>
      <c r="AK11" s="546"/>
      <c r="AL11" s="547"/>
      <c r="AM11" s="545" t="s">
        <v>218</v>
      </c>
      <c r="AN11" s="551"/>
      <c r="AO11" s="546" t="s">
        <v>219</v>
      </c>
      <c r="AP11" s="547"/>
      <c r="AQ11" s="545" t="s">
        <v>363</v>
      </c>
      <c r="AR11" s="547"/>
      <c r="AS11" s="546" t="s">
        <v>367</v>
      </c>
      <c r="AT11" s="551"/>
      <c r="AU11" s="575" t="s">
        <v>220</v>
      </c>
      <c r="AV11" s="576"/>
      <c r="AW11" s="516" t="s">
        <v>221</v>
      </c>
      <c r="AX11" s="524" t="s">
        <v>245</v>
      </c>
      <c r="AY11" s="578" t="s">
        <v>355</v>
      </c>
      <c r="AZ11" s="579"/>
      <c r="BA11" s="199" t="s">
        <v>222</v>
      </c>
      <c r="BB11" s="272" t="s">
        <v>223</v>
      </c>
      <c r="BC11" s="638" t="s">
        <v>248</v>
      </c>
      <c r="BD11" s="580"/>
      <c r="BE11" s="563" t="s">
        <v>249</v>
      </c>
      <c r="BF11" s="564"/>
      <c r="BG11" s="70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9" t="s">
        <v>226</v>
      </c>
      <c r="T12" s="247" t="s">
        <v>227</v>
      </c>
      <c r="U12" s="250" t="s">
        <v>228</v>
      </c>
      <c r="V12" s="184" t="s">
        <v>229</v>
      </c>
      <c r="W12" s="185" t="s">
        <v>230</v>
      </c>
      <c r="X12" s="186" t="s">
        <v>231</v>
      </c>
      <c r="Y12" s="277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3" t="s">
        <v>231</v>
      </c>
      <c r="AO12" s="163" t="s">
        <v>230</v>
      </c>
      <c r="AP12" s="442" t="s">
        <v>231</v>
      </c>
      <c r="AQ12" s="163" t="s">
        <v>230</v>
      </c>
      <c r="AR12" s="446" t="s">
        <v>231</v>
      </c>
      <c r="AS12" s="448" t="s">
        <v>230</v>
      </c>
      <c r="AT12" s="162" t="s">
        <v>231</v>
      </c>
      <c r="AU12" s="164" t="s">
        <v>233</v>
      </c>
      <c r="AV12" s="517" t="s">
        <v>234</v>
      </c>
      <c r="AW12" s="164"/>
      <c r="AX12" s="525"/>
      <c r="AY12" s="164" t="s">
        <v>252</v>
      </c>
      <c r="AZ12" s="179" t="s">
        <v>253</v>
      </c>
      <c r="BA12" s="180"/>
      <c r="BB12" s="273"/>
      <c r="BC12" s="284" t="s">
        <v>130</v>
      </c>
      <c r="BD12" s="285" t="s">
        <v>131</v>
      </c>
      <c r="BE12" s="284" t="s">
        <v>130</v>
      </c>
      <c r="BF12" s="286" t="s">
        <v>131</v>
      </c>
      <c r="BG12" s="70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1" t="s">
        <v>238</v>
      </c>
      <c r="T13" s="255" t="s">
        <v>238</v>
      </c>
      <c r="U13" s="256" t="s">
        <v>238</v>
      </c>
      <c r="V13" s="170" t="s">
        <v>238</v>
      </c>
      <c r="W13" s="173" t="s">
        <v>238</v>
      </c>
      <c r="X13" s="174" t="s">
        <v>238</v>
      </c>
      <c r="Y13" s="174" t="s">
        <v>238</v>
      </c>
      <c r="Z13" s="178" t="s">
        <v>238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4" t="s">
        <v>239</v>
      </c>
      <c r="AO13" s="172" t="s">
        <v>239</v>
      </c>
      <c r="AP13" s="172" t="s">
        <v>239</v>
      </c>
      <c r="AQ13" s="172" t="s">
        <v>239</v>
      </c>
      <c r="AR13" s="445" t="s">
        <v>239</v>
      </c>
      <c r="AS13" s="172" t="s">
        <v>239</v>
      </c>
      <c r="AT13" s="176" t="s">
        <v>239</v>
      </c>
      <c r="AU13" s="171" t="s">
        <v>235</v>
      </c>
      <c r="AV13" s="518" t="s">
        <v>235</v>
      </c>
      <c r="AW13" s="515" t="s">
        <v>235</v>
      </c>
      <c r="AX13" s="518" t="s">
        <v>115</v>
      </c>
      <c r="AY13" s="515" t="s">
        <v>235</v>
      </c>
      <c r="AZ13" s="200" t="s">
        <v>235</v>
      </c>
      <c r="BA13" s="201" t="s">
        <v>239</v>
      </c>
      <c r="BB13" s="274" t="s">
        <v>240</v>
      </c>
      <c r="BC13" s="287" t="s">
        <v>247</v>
      </c>
      <c r="BD13" s="288" t="s">
        <v>247</v>
      </c>
      <c r="BE13" s="288" t="s">
        <v>247</v>
      </c>
      <c r="BF13" s="289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>■■　■■</v>
      </c>
      <c r="C14" s="189" t="str">
        <f>IF(入力!C14="","",入力!C14)</f>
        <v>□□　□□</v>
      </c>
      <c r="D14" s="232">
        <f>IF(入力!D14="","",入力!D14)</f>
        <v>37257</v>
      </c>
      <c r="E14" s="278">
        <f>IF(入力!E14="", IF(D14="","",DATEDIF(D14,入力!$C$3,"Y")),入力!E14)</f>
        <v>14</v>
      </c>
      <c r="F14" s="278" t="str">
        <f>IF(入力!F14="","",入力!F14)</f>
        <v>女</v>
      </c>
      <c r="G14" s="189" t="str">
        <f>IF(入力!G14="","",入力!G14)</f>
        <v>愛知県</v>
      </c>
      <c r="H14" s="189" t="str">
        <f>IF(入力!H14="","",入力!H14)</f>
        <v>◆◆◆中学校</v>
      </c>
      <c r="I14" s="278" t="str">
        <f>IF(入力!I14="","",入力!I14)</f>
        <v>右</v>
      </c>
      <c r="J14" s="278" t="str">
        <f>IF(入力!J14="","",入力!J14)</f>
        <v>WS</v>
      </c>
      <c r="K14" s="160">
        <f>IF(入力!K14="","",入力!K14)</f>
        <v>172.7</v>
      </c>
      <c r="L14" s="83">
        <f>IF(入力!L14="","",入力!L14)</f>
        <v>54.7</v>
      </c>
      <c r="M14" s="83">
        <f>IF(入力!M14="","",入力!M14)</f>
        <v>8.5</v>
      </c>
      <c r="N14" s="83">
        <f>IF(入力!N14="","",入力!N14)</f>
        <v>11</v>
      </c>
      <c r="O14" s="83">
        <f>IF(OR(入力!L14="",入力!M14="",入力!N14=""),"",(入力!L14-(入力!L14*(4.57/(1.0888-0.00153*(入力!M14+入力!N14))-4.142)*100)/100))</f>
        <v>45.207662426048067</v>
      </c>
      <c r="P14" s="83">
        <f>IF(入力!P14="", IF(K14="","",L14/POWER(K14/100,2)),入力!P14)</f>
        <v>18.34014019645744</v>
      </c>
      <c r="Q14" s="193">
        <f>IF(入力!Q14="","",入力!Q14)</f>
        <v>228</v>
      </c>
      <c r="R14" s="257">
        <f>IF(入力!R14="","",入力!R14)</f>
        <v>227</v>
      </c>
      <c r="S14" s="104">
        <f>IF(入力!S14="","",入力!S14)</f>
        <v>2</v>
      </c>
      <c r="T14" s="205">
        <f>IF(入力!T14="","",入力!T14)</f>
        <v>3.29</v>
      </c>
      <c r="U14" s="248">
        <f>IF(入力!U14="","",入力!U14)</f>
        <v>1.99</v>
      </c>
      <c r="V14" s="204">
        <f>IF(入力!V14="","",入力!V14)</f>
        <v>3.28</v>
      </c>
      <c r="W14" s="108">
        <f>IF(入力!W14="","",入力!W14)</f>
        <v>5.0199999999999996</v>
      </c>
      <c r="X14" s="109">
        <f>IF(入力!X14="","",入力!X14)</f>
        <v>4.92</v>
      </c>
      <c r="Y14" s="209">
        <f>IF(入力!Y14="","",入力!Y14)</f>
        <v>14.14</v>
      </c>
      <c r="Z14" s="209">
        <f>IF(入力!Z14="","",入力!Z14)</f>
        <v>14.04</v>
      </c>
      <c r="AA14" s="258">
        <f>IF(入力!AA14="","",入力!AA14)</f>
        <v>278</v>
      </c>
      <c r="AB14" s="259">
        <f>IF(入力!AB14="","",入力!AB14)</f>
        <v>275</v>
      </c>
      <c r="AC14" s="210">
        <f>IF(入力!AC14="", IF(入力!AA14="",IF(入力!AB14="","",入力!AB14-入力!Q14),IF(入力!AB14="",入力!AA14-入力!Q14,IF(入力!AA14&gt;入力!AB14,入力!AA14-入力!Q14,入力!AB14-入力!Q14))),入力!AC14)</f>
        <v>50</v>
      </c>
      <c r="AD14" s="210">
        <f>IF(入力!AD14="","",入力!AD14)</f>
        <v>291</v>
      </c>
      <c r="AE14" s="210">
        <f>IF(入力!AE14="","",入力!AE14)</f>
        <v>297</v>
      </c>
      <c r="AF14" s="210">
        <f>IF(入力!AF14="", IF(入力!AD14="",IF(入力!AE14="","",入力!AE14-入力!Q14),IF(入力!AE14="",入力!AD14-入力!Q14,IF(入力!AD14&gt;入力!AE14,入力!AD14-入力!Q14,入力!AE14-入力!Q14))),入力!AF14)</f>
        <v>69</v>
      </c>
      <c r="AG14" s="210">
        <f>IF(入力!AG14="","",入力!AG14)</f>
        <v>278</v>
      </c>
      <c r="AH14" s="210">
        <f>IF(入力!AH14="","",入力!AH14)</f>
        <v>275</v>
      </c>
      <c r="AI14" s="210">
        <f>IF(入力!AI14="", IF(入力!AG14="",IF(入力!AH14="","",入力!AH14-入力!Q14),IF(入力!AH14="",入力!AG14-入力!Q14,IF(入力!AG14&gt;入力!AH14,入力!AG14-入力!Q14,入力!AH14-入力!Q14))),入力!AI14)</f>
        <v>50</v>
      </c>
      <c r="AJ14" s="210">
        <f>IF(入力!AJ14="","",入力!AJ14)</f>
        <v>277</v>
      </c>
      <c r="AK14" s="210">
        <f>IF(入力!AK14="","",入力!AK14)</f>
        <v>275</v>
      </c>
      <c r="AL14" s="210">
        <f>IF(入力!AL14="", IF(入力!AJ14="",IF(入力!AK14="","",入力!AK14-入力!Q14),IF(入力!AK14="",入力!AJ14-入力!Q14,IF(入力!AJ14&gt;入力!AK14,入力!AJ14-入力!Q14,入力!AK14-入力!Q14))),入力!AL14)</f>
        <v>49</v>
      </c>
      <c r="AM14" s="209">
        <f>IF(入力!AM14="","",入力!AM14)</f>
        <v>6.91</v>
      </c>
      <c r="AN14" s="127">
        <f>IF(入力!AN14="","",入力!AN14)</f>
        <v>6.91</v>
      </c>
      <c r="AO14" s="206">
        <f>IF(入力!AO14="","",入力!AO14)</f>
        <v>10.7</v>
      </c>
      <c r="AP14" s="447">
        <f>IF(入力!AP14="","",入力!AP14)</f>
        <v>12.6</v>
      </c>
      <c r="AQ14" s="206">
        <f>IF(入力!AQ14="","",入力!AQ14)</f>
        <v>11</v>
      </c>
      <c r="AR14" s="447">
        <f>IF(入力!AR14="","",入力!AR14)</f>
        <v>13.5</v>
      </c>
      <c r="AS14" s="206">
        <f>IF(入力!AS14="","",入力!AS14)</f>
        <v>11.5</v>
      </c>
      <c r="AT14" s="208">
        <f>IF(入力!AT14="","",入力!AT14)</f>
        <v>12</v>
      </c>
      <c r="AU14" s="160">
        <f>IF(入力!AU14="","",入力!AU14)</f>
        <v>16</v>
      </c>
      <c r="AV14" s="257">
        <f>IF(入力!AV14="","",入力!AV14)</f>
        <v>12</v>
      </c>
      <c r="AW14" s="530">
        <f>IF(入力!AW14="","",入力!AW14)</f>
        <v>207</v>
      </c>
      <c r="AX14" s="257">
        <f>IF(入力!AX14="","",入力!AX14)</f>
        <v>4</v>
      </c>
      <c r="AY14" s="530">
        <f>IF(入力!AY14="","",入力!AY14)</f>
        <v>86</v>
      </c>
      <c r="AZ14" s="257">
        <f>IF(入力!AZ14="","",入力!AZ14)</f>
        <v>88</v>
      </c>
      <c r="BA14" s="135">
        <f>IF(入力!BA14="","",入力!BA14)</f>
        <v>1320</v>
      </c>
      <c r="BB14" s="279">
        <f>IF(入力!BB14="","",入力!BB14)</f>
        <v>34</v>
      </c>
      <c r="BC14" s="129">
        <f>IF(入力!BC14="","",入力!BC14)</f>
        <v>32.1</v>
      </c>
      <c r="BD14" s="282">
        <f>IF(入力!BD14="","",入力!BD14)</f>
        <v>29.1</v>
      </c>
      <c r="BE14" s="129">
        <f>IF(入力!BE14="","",入力!BE14)</f>
        <v>33.299999999999997</v>
      </c>
      <c r="BF14" s="283">
        <f>IF(入力!BF14="","",入力!BF14)</f>
        <v>29</v>
      </c>
      <c r="BG14" s="70"/>
    </row>
    <row r="15" spans="1:59">
      <c r="A15" s="96">
        <f>IF(入力!A15="","",入力!A15)</f>
        <v>2</v>
      </c>
      <c r="B15" s="189" t="str">
        <f>IF(入力!B15="","",入力!B15)</f>
        <v>■■　■■</v>
      </c>
      <c r="C15" s="189" t="str">
        <f>IF(入力!C15="","",入力!C15)</f>
        <v>□□　□□</v>
      </c>
      <c r="D15" s="232">
        <f>IF(入力!D15="","",入力!D15)</f>
        <v>37289</v>
      </c>
      <c r="E15" s="440">
        <f>IF(入力!E15="", IF(D15="","",DATEDIF(D15,入力!$C$3,"Y")),入力!E15)</f>
        <v>13</v>
      </c>
      <c r="F15" s="278" t="str">
        <f>IF(入力!F15="","",入力!F15)</f>
        <v>女</v>
      </c>
      <c r="G15" s="189" t="str">
        <f>IF(入力!G15="","",入力!G15)</f>
        <v>東京都</v>
      </c>
      <c r="H15" s="189" t="str">
        <f>IF(入力!H15="","",入力!H15)</f>
        <v>◆◆学園中学校</v>
      </c>
      <c r="I15" s="278" t="str">
        <f>IF(入力!I15="","",入力!I15)</f>
        <v>右</v>
      </c>
      <c r="J15" s="278" t="str">
        <f>IF(入力!J15="","",入力!J15)</f>
        <v>WS・MB</v>
      </c>
      <c r="K15" s="160">
        <f>IF(入力!K15="","",入力!K15)</f>
        <v>167.9</v>
      </c>
      <c r="L15" s="83">
        <f>IF(入力!L15="","",入力!L15)</f>
        <v>54.1</v>
      </c>
      <c r="M15" s="83">
        <f>IF(入力!M15="","",入力!M15)</f>
        <v>11</v>
      </c>
      <c r="N15" s="83">
        <f>IF(入力!N15="","",入力!N15)</f>
        <v>12.5</v>
      </c>
      <c r="O15" s="83">
        <f>IF(OR(入力!L15="",入力!M15="",入力!N15=""),"",(入力!L15-(入力!L15*(4.57/(1.0888-0.00153*(入力!M15+入力!N15))-4.142)*100)/100))</f>
        <v>43.354661283474769</v>
      </c>
      <c r="P15" s="83">
        <f>IF(入力!P15="", IF(K15="","",L15/POWER(K15/100,2)),入力!P15)</f>
        <v>19.190923438147937</v>
      </c>
      <c r="Q15" s="193">
        <f>IF(入力!Q15="","",入力!Q15)</f>
        <v>219</v>
      </c>
      <c r="R15" s="257">
        <f>IF(入力!R15="","",入力!R15)</f>
        <v>216</v>
      </c>
      <c r="S15" s="104">
        <f>IF(入力!S15="","",入力!S15)</f>
        <v>2.0299999999999998</v>
      </c>
      <c r="T15" s="205">
        <f>IF(入力!T15="","",入力!T15)</f>
        <v>3.34</v>
      </c>
      <c r="U15" s="248">
        <f>IF(入力!U15="","",入力!U15)</f>
        <v>1.97</v>
      </c>
      <c r="V15" s="204">
        <f>IF(入力!V15="","",入力!V15)</f>
        <v>3.24</v>
      </c>
      <c r="W15" s="108">
        <f>IF(入力!W15="","",入力!W15)</f>
        <v>4.99</v>
      </c>
      <c r="X15" s="109">
        <f>IF(入力!X15="","",入力!X15)</f>
        <v>4.87</v>
      </c>
      <c r="Y15" s="209">
        <f>IF(入力!Y15="","",入力!Y15)</f>
        <v>13.89</v>
      </c>
      <c r="Z15" s="209">
        <f>IF(入力!Z15="","",入力!Z15)</f>
        <v>13.92</v>
      </c>
      <c r="AA15" s="258">
        <f>IF(入力!AA15="","",入力!AA15)</f>
        <v>274</v>
      </c>
      <c r="AB15" s="259">
        <f>IF(入力!AB15="","",入力!AB15)</f>
        <v>278</v>
      </c>
      <c r="AC15" s="210">
        <f>IF(入力!AC15="", IF(入力!AA15="",IF(入力!AB15="","",入力!AB15-入力!Q15),IF(入力!AB15="",入力!AA15-入力!Q15,IF(入力!AA15&gt;入力!AB15,入力!AA15-入力!Q15,入力!AB15-入力!Q15))),入力!AC15)</f>
        <v>59</v>
      </c>
      <c r="AD15" s="210">
        <f>IF(入力!AD15="","",入力!AD15)</f>
        <v>284</v>
      </c>
      <c r="AE15" s="210">
        <f>IF(入力!AE15="","",入力!AE15)</f>
        <v>283</v>
      </c>
      <c r="AF15" s="210">
        <f>IF(入力!AF15="", IF(入力!AD15="",IF(入力!AE15="","",入力!AE15-入力!Q15),IF(入力!AE15="",入力!AD15-入力!Q15,IF(入力!AD15&gt;入力!AE15,入力!AD15-入力!Q15,入力!AE15-入力!Q15))),入力!AF15)</f>
        <v>65</v>
      </c>
      <c r="AG15" s="210">
        <f>IF(入力!AG15="","",入力!AG15)</f>
        <v>266</v>
      </c>
      <c r="AH15" s="210">
        <f>IF(入力!AH15="","",入力!AH15)</f>
        <v>270</v>
      </c>
      <c r="AI15" s="210">
        <f>IF(入力!AI15="", IF(入力!AG15="",IF(入力!AH15="","",入力!AH15-入力!Q15),IF(入力!AH15="",入力!AG15-入力!Q15,IF(入力!AG15&gt;入力!AH15,入力!AG15-入力!Q15,入力!AH15-入力!Q15))),入力!AI15)</f>
        <v>51</v>
      </c>
      <c r="AJ15" s="210">
        <f>IF(入力!AJ15="","",入力!AJ15)</f>
        <v>270</v>
      </c>
      <c r="AK15" s="210">
        <f>IF(入力!AK15="","",入力!AK15)</f>
        <v>267</v>
      </c>
      <c r="AL15" s="210">
        <f>IF(入力!AL15="", IF(入力!AJ15="",IF(入力!AK15="","",入力!AK15-入力!Q15),IF(入力!AK15="",入力!AJ15-入力!Q15,IF(入力!AJ15&gt;入力!AK15,入力!AJ15-入力!Q15,入力!AK15-入力!Q15))),入力!AL15)</f>
        <v>51</v>
      </c>
      <c r="AM15" s="209">
        <f>IF(入力!AM15="","",入力!AM15)</f>
        <v>7.81</v>
      </c>
      <c r="AN15" s="127">
        <f>IF(入力!AN15="","",入力!AN15)</f>
        <v>7.79</v>
      </c>
      <c r="AO15" s="206">
        <f>IF(入力!AO15="","",入力!AO15)</f>
        <v>9.5</v>
      </c>
      <c r="AP15" s="447">
        <f>IF(入力!AP15="","",入力!AP15)</f>
        <v>9.1</v>
      </c>
      <c r="AQ15" s="206">
        <f>IF(入力!AQ15="","",入力!AQ15)</f>
        <v>10.3</v>
      </c>
      <c r="AR15" s="447">
        <f>IF(入力!AR15="","",入力!AR15)</f>
        <v>10.199999999999999</v>
      </c>
      <c r="AS15" s="206">
        <f>IF(入力!AS15="","",入力!AS15)</f>
        <v>10.1</v>
      </c>
      <c r="AT15" s="208">
        <f>IF(入力!AT15="","",入力!AT15)</f>
        <v>9.8000000000000007</v>
      </c>
      <c r="AU15" s="160">
        <f>IF(入力!AU15="","",入力!AU15)</f>
        <v>-10</v>
      </c>
      <c r="AV15" s="257">
        <f>IF(入力!AV15="","",入力!AV15)</f>
        <v>5</v>
      </c>
      <c r="AW15" s="530">
        <f>IF(入力!AW15="","",入力!AW15)</f>
        <v>168</v>
      </c>
      <c r="AX15" s="257">
        <f>IF(入力!AX15="","",入力!AX15)</f>
        <v>3</v>
      </c>
      <c r="AY15" s="530">
        <f>IF(入力!AY15="","",入力!AY15)</f>
        <v>85</v>
      </c>
      <c r="AZ15" s="257">
        <f>IF(入力!AZ15="","",入力!AZ15)</f>
        <v>89</v>
      </c>
      <c r="BA15" s="135">
        <f>IF(入力!BA15="","",入力!BA15)</f>
        <v>1000</v>
      </c>
      <c r="BB15" s="279">
        <f>IF(入力!BB15="","",入力!BB15)</f>
        <v>32</v>
      </c>
      <c r="BC15" s="129">
        <f>IF(入力!BC15="","",入力!BC15)</f>
        <v>31.8</v>
      </c>
      <c r="BD15" s="282">
        <f>IF(入力!BD15="","",入力!BD15)</f>
        <v>30.9</v>
      </c>
      <c r="BE15" s="129">
        <f>IF(入力!BE15="","",入力!BE15)</f>
        <v>32.1</v>
      </c>
      <c r="BF15" s="283">
        <f>IF(入力!BF15="","",入力!BF15)</f>
        <v>30</v>
      </c>
      <c r="BG15" s="70"/>
    </row>
    <row r="16" spans="1:59">
      <c r="A16" s="96">
        <f>IF(入力!A16="","",入力!A16)</f>
        <v>3</v>
      </c>
      <c r="B16" s="189" t="str">
        <f>IF(入力!B16="","",入力!B16)</f>
        <v>■■　■■</v>
      </c>
      <c r="C16" s="189" t="str">
        <f>IF(入力!C16="","",入力!C16)</f>
        <v>□□　□□</v>
      </c>
      <c r="D16" s="232">
        <f>IF(入力!D16="","",入力!D16)</f>
        <v>37318</v>
      </c>
      <c r="E16" s="440">
        <f>IF(入力!E16="", IF(D16="","",DATEDIF(D16,入力!$C$3,"Y")),入力!E16)</f>
        <v>13</v>
      </c>
      <c r="F16" s="278" t="str">
        <f>IF(入力!F16="","",入力!F16)</f>
        <v>女</v>
      </c>
      <c r="G16" s="189" t="str">
        <f>IF(入力!G16="","",入力!G16)</f>
        <v>大阪府</v>
      </c>
      <c r="H16" s="189" t="str">
        <f>IF(入力!H16="","",入力!H16)</f>
        <v>◆◆市立東中学校</v>
      </c>
      <c r="I16" s="278" t="str">
        <f>IF(入力!I16="","",入力!I16)</f>
        <v>右</v>
      </c>
      <c r="J16" s="278" t="str">
        <f>IF(入力!J16="","",入力!J16)</f>
        <v>S</v>
      </c>
      <c r="K16" s="160">
        <f>IF(入力!K16="","",入力!K16)</f>
        <v>166.9</v>
      </c>
      <c r="L16" s="83">
        <f>IF(入力!L16="","",入力!L16)</f>
        <v>65.7</v>
      </c>
      <c r="M16" s="83">
        <f>IF(入力!M16="","",入力!M16)</f>
        <v>16</v>
      </c>
      <c r="N16" s="83">
        <f>IF(入力!N16="","",入力!N16)</f>
        <v>13.5</v>
      </c>
      <c r="O16" s="83">
        <f>IF(OR(入力!L16="",入力!M16="",入力!N16=""),"",(入力!L16-(入力!L16*(4.57/(1.0888-0.00153*(入力!M16+入力!N16))-4.142)*100)/100))</f>
        <v>50.142259011272785</v>
      </c>
      <c r="P16" s="83">
        <f>IF(入力!P16="", IF(K16="","",L16/POWER(K16/100,2)),入力!P16)</f>
        <v>23.585913214609196</v>
      </c>
      <c r="Q16" s="193">
        <f>IF(入力!Q16="","",入力!Q16)</f>
        <v>218.5</v>
      </c>
      <c r="R16" s="257">
        <f>IF(入力!R16="","",入力!R16)</f>
        <v>214.5</v>
      </c>
      <c r="S16" s="104">
        <f>IF(入力!S16="","",入力!S16)</f>
        <v>1.99</v>
      </c>
      <c r="T16" s="205">
        <f>IF(入力!T16="","",入力!T16)</f>
        <v>3.4</v>
      </c>
      <c r="U16" s="248">
        <f>IF(入力!U16="","",入力!U16)</f>
        <v>2.0299999999999998</v>
      </c>
      <c r="V16" s="204">
        <f>IF(入力!V16="","",入力!V16)</f>
        <v>3.44</v>
      </c>
      <c r="W16" s="108">
        <f>IF(入力!W16="","",入力!W16)</f>
        <v>5.33</v>
      </c>
      <c r="X16" s="109">
        <f>IF(入力!X16="","",入力!X16)</f>
        <v>4.97</v>
      </c>
      <c r="Y16" s="209">
        <f>IF(入力!Y16="","",入力!Y16)</f>
        <v>13.91</v>
      </c>
      <c r="Z16" s="209">
        <f>IF(入力!Z16="","",入力!Z16)</f>
        <v>13.93</v>
      </c>
      <c r="AA16" s="258">
        <f>IF(入力!AA16="","",入力!AA16)</f>
        <v>270</v>
      </c>
      <c r="AB16" s="259">
        <f>IF(入力!AB16="","",入力!AB16)</f>
        <v>273</v>
      </c>
      <c r="AC16" s="210">
        <f>IF(入力!AC16="", IF(入力!AA16="",IF(入力!AB16="","",入力!AB16-入力!Q16),IF(入力!AB16="",入力!AA16-入力!Q16,IF(入力!AA16&gt;入力!AB16,入力!AA16-入力!Q16,入力!AB16-入力!Q16))),入力!AC16)</f>
        <v>54.5</v>
      </c>
      <c r="AD16" s="210">
        <f>IF(入力!AD16="","",入力!AD16)</f>
        <v>281</v>
      </c>
      <c r="AE16" s="210">
        <f>IF(入力!AE16="","",入力!AE16)</f>
        <v>283</v>
      </c>
      <c r="AF16" s="210">
        <f>IF(入力!AF16="", IF(入力!AD16="",IF(入力!AE16="","",入力!AE16-入力!Q16),IF(入力!AE16="",入力!AD16-入力!Q16,IF(入力!AD16&gt;入力!AE16,入力!AD16-入力!Q16,入力!AE16-入力!Q16))),入力!AF16)</f>
        <v>64.5</v>
      </c>
      <c r="AG16" s="210">
        <f>IF(入力!AG16="","",入力!AG16)</f>
        <v>270</v>
      </c>
      <c r="AH16" s="210">
        <f>IF(入力!AH16="","",入力!AH16)</f>
        <v>266</v>
      </c>
      <c r="AI16" s="210">
        <f>IF(入力!AI16="", IF(入力!AG16="",IF(入力!AH16="","",入力!AH16-入力!Q16),IF(入力!AH16="",入力!AG16-入力!Q16,IF(入力!AG16&gt;入力!AH16,入力!AG16-入力!Q16,入力!AH16-入力!Q16))),入力!AI16)</f>
        <v>51.5</v>
      </c>
      <c r="AJ16" s="210">
        <f>IF(入力!AJ16="","",入力!AJ16)</f>
        <v>269</v>
      </c>
      <c r="AK16" s="210">
        <f>IF(入力!AK16="","",入力!AK16)</f>
        <v>270</v>
      </c>
      <c r="AL16" s="210">
        <f>IF(入力!AL16="", IF(入力!AJ16="",IF(入力!AK16="","",入力!AK16-入力!Q16),IF(入力!AK16="",入力!AJ16-入力!Q16,IF(入力!AJ16&gt;入力!AK16,入力!AJ16-入力!Q16,入力!AK16-入力!Q16))),入力!AL16)</f>
        <v>51.5</v>
      </c>
      <c r="AM16" s="209">
        <f>IF(入力!AM16="","",入力!AM16)</f>
        <v>7.18</v>
      </c>
      <c r="AN16" s="127">
        <f>IF(入力!AN16="","",入力!AN16)</f>
        <v>6.98</v>
      </c>
      <c r="AO16" s="206">
        <f>IF(入力!AO16="","",入力!AO16)</f>
        <v>9.5</v>
      </c>
      <c r="AP16" s="447">
        <f>IF(入力!AP16="","",入力!AP16)</f>
        <v>9.6</v>
      </c>
      <c r="AQ16" s="206">
        <f>IF(入力!AQ16="","",入力!AQ16)</f>
        <v>10.5</v>
      </c>
      <c r="AR16" s="447">
        <f>IF(入力!AR16="","",入力!AR16)</f>
        <v>10.7</v>
      </c>
      <c r="AS16" s="206">
        <f>IF(入力!AS16="","",入力!AS16)</f>
        <v>10.3</v>
      </c>
      <c r="AT16" s="208">
        <f>IF(入力!AT16="","",入力!AT16)</f>
        <v>10.5</v>
      </c>
      <c r="AU16" s="160">
        <f>IF(入力!AU16="","",入力!AU16)</f>
        <v>16</v>
      </c>
      <c r="AV16" s="257">
        <f>IF(入力!AV16="","",入力!AV16)</f>
        <v>5</v>
      </c>
      <c r="AW16" s="530">
        <f>IF(入力!AW16="","",入力!AW16)</f>
        <v>180</v>
      </c>
      <c r="AX16" s="257">
        <f>IF(入力!AX16="","",入力!AX16)</f>
        <v>22</v>
      </c>
      <c r="AY16" s="530">
        <f>IF(入力!AY16="","",入力!AY16)</f>
        <v>82</v>
      </c>
      <c r="AZ16" s="257">
        <f>IF(入力!AZ16="","",入力!AZ16)</f>
        <v>87</v>
      </c>
      <c r="BA16" s="135">
        <f>IF(入力!BA16="","",入力!BA16)</f>
        <v>800</v>
      </c>
      <c r="BB16" s="279">
        <f>IF(入力!BB16="","",入力!BB16)</f>
        <v>25</v>
      </c>
      <c r="BC16" s="129">
        <f>IF(入力!BC16="","",入力!BC16)</f>
        <v>38.700000000000003</v>
      </c>
      <c r="BD16" s="282">
        <f>IF(入力!BD16="","",入力!BD16)</f>
        <v>37.6</v>
      </c>
      <c r="BE16" s="129">
        <f>IF(入力!BE16="","",入力!BE16)</f>
        <v>39.9</v>
      </c>
      <c r="BF16" s="283">
        <f>IF(入力!BF16="","",入力!BF16)</f>
        <v>38.200000000000003</v>
      </c>
      <c r="BG16" s="70"/>
    </row>
    <row r="17" spans="1:59">
      <c r="A17" s="96">
        <f>IF(入力!A17="","",入力!A17)</f>
        <v>4</v>
      </c>
      <c r="B17" s="189" t="str">
        <f>IF(入力!B17="","",入力!B17)</f>
        <v>■■　■■</v>
      </c>
      <c r="C17" s="189" t="str">
        <f>IF(入力!C17="","",入力!C17)</f>
        <v>□□　□□</v>
      </c>
      <c r="D17" s="232">
        <f>IF(入力!D17="","",入力!D17)</f>
        <v>37350</v>
      </c>
      <c r="E17" s="440">
        <f>IF(入力!E17="", IF(D17="","",DATEDIF(D17,入力!$C$3,"Y")),入力!E17)</f>
        <v>13</v>
      </c>
      <c r="F17" s="278" t="str">
        <f>IF(入力!F17="","",入力!F17)</f>
        <v>女</v>
      </c>
      <c r="G17" s="189" t="str">
        <f>IF(入力!G17="","",入力!G17)</f>
        <v>神奈川県</v>
      </c>
      <c r="H17" s="189" t="str">
        <f>IF(入力!H17="","",入力!H17)</f>
        <v>◆◆市立西中学校</v>
      </c>
      <c r="I17" s="278" t="str">
        <f>IF(入力!I17="","",入力!I17)</f>
        <v>左</v>
      </c>
      <c r="J17" s="278" t="str">
        <f>IF(入力!J17="","",入力!J17)</f>
        <v>ＷＳ・OP</v>
      </c>
      <c r="K17" s="160">
        <f>IF(入力!K17="","",入力!K17)</f>
        <v>167.5</v>
      </c>
      <c r="L17" s="83">
        <f>IF(入力!L17="","",入力!L17)</f>
        <v>56.8</v>
      </c>
      <c r="M17" s="83">
        <f>IF(入力!M17="","",入力!M17)</f>
        <v>16.5</v>
      </c>
      <c r="N17" s="83">
        <f>IF(入力!N17="","",入力!N17)</f>
        <v>9.5</v>
      </c>
      <c r="O17" s="83">
        <f>IF(OR(入力!L17="",入力!M17="",入力!N17=""),"",(入力!L17-(入力!L17*(4.57/(1.0888-0.00153*(入力!M17+入力!N17))-4.142)*100)/100))</f>
        <v>44.61941212941602</v>
      </c>
      <c r="P17" s="83">
        <f>IF(入力!P17="", IF(K17="","",L17/POWER(K17/100,2)),入力!P17)</f>
        <v>20.245043439518824</v>
      </c>
      <c r="Q17" s="193">
        <f>IF(入力!Q17="","",入力!Q17)</f>
        <v>218.5</v>
      </c>
      <c r="R17" s="257">
        <f>IF(入力!R17="","",入力!R17)</f>
        <v>216.5</v>
      </c>
      <c r="S17" s="104">
        <f>IF(入力!S17="","",入力!S17)</f>
        <v>2.0299999999999998</v>
      </c>
      <c r="T17" s="205">
        <f>IF(入力!T17="","",入力!T17)</f>
        <v>3.4</v>
      </c>
      <c r="U17" s="248">
        <f>IF(入力!U17="","",入力!U17)</f>
        <v>3.04</v>
      </c>
      <c r="V17" s="204">
        <f>IF(入力!V17="","",入力!V17)</f>
        <v>3.41</v>
      </c>
      <c r="W17" s="108">
        <f>IF(入力!W17="","",入力!W17)</f>
        <v>5.35</v>
      </c>
      <c r="X17" s="109">
        <f>IF(入力!X17="","",入力!X17)</f>
        <v>4.97</v>
      </c>
      <c r="Y17" s="209">
        <f>IF(入力!Y17="","",入力!Y17)</f>
        <v>13.96</v>
      </c>
      <c r="Z17" s="209">
        <f>IF(入力!Z17="","",入力!Z17)</f>
        <v>14.43</v>
      </c>
      <c r="AA17" s="258">
        <f>IF(入力!AA17="","",入力!AA17)</f>
        <v>275</v>
      </c>
      <c r="AB17" s="259">
        <f>IF(入力!AB17="","",入力!AB17)</f>
        <v>276</v>
      </c>
      <c r="AC17" s="210">
        <f>IF(入力!AC17="", IF(入力!AA17="",IF(入力!AB17="","",入力!AB17-入力!Q17),IF(入力!AB17="",入力!AA17-入力!Q17,IF(入力!AA17&gt;入力!AB17,入力!AA17-入力!Q17,入力!AB17-入力!Q17))),入力!AC17)</f>
        <v>57.5</v>
      </c>
      <c r="AD17" s="210">
        <f>IF(入力!AD17="","",入力!AD17)</f>
        <v>281</v>
      </c>
      <c r="AE17" s="210">
        <f>IF(入力!AE17="","",入力!AE17)</f>
        <v>278</v>
      </c>
      <c r="AF17" s="210">
        <f>IF(入力!AF17="", IF(入力!AD17="",IF(入力!AE17="","",入力!AE17-入力!Q17),IF(入力!AE17="",入力!AD17-入力!Q17,IF(入力!AD17&gt;入力!AE17,入力!AD17-入力!Q17,入力!AE17-入力!Q17))),入力!AF17)</f>
        <v>62.5</v>
      </c>
      <c r="AG17" s="210">
        <f>IF(入力!AG17="","",入力!AG17)</f>
        <v>268</v>
      </c>
      <c r="AH17" s="210">
        <f>IF(入力!AH17="","",入力!AH17)</f>
        <v>271</v>
      </c>
      <c r="AI17" s="210">
        <f>IF(入力!AI17="", IF(入力!AG17="",IF(入力!AH17="","",入力!AH17-入力!Q17),IF(入力!AH17="",入力!AG17-入力!Q17,IF(入力!AG17&gt;入力!AH17,入力!AG17-入力!Q17,入力!AH17-入力!Q17))),入力!AI17)</f>
        <v>52.5</v>
      </c>
      <c r="AJ17" s="210">
        <f>IF(入力!AJ17="","",入力!AJ17)</f>
        <v>269</v>
      </c>
      <c r="AK17" s="210">
        <f>IF(入力!AK17="","",入力!AK17)</f>
        <v>266</v>
      </c>
      <c r="AL17" s="210">
        <f>IF(入力!AL17="", IF(入力!AJ17="",IF(入力!AK17="","",入力!AK17-入力!Q17),IF(入力!AK17="",入力!AJ17-入力!Q17,IF(入力!AJ17&gt;入力!AK17,入力!AJ17-入力!Q17,入力!AK17-入力!Q17))),入力!AL17)</f>
        <v>50.5</v>
      </c>
      <c r="AM17" s="209">
        <f>IF(入力!AM17="","",入力!AM17)</f>
        <v>7.63</v>
      </c>
      <c r="AN17" s="127">
        <f>IF(入力!AN17="","",入力!AN17)</f>
        <v>6.78</v>
      </c>
      <c r="AO17" s="206">
        <f>IF(入力!AO17="","",入力!AO17)</f>
        <v>7.4</v>
      </c>
      <c r="AP17" s="447">
        <f>IF(入力!AP17="","",入力!AP17)</f>
        <v>8.1999999999999993</v>
      </c>
      <c r="AQ17" s="206">
        <f>IF(入力!AQ17="","",入力!AQ17)</f>
        <v>8.5</v>
      </c>
      <c r="AR17" s="447">
        <f>IF(入力!AR17="","",入力!AR17)</f>
        <v>8.1999999999999993</v>
      </c>
      <c r="AS17" s="206">
        <f>IF(入力!AS17="","",入力!AS17)</f>
        <v>7.9</v>
      </c>
      <c r="AT17" s="208">
        <f>IF(入力!AT17="","",入力!AT17)</f>
        <v>8.15</v>
      </c>
      <c r="AU17" s="160">
        <f>IF(入力!AU17="","",入力!AU17)</f>
        <v>8.5</v>
      </c>
      <c r="AV17" s="257">
        <f>IF(入力!AV17="","",入力!AV17)</f>
        <v>6</v>
      </c>
      <c r="AW17" s="530">
        <f>IF(入力!AW17="","",入力!AW17)</f>
        <v>153</v>
      </c>
      <c r="AX17" s="257">
        <f>IF(入力!AX17="","",入力!AX17)</f>
        <v>12</v>
      </c>
      <c r="AY17" s="530">
        <f>IF(入力!AY17="","",入力!AY17)</f>
        <v>85</v>
      </c>
      <c r="AZ17" s="257">
        <f>IF(入力!AZ17="","",入力!AZ17)</f>
        <v>82</v>
      </c>
      <c r="BA17" s="135">
        <f>IF(入力!BA17="","",入力!BA17)</f>
        <v>1000</v>
      </c>
      <c r="BB17" s="279">
        <f>IF(入力!BB17="","",入力!BB17)</f>
        <v>31</v>
      </c>
      <c r="BC17" s="129">
        <f>IF(入力!BC17="","",入力!BC17)</f>
        <v>33.1</v>
      </c>
      <c r="BD17" s="282">
        <f>IF(入力!BD17="","",入力!BD17)</f>
        <v>34</v>
      </c>
      <c r="BE17" s="129">
        <f>IF(入力!BE17="","",入力!BE17)</f>
        <v>32.799999999999997</v>
      </c>
      <c r="BF17" s="283">
        <f>IF(入力!BF17="","",入力!BF17)</f>
        <v>34</v>
      </c>
      <c r="BG17" s="70"/>
    </row>
    <row r="18" spans="1:59">
      <c r="A18" s="96">
        <f>IF(入力!A18="","",入力!A18)</f>
        <v>5</v>
      </c>
      <c r="B18" s="189" t="str">
        <f>IF(入力!B18="","",入力!B18)</f>
        <v>■■　■■</v>
      </c>
      <c r="C18" s="189" t="str">
        <f>IF(入力!C18="","",入力!C18)</f>
        <v>□□　□□</v>
      </c>
      <c r="D18" s="232">
        <f>IF(入力!D18="","",入力!D18)</f>
        <v>37381</v>
      </c>
      <c r="E18" s="440">
        <f>IF(入力!E18="", IF(D18="","",DATEDIF(D18,入力!$C$3,"Y")),入力!E18)</f>
        <v>13</v>
      </c>
      <c r="F18" s="278" t="str">
        <f>IF(入力!F18="","",入力!F18)</f>
        <v>女</v>
      </c>
      <c r="G18" s="189" t="str">
        <f>IF(入力!G18="","",入力!G18)</f>
        <v>北海道</v>
      </c>
      <c r="H18" s="189" t="str">
        <f>IF(入力!H18="","",入力!H18)</f>
        <v>◆◆付属中学校</v>
      </c>
      <c r="I18" s="278" t="str">
        <f>IF(入力!I18="","",入力!I18)</f>
        <v>右</v>
      </c>
      <c r="J18" s="278" t="str">
        <f>IF(入力!J18="","",入力!J18)</f>
        <v>WS・MB</v>
      </c>
      <c r="K18" s="160">
        <f>IF(入力!K18="","",入力!K18)</f>
        <v>181.5</v>
      </c>
      <c r="L18" s="83">
        <f>IF(入力!L18="","",入力!L18)</f>
        <v>63.6</v>
      </c>
      <c r="M18" s="83">
        <f>IF(入力!M18="","",入力!M18)</f>
        <v>15.5</v>
      </c>
      <c r="N18" s="83">
        <f>IF(入力!N18="","",入力!N18)</f>
        <v>17.5</v>
      </c>
      <c r="O18" s="83">
        <f>IF(OR(入力!L18="",入力!M18="",入力!N18=""),"",(入力!L18-(入力!L18*(4.57/(1.0888-0.00153*(入力!M18+入力!N18))-4.142)*100)/100))</f>
        <v>47.103240142154107</v>
      </c>
      <c r="P18" s="83">
        <f>IF(入力!P18="", IF(K18="","",L18/POWER(K18/100,2)),入力!P18)</f>
        <v>19.306513671652667</v>
      </c>
      <c r="Q18" s="193">
        <f>IF(入力!Q18="","",入力!Q18)</f>
        <v>237</v>
      </c>
      <c r="R18" s="257">
        <f>IF(入力!R18="","",入力!R18)</f>
        <v>234</v>
      </c>
      <c r="S18" s="104">
        <f>IF(入力!S18="","",入力!S18)</f>
        <v>2.2200000000000002</v>
      </c>
      <c r="T18" s="205">
        <f>IF(入力!T18="","",入力!T18)</f>
        <v>3.61</v>
      </c>
      <c r="U18" s="248">
        <f>IF(入力!U18="","",入力!U18)</f>
        <v>2.27</v>
      </c>
      <c r="V18" s="204">
        <f>IF(入力!V18="","",入力!V18)</f>
        <v>3.69</v>
      </c>
      <c r="W18" s="108">
        <f>IF(入力!W18="","",入力!W18)</f>
        <v>5.38</v>
      </c>
      <c r="X18" s="109">
        <f>IF(入力!X18="","",入力!X18)</f>
        <v>5.47</v>
      </c>
      <c r="Y18" s="209">
        <f>IF(入力!Y18="","",入力!Y18)</f>
        <v>14.79</v>
      </c>
      <c r="Z18" s="209">
        <f>IF(入力!Z18="","",入力!Z18)</f>
        <v>14.82</v>
      </c>
      <c r="AA18" s="258">
        <f>IF(入力!AA18="","",入力!AA18)</f>
        <v>281</v>
      </c>
      <c r="AB18" s="259">
        <f>IF(入力!AB18="","",入力!AB18)</f>
        <v>277</v>
      </c>
      <c r="AC18" s="210">
        <f>IF(入力!AC18="", IF(入力!AA18="",IF(入力!AB18="","",入力!AB18-入力!Q18),IF(入力!AB18="",入力!AA18-入力!Q18,IF(入力!AA18&gt;入力!AB18,入力!AA18-入力!Q18,入力!AB18-入力!Q18))),入力!AC18)</f>
        <v>44</v>
      </c>
      <c r="AD18" s="210">
        <f>IF(入力!AD18="","",入力!AD18)</f>
        <v>287</v>
      </c>
      <c r="AE18" s="210">
        <f>IF(入力!AE18="","",入力!AE18)</f>
        <v>287</v>
      </c>
      <c r="AF18" s="210">
        <f>IF(入力!AF18="", IF(入力!AD18="",IF(入力!AE18="","",入力!AE18-入力!Q18),IF(入力!AE18="",入力!AD18-入力!Q18,IF(入力!AD18&gt;入力!AE18,入力!AD18-入力!Q18,入力!AE18-入力!Q18))),入力!AF18)</f>
        <v>50</v>
      </c>
      <c r="AG18" s="210">
        <f>IF(入力!AG18="","",入力!AG18)</f>
        <v>274</v>
      </c>
      <c r="AH18" s="210">
        <f>IF(入力!AH18="","",入力!AH18)</f>
        <v>276</v>
      </c>
      <c r="AI18" s="210">
        <f>IF(入力!AI18="", IF(入力!AG18="",IF(入力!AH18="","",入力!AH18-入力!Q18),IF(入力!AH18="",入力!AG18-入力!Q18,IF(入力!AG18&gt;入力!AH18,入力!AG18-入力!Q18,入力!AH18-入力!Q18))),入力!AI18)</f>
        <v>39</v>
      </c>
      <c r="AJ18" s="210">
        <f>IF(入力!AJ18="","",入力!AJ18)</f>
        <v>276</v>
      </c>
      <c r="AK18" s="210">
        <f>IF(入力!AK18="","",入力!AK18)</f>
        <v>271</v>
      </c>
      <c r="AL18" s="210">
        <f>IF(入力!AL18="", IF(入力!AJ18="",IF(入力!AK18="","",入力!AK18-入力!Q18),IF(入力!AK18="",入力!AJ18-入力!Q18,IF(入力!AJ18&gt;入力!AK18,入力!AJ18-入力!Q18,入力!AK18-入力!Q18))),入力!AL18)</f>
        <v>39</v>
      </c>
      <c r="AM18" s="209">
        <f>IF(入力!AM18="","",入力!AM18)</f>
        <v>6.02</v>
      </c>
      <c r="AN18" s="127">
        <f>IF(入力!AN18="","",入力!AN18)</f>
        <v>6.09</v>
      </c>
      <c r="AO18" s="206">
        <f>IF(入力!AO18="","",入力!AO18)</f>
        <v>7.4</v>
      </c>
      <c r="AP18" s="447">
        <f>IF(入力!AP18="","",入力!AP18)</f>
        <v>9.3000000000000007</v>
      </c>
      <c r="AQ18" s="206">
        <f>IF(入力!AQ18="","",入力!AQ18)</f>
        <v>7.25</v>
      </c>
      <c r="AR18" s="447">
        <f>IF(入力!AR18="","",入力!AR18)</f>
        <v>8.35</v>
      </c>
      <c r="AS18" s="206">
        <f>IF(入力!AS18="","",入力!AS18)</f>
        <v>8.5</v>
      </c>
      <c r="AT18" s="208">
        <f>IF(入力!AT18="","",入力!AT18)</f>
        <v>8.25</v>
      </c>
      <c r="AU18" s="160">
        <f>IF(入力!AU18="","",入力!AU18)</f>
        <v>16</v>
      </c>
      <c r="AV18" s="257">
        <f>IF(入力!AV18="","",入力!AV18)</f>
        <v>-6</v>
      </c>
      <c r="AW18" s="530">
        <f>IF(入力!AW18="","",入力!AW18)</f>
        <v>188</v>
      </c>
      <c r="AX18" s="257">
        <f>IF(入力!AX18="","",入力!AX18)</f>
        <v>14</v>
      </c>
      <c r="AY18" s="530">
        <f>IF(入力!AY18="","",入力!AY18)</f>
        <v>90</v>
      </c>
      <c r="AZ18" s="257">
        <f>IF(入力!AZ18="","",入力!AZ18)</f>
        <v>89</v>
      </c>
      <c r="BA18" s="135">
        <f>IF(入力!BA18="","",入力!BA18)</f>
        <v>480</v>
      </c>
      <c r="BB18" s="279">
        <f>IF(入力!BB18="","",入力!BB18)</f>
        <v>25</v>
      </c>
      <c r="BC18" s="129">
        <f>IF(入力!BC18="","",入力!BC18)</f>
        <v>34</v>
      </c>
      <c r="BD18" s="282">
        <f>IF(入力!BD18="","",入力!BD18)</f>
        <v>25.1</v>
      </c>
      <c r="BE18" s="129">
        <f>IF(入力!BE18="","",入力!BE18)</f>
        <v>26.4</v>
      </c>
      <c r="BF18" s="283">
        <f>IF(入力!BF18="","",入力!BF18)</f>
        <v>29.3</v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40" t="str">
        <f>IF(入力!E19="", IF(D19="","",DATEDIF(D19,入力!$C$3,"Y")),入力!E19)</f>
        <v/>
      </c>
      <c r="F19" s="278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278" t="str">
        <f>IF(入力!I19="","",入力!I19)</f>
        <v/>
      </c>
      <c r="J19" s="278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7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8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8" t="str">
        <f>IF(入力!AA19="","",入力!AA19)</f>
        <v/>
      </c>
      <c r="AB19" s="259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7" t="str">
        <f>IF(入力!AP19="","",入力!AP19)</f>
        <v/>
      </c>
      <c r="AQ19" s="206" t="str">
        <f>IF(入力!AQ19="","",入力!AQ19)</f>
        <v/>
      </c>
      <c r="AR19" s="447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7" t="str">
        <f>IF(入力!AV19="","",入力!AV19)</f>
        <v/>
      </c>
      <c r="AW19" s="530" t="str">
        <f>IF(入力!AW19="","",入力!AW19)</f>
        <v/>
      </c>
      <c r="AX19" s="257" t="str">
        <f>IF(入力!AX19="","",入力!AX19)</f>
        <v/>
      </c>
      <c r="AY19" s="530" t="str">
        <f>IF(入力!AY19="","",入力!AY19)</f>
        <v/>
      </c>
      <c r="AZ19" s="257" t="str">
        <f>IF(入力!AZ19="","",入力!AZ19)</f>
        <v/>
      </c>
      <c r="BA19" s="135" t="str">
        <f>IF(入力!BA19="","",入力!BA19)</f>
        <v/>
      </c>
      <c r="BB19" s="279" t="str">
        <f>IF(入力!BB19="","",入力!BB19)</f>
        <v/>
      </c>
      <c r="BC19" s="129" t="str">
        <f>IF(入力!BC19="","",入力!BC19)</f>
        <v/>
      </c>
      <c r="BD19" s="282" t="str">
        <f>IF(入力!BD19="","",入力!BD19)</f>
        <v/>
      </c>
      <c r="BE19" s="129" t="str">
        <f>IF(入力!BE19="","",入力!BE19)</f>
        <v/>
      </c>
      <c r="BF19" s="283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40" t="str">
        <f>IF(入力!E20="", IF(D20="","",DATEDIF(D20,入力!$C$3,"Y")),入力!E20)</f>
        <v/>
      </c>
      <c r="F20" s="278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278" t="str">
        <f>IF(入力!I20="","",入力!I20)</f>
        <v/>
      </c>
      <c r="J20" s="278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7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8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8" t="str">
        <f>IF(入力!AA20="","",入力!AA20)</f>
        <v/>
      </c>
      <c r="AB20" s="259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7" t="str">
        <f>IF(入力!AP20="","",入力!AP20)</f>
        <v/>
      </c>
      <c r="AQ20" s="206" t="str">
        <f>IF(入力!AQ20="","",入力!AQ20)</f>
        <v/>
      </c>
      <c r="AR20" s="447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7" t="str">
        <f>IF(入力!AV20="","",入力!AV20)</f>
        <v/>
      </c>
      <c r="AW20" s="530" t="str">
        <f>IF(入力!AW20="","",入力!AW20)</f>
        <v/>
      </c>
      <c r="AX20" s="257" t="str">
        <f>IF(入力!AX20="","",入力!AX20)</f>
        <v/>
      </c>
      <c r="AY20" s="530" t="str">
        <f>IF(入力!AY20="","",入力!AY20)</f>
        <v/>
      </c>
      <c r="AZ20" s="257" t="str">
        <f>IF(入力!AZ20="","",入力!AZ20)</f>
        <v/>
      </c>
      <c r="BA20" s="135" t="str">
        <f>IF(入力!BA20="","",入力!BA20)</f>
        <v/>
      </c>
      <c r="BB20" s="279" t="str">
        <f>IF(入力!BB20="","",入力!BB20)</f>
        <v/>
      </c>
      <c r="BC20" s="129" t="str">
        <f>IF(入力!BC20="","",入力!BC20)</f>
        <v/>
      </c>
      <c r="BD20" s="282" t="str">
        <f>IF(入力!BD20="","",入力!BD20)</f>
        <v/>
      </c>
      <c r="BE20" s="129" t="str">
        <f>IF(入力!BE20="","",入力!BE20)</f>
        <v/>
      </c>
      <c r="BF20" s="283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40" t="str">
        <f>IF(入力!E21="", IF(D21="","",DATEDIF(D21,入力!$C$3,"Y")),入力!E21)</f>
        <v/>
      </c>
      <c r="F21" s="278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278" t="str">
        <f>IF(入力!I21="","",入力!I21)</f>
        <v/>
      </c>
      <c r="J21" s="278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7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8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8" t="str">
        <f>IF(入力!AA21="","",入力!AA21)</f>
        <v/>
      </c>
      <c r="AB21" s="259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7" t="str">
        <f>IF(入力!AP21="","",入力!AP21)</f>
        <v/>
      </c>
      <c r="AQ21" s="206" t="str">
        <f>IF(入力!AQ21="","",入力!AQ21)</f>
        <v/>
      </c>
      <c r="AR21" s="447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7" t="str">
        <f>IF(入力!AV21="","",入力!AV21)</f>
        <v/>
      </c>
      <c r="AW21" s="530" t="str">
        <f>IF(入力!AW21="","",入力!AW21)</f>
        <v/>
      </c>
      <c r="AX21" s="257" t="str">
        <f>IF(入力!AX21="","",入力!AX21)</f>
        <v/>
      </c>
      <c r="AY21" s="530" t="str">
        <f>IF(入力!AY21="","",入力!AY21)</f>
        <v/>
      </c>
      <c r="AZ21" s="257" t="str">
        <f>IF(入力!AZ21="","",入力!AZ21)</f>
        <v/>
      </c>
      <c r="BA21" s="135" t="str">
        <f>IF(入力!BA21="","",入力!BA21)</f>
        <v/>
      </c>
      <c r="BB21" s="279" t="str">
        <f>IF(入力!BB21="","",入力!BB21)</f>
        <v/>
      </c>
      <c r="BC21" s="129" t="str">
        <f>IF(入力!BC21="","",入力!BC21)</f>
        <v/>
      </c>
      <c r="BD21" s="282" t="str">
        <f>IF(入力!BD21="","",入力!BD21)</f>
        <v/>
      </c>
      <c r="BE21" s="129" t="str">
        <f>IF(入力!BE21="","",入力!BE21)</f>
        <v/>
      </c>
      <c r="BF21" s="283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40" t="str">
        <f>IF(入力!E22="", IF(D22="","",DATEDIF(D22,入力!$C$3,"Y")),入力!E22)</f>
        <v/>
      </c>
      <c r="F22" s="278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278" t="str">
        <f>IF(入力!I22="","",入力!I22)</f>
        <v/>
      </c>
      <c r="J22" s="278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7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8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8" t="str">
        <f>IF(入力!AA22="","",入力!AA22)</f>
        <v/>
      </c>
      <c r="AB22" s="259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7" t="str">
        <f>IF(入力!AP22="","",入力!AP22)</f>
        <v/>
      </c>
      <c r="AQ22" s="206" t="str">
        <f>IF(入力!AQ22="","",入力!AQ22)</f>
        <v/>
      </c>
      <c r="AR22" s="447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7" t="str">
        <f>IF(入力!AV22="","",入力!AV22)</f>
        <v/>
      </c>
      <c r="AW22" s="530" t="str">
        <f>IF(入力!AW22="","",入力!AW22)</f>
        <v/>
      </c>
      <c r="AX22" s="257" t="str">
        <f>IF(入力!AX22="","",入力!AX22)</f>
        <v/>
      </c>
      <c r="AY22" s="530" t="str">
        <f>IF(入力!AY22="","",入力!AY22)</f>
        <v/>
      </c>
      <c r="AZ22" s="257" t="str">
        <f>IF(入力!AZ22="","",入力!AZ22)</f>
        <v/>
      </c>
      <c r="BA22" s="135" t="str">
        <f>IF(入力!BA22="","",入力!BA22)</f>
        <v/>
      </c>
      <c r="BB22" s="279" t="str">
        <f>IF(入力!BB22="","",入力!BB22)</f>
        <v/>
      </c>
      <c r="BC22" s="129" t="str">
        <f>IF(入力!BC22="","",入力!BC22)</f>
        <v/>
      </c>
      <c r="BD22" s="282" t="str">
        <f>IF(入力!BD22="","",入力!BD22)</f>
        <v/>
      </c>
      <c r="BE22" s="129" t="str">
        <f>IF(入力!BE22="","",入力!BE22)</f>
        <v/>
      </c>
      <c r="BF22" s="283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40" t="str">
        <f>IF(入力!E23="", IF(D23="","",DATEDIF(D23,入力!$C$3,"Y")),入力!E23)</f>
        <v/>
      </c>
      <c r="F23" s="278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278" t="str">
        <f>IF(入力!I23="","",入力!I23)</f>
        <v/>
      </c>
      <c r="J23" s="278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7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8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8" t="str">
        <f>IF(入力!AA23="","",入力!AA23)</f>
        <v/>
      </c>
      <c r="AB23" s="259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7" t="str">
        <f>IF(入力!AP23="","",入力!AP23)</f>
        <v/>
      </c>
      <c r="AQ23" s="206" t="str">
        <f>IF(入力!AQ23="","",入力!AQ23)</f>
        <v/>
      </c>
      <c r="AR23" s="447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7" t="str">
        <f>IF(入力!AV23="","",入力!AV23)</f>
        <v/>
      </c>
      <c r="AW23" s="530" t="str">
        <f>IF(入力!AW23="","",入力!AW23)</f>
        <v/>
      </c>
      <c r="AX23" s="257" t="str">
        <f>IF(入力!AX23="","",入力!AX23)</f>
        <v/>
      </c>
      <c r="AY23" s="530" t="str">
        <f>IF(入力!AY23="","",入力!AY23)</f>
        <v/>
      </c>
      <c r="AZ23" s="257" t="str">
        <f>IF(入力!AZ23="","",入力!AZ23)</f>
        <v/>
      </c>
      <c r="BA23" s="135" t="str">
        <f>IF(入力!BA23="","",入力!BA23)</f>
        <v/>
      </c>
      <c r="BB23" s="279" t="str">
        <f>IF(入力!BB23="","",入力!BB23)</f>
        <v/>
      </c>
      <c r="BC23" s="129" t="str">
        <f>IF(入力!BC23="","",入力!BC23)</f>
        <v/>
      </c>
      <c r="BD23" s="282" t="str">
        <f>IF(入力!BD23="","",入力!BD23)</f>
        <v/>
      </c>
      <c r="BE23" s="129" t="str">
        <f>IF(入力!BE23="","",入力!BE23)</f>
        <v/>
      </c>
      <c r="BF23" s="283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40" t="str">
        <f>IF(入力!E24="", IF(D24="","",DATEDIF(D24,入力!$C$3,"Y")),入力!E24)</f>
        <v/>
      </c>
      <c r="F24" s="278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278" t="str">
        <f>IF(入力!I24="","",入力!I24)</f>
        <v/>
      </c>
      <c r="J24" s="278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7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8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8" t="str">
        <f>IF(入力!AA24="","",入力!AA24)</f>
        <v/>
      </c>
      <c r="AB24" s="259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7" t="str">
        <f>IF(入力!AP24="","",入力!AP24)</f>
        <v/>
      </c>
      <c r="AQ24" s="206" t="str">
        <f>IF(入力!AQ24="","",入力!AQ24)</f>
        <v/>
      </c>
      <c r="AR24" s="447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7" t="str">
        <f>IF(入力!AV24="","",入力!AV24)</f>
        <v/>
      </c>
      <c r="AW24" s="530" t="str">
        <f>IF(入力!AW24="","",入力!AW24)</f>
        <v/>
      </c>
      <c r="AX24" s="257" t="str">
        <f>IF(入力!AX24="","",入力!AX24)</f>
        <v/>
      </c>
      <c r="AY24" s="530" t="str">
        <f>IF(入力!AY24="","",入力!AY24)</f>
        <v/>
      </c>
      <c r="AZ24" s="257" t="str">
        <f>IF(入力!AZ24="","",入力!AZ24)</f>
        <v/>
      </c>
      <c r="BA24" s="135" t="str">
        <f>IF(入力!BA24="","",入力!BA24)</f>
        <v/>
      </c>
      <c r="BB24" s="279" t="str">
        <f>IF(入力!BB24="","",入力!BB24)</f>
        <v/>
      </c>
      <c r="BC24" s="129" t="str">
        <f>IF(入力!BC24="","",入力!BC24)</f>
        <v/>
      </c>
      <c r="BD24" s="282" t="str">
        <f>IF(入力!BD24="","",入力!BD24)</f>
        <v/>
      </c>
      <c r="BE24" s="129" t="str">
        <f>IF(入力!BE24="","",入力!BE24)</f>
        <v/>
      </c>
      <c r="BF24" s="283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40" t="str">
        <f>IF(入力!E25="", IF(D25="","",DATEDIF(D25,入力!$C$3,"Y")),入力!E25)</f>
        <v/>
      </c>
      <c r="F25" s="278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278" t="str">
        <f>IF(入力!I25="","",入力!I25)</f>
        <v/>
      </c>
      <c r="J25" s="278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7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8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8" t="str">
        <f>IF(入力!AA25="","",入力!AA25)</f>
        <v/>
      </c>
      <c r="AB25" s="259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7" t="str">
        <f>IF(入力!AP25="","",入力!AP25)</f>
        <v/>
      </c>
      <c r="AQ25" s="206" t="str">
        <f>IF(入力!AQ25="","",入力!AQ25)</f>
        <v/>
      </c>
      <c r="AR25" s="447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7" t="str">
        <f>IF(入力!AV25="","",入力!AV25)</f>
        <v/>
      </c>
      <c r="AW25" s="530" t="str">
        <f>IF(入力!AW25="","",入力!AW25)</f>
        <v/>
      </c>
      <c r="AX25" s="257" t="str">
        <f>IF(入力!AX25="","",入力!AX25)</f>
        <v/>
      </c>
      <c r="AY25" s="530" t="str">
        <f>IF(入力!AY25="","",入力!AY25)</f>
        <v/>
      </c>
      <c r="AZ25" s="257" t="str">
        <f>IF(入力!AZ25="","",入力!AZ25)</f>
        <v/>
      </c>
      <c r="BA25" s="135" t="str">
        <f>IF(入力!BA25="","",入力!BA25)</f>
        <v/>
      </c>
      <c r="BB25" s="279" t="str">
        <f>IF(入力!BB25="","",入力!BB25)</f>
        <v/>
      </c>
      <c r="BC25" s="129" t="str">
        <f>IF(入力!BC25="","",入力!BC25)</f>
        <v/>
      </c>
      <c r="BD25" s="282" t="str">
        <f>IF(入力!BD25="","",入力!BD25)</f>
        <v/>
      </c>
      <c r="BE25" s="129" t="str">
        <f>IF(入力!BE25="","",入力!BE25)</f>
        <v/>
      </c>
      <c r="BF25" s="283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40" t="str">
        <f>IF(入力!E26="", IF(D26="","",DATEDIF(D26,入力!$C$3,"Y")),入力!E26)</f>
        <v/>
      </c>
      <c r="F26" s="278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278" t="str">
        <f>IF(入力!I26="","",入力!I26)</f>
        <v/>
      </c>
      <c r="J26" s="278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7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8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8" t="str">
        <f>IF(入力!AA26="","",入力!AA26)</f>
        <v/>
      </c>
      <c r="AB26" s="259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7" t="str">
        <f>IF(入力!AP26="","",入力!AP26)</f>
        <v/>
      </c>
      <c r="AQ26" s="206" t="str">
        <f>IF(入力!AQ26="","",入力!AQ26)</f>
        <v/>
      </c>
      <c r="AR26" s="447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7" t="str">
        <f>IF(入力!AV26="","",入力!AV26)</f>
        <v/>
      </c>
      <c r="AW26" s="530" t="str">
        <f>IF(入力!AW26="","",入力!AW26)</f>
        <v/>
      </c>
      <c r="AX26" s="257" t="str">
        <f>IF(入力!AX26="","",入力!AX26)</f>
        <v/>
      </c>
      <c r="AY26" s="530" t="str">
        <f>IF(入力!AY26="","",入力!AY26)</f>
        <v/>
      </c>
      <c r="AZ26" s="257" t="str">
        <f>IF(入力!AZ26="","",入力!AZ26)</f>
        <v/>
      </c>
      <c r="BA26" s="135" t="str">
        <f>IF(入力!BA26="","",入力!BA26)</f>
        <v/>
      </c>
      <c r="BB26" s="279" t="str">
        <f>IF(入力!BB26="","",入力!BB26)</f>
        <v/>
      </c>
      <c r="BC26" s="129" t="str">
        <f>IF(入力!BC26="","",入力!BC26)</f>
        <v/>
      </c>
      <c r="BD26" s="282" t="str">
        <f>IF(入力!BD26="","",入力!BD26)</f>
        <v/>
      </c>
      <c r="BE26" s="129" t="str">
        <f>IF(入力!BE26="","",入力!BE26)</f>
        <v/>
      </c>
      <c r="BF26" s="283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40" t="str">
        <f>IF(入力!E27="", IF(D27="","",DATEDIF(D27,入力!$C$3,"Y")),入力!E27)</f>
        <v/>
      </c>
      <c r="F27" s="278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278" t="str">
        <f>IF(入力!I27="","",入力!I27)</f>
        <v/>
      </c>
      <c r="J27" s="278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7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8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8" t="str">
        <f>IF(入力!AA27="","",入力!AA27)</f>
        <v/>
      </c>
      <c r="AB27" s="259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7" t="str">
        <f>IF(入力!AP27="","",入力!AP27)</f>
        <v/>
      </c>
      <c r="AQ27" s="206" t="str">
        <f>IF(入力!AQ27="","",入力!AQ27)</f>
        <v/>
      </c>
      <c r="AR27" s="447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7" t="str">
        <f>IF(入力!AV27="","",入力!AV27)</f>
        <v/>
      </c>
      <c r="AW27" s="530" t="str">
        <f>IF(入力!AW27="","",入力!AW27)</f>
        <v/>
      </c>
      <c r="AX27" s="257" t="str">
        <f>IF(入力!AX27="","",入力!AX27)</f>
        <v/>
      </c>
      <c r="AY27" s="530" t="str">
        <f>IF(入力!AY27="","",入力!AY27)</f>
        <v/>
      </c>
      <c r="AZ27" s="257" t="str">
        <f>IF(入力!AZ27="","",入力!AZ27)</f>
        <v/>
      </c>
      <c r="BA27" s="135" t="str">
        <f>IF(入力!BA27="","",入力!BA27)</f>
        <v/>
      </c>
      <c r="BB27" s="279" t="str">
        <f>IF(入力!BB27="","",入力!BB27)</f>
        <v/>
      </c>
      <c r="BC27" s="129" t="str">
        <f>IF(入力!BC27="","",入力!BC27)</f>
        <v/>
      </c>
      <c r="BD27" s="282" t="str">
        <f>IF(入力!BD27="","",入力!BD27)</f>
        <v/>
      </c>
      <c r="BE27" s="129" t="str">
        <f>IF(入力!BE27="","",入力!BE27)</f>
        <v/>
      </c>
      <c r="BF27" s="283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40" t="str">
        <f>IF(入力!E28="", IF(D28="","",DATEDIF(D28,入力!$C$3,"Y")),入力!E28)</f>
        <v/>
      </c>
      <c r="F28" s="278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278" t="str">
        <f>IF(入力!I28="","",入力!I28)</f>
        <v/>
      </c>
      <c r="J28" s="278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7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8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8" t="str">
        <f>IF(入力!AA28="","",入力!AA28)</f>
        <v/>
      </c>
      <c r="AB28" s="259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7" t="str">
        <f>IF(入力!AP28="","",入力!AP28)</f>
        <v/>
      </c>
      <c r="AQ28" s="206" t="str">
        <f>IF(入力!AQ28="","",入力!AQ28)</f>
        <v/>
      </c>
      <c r="AR28" s="447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7" t="str">
        <f>IF(入力!AV28="","",入力!AV28)</f>
        <v/>
      </c>
      <c r="AW28" s="530" t="str">
        <f>IF(入力!AW28="","",入力!AW28)</f>
        <v/>
      </c>
      <c r="AX28" s="257" t="str">
        <f>IF(入力!AX28="","",入力!AX28)</f>
        <v/>
      </c>
      <c r="AY28" s="530" t="str">
        <f>IF(入力!AY28="","",入力!AY28)</f>
        <v/>
      </c>
      <c r="AZ28" s="257" t="str">
        <f>IF(入力!AZ28="","",入力!AZ28)</f>
        <v/>
      </c>
      <c r="BA28" s="135" t="str">
        <f>IF(入力!BA28="","",入力!BA28)</f>
        <v/>
      </c>
      <c r="BB28" s="279" t="str">
        <f>IF(入力!BB28="","",入力!BB28)</f>
        <v/>
      </c>
      <c r="BC28" s="129" t="str">
        <f>IF(入力!BC28="","",入力!BC28)</f>
        <v/>
      </c>
      <c r="BD28" s="282" t="str">
        <f>IF(入力!BD28="","",入力!BD28)</f>
        <v/>
      </c>
      <c r="BE28" s="129" t="str">
        <f>IF(入力!BE28="","",入力!BE28)</f>
        <v/>
      </c>
      <c r="BF28" s="283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40" t="str">
        <f>IF(入力!E29="", IF(D29="","",DATEDIF(D29,入力!$C$3,"Y")),入力!E29)</f>
        <v/>
      </c>
      <c r="F29" s="278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278" t="str">
        <f>IF(入力!I29="","",入力!I29)</f>
        <v/>
      </c>
      <c r="J29" s="278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7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8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8" t="str">
        <f>IF(入力!AA29="","",入力!AA29)</f>
        <v/>
      </c>
      <c r="AB29" s="259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7" t="str">
        <f>IF(入力!AP29="","",入力!AP29)</f>
        <v/>
      </c>
      <c r="AQ29" s="206" t="str">
        <f>IF(入力!AQ29="","",入力!AQ29)</f>
        <v/>
      </c>
      <c r="AR29" s="447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7" t="str">
        <f>IF(入力!AV29="","",入力!AV29)</f>
        <v/>
      </c>
      <c r="AW29" s="530" t="str">
        <f>IF(入力!AW29="","",入力!AW29)</f>
        <v/>
      </c>
      <c r="AX29" s="257" t="str">
        <f>IF(入力!AX29="","",入力!AX29)</f>
        <v/>
      </c>
      <c r="AY29" s="530" t="str">
        <f>IF(入力!AY29="","",入力!AY29)</f>
        <v/>
      </c>
      <c r="AZ29" s="257" t="str">
        <f>IF(入力!AZ29="","",入力!AZ29)</f>
        <v/>
      </c>
      <c r="BA29" s="135" t="str">
        <f>IF(入力!BA29="","",入力!BA29)</f>
        <v/>
      </c>
      <c r="BB29" s="279" t="str">
        <f>IF(入力!BB29="","",入力!BB29)</f>
        <v/>
      </c>
      <c r="BC29" s="129" t="str">
        <f>IF(入力!BC29="","",入力!BC29)</f>
        <v/>
      </c>
      <c r="BD29" s="282" t="str">
        <f>IF(入力!BD29="","",入力!BD29)</f>
        <v/>
      </c>
      <c r="BE29" s="129" t="str">
        <f>IF(入力!BE29="","",入力!BE29)</f>
        <v/>
      </c>
      <c r="BF29" s="283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40" t="str">
        <f>IF(入力!E30="", IF(D30="","",DATEDIF(D30,入力!$C$3,"Y")),入力!E30)</f>
        <v/>
      </c>
      <c r="F30" s="278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278" t="str">
        <f>IF(入力!I30="","",入力!I30)</f>
        <v/>
      </c>
      <c r="J30" s="278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7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8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8" t="str">
        <f>IF(入力!AA30="","",入力!AA30)</f>
        <v/>
      </c>
      <c r="AB30" s="259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7" t="str">
        <f>IF(入力!AP30="","",入力!AP30)</f>
        <v/>
      </c>
      <c r="AQ30" s="206" t="str">
        <f>IF(入力!AQ30="","",入力!AQ30)</f>
        <v/>
      </c>
      <c r="AR30" s="447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7" t="str">
        <f>IF(入力!AV30="","",入力!AV30)</f>
        <v/>
      </c>
      <c r="AW30" s="530" t="str">
        <f>IF(入力!AW30="","",入力!AW30)</f>
        <v/>
      </c>
      <c r="AX30" s="257" t="str">
        <f>IF(入力!AX30="","",入力!AX30)</f>
        <v/>
      </c>
      <c r="AY30" s="530" t="str">
        <f>IF(入力!AY30="","",入力!AY30)</f>
        <v/>
      </c>
      <c r="AZ30" s="257" t="str">
        <f>IF(入力!AZ30="","",入力!AZ30)</f>
        <v/>
      </c>
      <c r="BA30" s="135" t="str">
        <f>IF(入力!BA30="","",入力!BA30)</f>
        <v/>
      </c>
      <c r="BB30" s="279" t="str">
        <f>IF(入力!BB30="","",入力!BB30)</f>
        <v/>
      </c>
      <c r="BC30" s="129" t="str">
        <f>IF(入力!BC30="","",入力!BC30)</f>
        <v/>
      </c>
      <c r="BD30" s="282" t="str">
        <f>IF(入力!BD30="","",入力!BD30)</f>
        <v/>
      </c>
      <c r="BE30" s="129" t="str">
        <f>IF(入力!BE30="","",入力!BE30)</f>
        <v/>
      </c>
      <c r="BF30" s="283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40" t="str">
        <f>IF(入力!E31="", IF(D31="","",DATEDIF(D31,入力!$C$3,"Y")),入力!E31)</f>
        <v/>
      </c>
      <c r="F31" s="278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278" t="str">
        <f>IF(入力!I31="","",入力!I31)</f>
        <v/>
      </c>
      <c r="J31" s="278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7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8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8" t="str">
        <f>IF(入力!AA31="","",入力!AA31)</f>
        <v/>
      </c>
      <c r="AB31" s="259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7" t="str">
        <f>IF(入力!AP31="","",入力!AP31)</f>
        <v/>
      </c>
      <c r="AQ31" s="206" t="str">
        <f>IF(入力!AQ31="","",入力!AQ31)</f>
        <v/>
      </c>
      <c r="AR31" s="447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7" t="str">
        <f>IF(入力!AV31="","",入力!AV31)</f>
        <v/>
      </c>
      <c r="AW31" s="530" t="str">
        <f>IF(入力!AW31="","",入力!AW31)</f>
        <v/>
      </c>
      <c r="AX31" s="257" t="str">
        <f>IF(入力!AX31="","",入力!AX31)</f>
        <v/>
      </c>
      <c r="AY31" s="530" t="str">
        <f>IF(入力!AY31="","",入力!AY31)</f>
        <v/>
      </c>
      <c r="AZ31" s="257" t="str">
        <f>IF(入力!AZ31="","",入力!AZ31)</f>
        <v/>
      </c>
      <c r="BA31" s="135" t="str">
        <f>IF(入力!BA31="","",入力!BA31)</f>
        <v/>
      </c>
      <c r="BB31" s="279" t="str">
        <f>IF(入力!BB31="","",入力!BB31)</f>
        <v/>
      </c>
      <c r="BC31" s="129" t="str">
        <f>IF(入力!BC31="","",入力!BC31)</f>
        <v/>
      </c>
      <c r="BD31" s="282" t="str">
        <f>IF(入力!BD31="","",入力!BD31)</f>
        <v/>
      </c>
      <c r="BE31" s="129" t="str">
        <f>IF(入力!BE31="","",入力!BE31)</f>
        <v/>
      </c>
      <c r="BF31" s="283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40" t="str">
        <f>IF(入力!E32="", IF(D32="","",DATEDIF(D32,入力!$C$3,"Y")),入力!E32)</f>
        <v/>
      </c>
      <c r="F32" s="278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278" t="str">
        <f>IF(入力!I32="","",入力!I32)</f>
        <v/>
      </c>
      <c r="J32" s="278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7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8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8" t="str">
        <f>IF(入力!AA32="","",入力!AA32)</f>
        <v/>
      </c>
      <c r="AB32" s="259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7" t="str">
        <f>IF(入力!AP32="","",入力!AP32)</f>
        <v/>
      </c>
      <c r="AQ32" s="206" t="str">
        <f>IF(入力!AQ32="","",入力!AQ32)</f>
        <v/>
      </c>
      <c r="AR32" s="447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7" t="str">
        <f>IF(入力!AV32="","",入力!AV32)</f>
        <v/>
      </c>
      <c r="AW32" s="530" t="str">
        <f>IF(入力!AW32="","",入力!AW32)</f>
        <v/>
      </c>
      <c r="AX32" s="257" t="str">
        <f>IF(入力!AX32="","",入力!AX32)</f>
        <v/>
      </c>
      <c r="AY32" s="530" t="str">
        <f>IF(入力!AY32="","",入力!AY32)</f>
        <v/>
      </c>
      <c r="AZ32" s="257" t="str">
        <f>IF(入力!AZ32="","",入力!AZ32)</f>
        <v/>
      </c>
      <c r="BA32" s="135" t="str">
        <f>IF(入力!BA32="","",入力!BA32)</f>
        <v/>
      </c>
      <c r="BB32" s="279" t="str">
        <f>IF(入力!BB32="","",入力!BB32)</f>
        <v/>
      </c>
      <c r="BC32" s="129" t="str">
        <f>IF(入力!BC32="","",入力!BC32)</f>
        <v/>
      </c>
      <c r="BD32" s="282" t="str">
        <f>IF(入力!BD32="","",入力!BD32)</f>
        <v/>
      </c>
      <c r="BE32" s="129" t="str">
        <f>IF(入力!BE32="","",入力!BE32)</f>
        <v/>
      </c>
      <c r="BF32" s="283" t="str">
        <f>IF(入力!BF32="","",入力!BF32)</f>
        <v/>
      </c>
    </row>
    <row r="33" spans="1:59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40" t="str">
        <f>IF(入力!E33="", IF(D33="","",DATEDIF(D33,入力!$C$3,"Y")),入力!E33)</f>
        <v/>
      </c>
      <c r="F33" s="278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278" t="str">
        <f>IF(入力!I33="","",入力!I33)</f>
        <v/>
      </c>
      <c r="J33" s="278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7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8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8" t="str">
        <f>IF(入力!AA33="","",入力!AA33)</f>
        <v/>
      </c>
      <c r="AB33" s="259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7" t="str">
        <f>IF(入力!AP33="","",入力!AP33)</f>
        <v/>
      </c>
      <c r="AQ33" s="206" t="str">
        <f>IF(入力!AQ33="","",入力!AQ33)</f>
        <v/>
      </c>
      <c r="AR33" s="447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7" t="str">
        <f>IF(入力!AV33="","",入力!AV33)</f>
        <v/>
      </c>
      <c r="AW33" s="530" t="str">
        <f>IF(入力!AW33="","",入力!AW33)</f>
        <v/>
      </c>
      <c r="AX33" s="257" t="str">
        <f>IF(入力!AX33="","",入力!AX33)</f>
        <v/>
      </c>
      <c r="AY33" s="530" t="str">
        <f>IF(入力!AY33="","",入力!AY33)</f>
        <v/>
      </c>
      <c r="AZ33" s="257" t="str">
        <f>IF(入力!AZ33="","",入力!AZ33)</f>
        <v/>
      </c>
      <c r="BA33" s="135" t="str">
        <f>IF(入力!BA33="","",入力!BA33)</f>
        <v/>
      </c>
      <c r="BB33" s="279" t="str">
        <f>IF(入力!BB33="","",入力!BB33)</f>
        <v/>
      </c>
      <c r="BC33" s="129" t="str">
        <f>IF(入力!BC33="","",入力!BC33)</f>
        <v/>
      </c>
      <c r="BD33" s="282" t="str">
        <f>IF(入力!BD33="","",入力!BD33)</f>
        <v/>
      </c>
      <c r="BE33" s="129" t="str">
        <f>IF(入力!BE33="","",入力!BE33)</f>
        <v/>
      </c>
      <c r="BF33" s="283" t="str">
        <f>IF(入力!BF33="","",入力!BF33)</f>
        <v/>
      </c>
    </row>
    <row r="34" spans="1:59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40" t="str">
        <f>IF(入力!E34="", IF(D34="","",DATEDIF(D34,入力!$C$3,"Y")),入力!E34)</f>
        <v/>
      </c>
      <c r="F34" s="278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278" t="str">
        <f>IF(入力!I34="","",入力!I34)</f>
        <v/>
      </c>
      <c r="J34" s="278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7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8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8" t="str">
        <f>IF(入力!AA34="","",入力!AA34)</f>
        <v/>
      </c>
      <c r="AB34" s="259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7" t="str">
        <f>IF(入力!AP34="","",入力!AP34)</f>
        <v/>
      </c>
      <c r="AQ34" s="206" t="str">
        <f>IF(入力!AQ34="","",入力!AQ34)</f>
        <v/>
      </c>
      <c r="AR34" s="447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7" t="str">
        <f>IF(入力!AV34="","",入力!AV34)</f>
        <v/>
      </c>
      <c r="AW34" s="530" t="str">
        <f>IF(入力!AW34="","",入力!AW34)</f>
        <v/>
      </c>
      <c r="AX34" s="257" t="str">
        <f>IF(入力!AX34="","",入力!AX34)</f>
        <v/>
      </c>
      <c r="AY34" s="530" t="str">
        <f>IF(入力!AY34="","",入力!AY34)</f>
        <v/>
      </c>
      <c r="AZ34" s="257" t="str">
        <f>IF(入力!AZ34="","",入力!AZ34)</f>
        <v/>
      </c>
      <c r="BA34" s="135" t="str">
        <f>IF(入力!BA34="","",入力!BA34)</f>
        <v/>
      </c>
      <c r="BB34" s="279" t="str">
        <f>IF(入力!BB34="","",入力!BB34)</f>
        <v/>
      </c>
      <c r="BC34" s="129" t="str">
        <f>IF(入力!BC34="","",入力!BC34)</f>
        <v/>
      </c>
      <c r="BD34" s="282" t="str">
        <f>IF(入力!BD34="","",入力!BD34)</f>
        <v/>
      </c>
      <c r="BE34" s="129" t="str">
        <f>IF(入力!BE34="","",入力!BE34)</f>
        <v/>
      </c>
      <c r="BF34" s="283" t="str">
        <f>IF(入力!BF34="","",入力!BF34)</f>
        <v/>
      </c>
    </row>
    <row r="35" spans="1:59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40" t="str">
        <f>IF(入力!E35="", IF(D35="","",DATEDIF(D35,入力!$C$3,"Y")),入力!E35)</f>
        <v/>
      </c>
      <c r="F35" s="278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278" t="str">
        <f>IF(入力!I35="","",入力!I35)</f>
        <v/>
      </c>
      <c r="J35" s="278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7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8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8" t="str">
        <f>IF(入力!AA35="","",入力!AA35)</f>
        <v/>
      </c>
      <c r="AB35" s="259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7" t="str">
        <f>IF(入力!AP35="","",入力!AP35)</f>
        <v/>
      </c>
      <c r="AQ35" s="206" t="str">
        <f>IF(入力!AQ35="","",入力!AQ35)</f>
        <v/>
      </c>
      <c r="AR35" s="447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7" t="str">
        <f>IF(入力!AV35="","",入力!AV35)</f>
        <v/>
      </c>
      <c r="AW35" s="530" t="str">
        <f>IF(入力!AW35="","",入力!AW35)</f>
        <v/>
      </c>
      <c r="AX35" s="257" t="str">
        <f>IF(入力!AX35="","",入力!AX35)</f>
        <v/>
      </c>
      <c r="AY35" s="530" t="str">
        <f>IF(入力!AY35="","",入力!AY35)</f>
        <v/>
      </c>
      <c r="AZ35" s="257" t="str">
        <f>IF(入力!AZ35="","",入力!AZ35)</f>
        <v/>
      </c>
      <c r="BA35" s="135" t="str">
        <f>IF(入力!BA35="","",入力!BA35)</f>
        <v/>
      </c>
      <c r="BB35" s="279" t="str">
        <f>IF(入力!BB35="","",入力!BB35)</f>
        <v/>
      </c>
      <c r="BC35" s="129" t="str">
        <f>IF(入力!BC35="","",入力!BC35)</f>
        <v/>
      </c>
      <c r="BD35" s="282" t="str">
        <f>IF(入力!BD35="","",入力!BD35)</f>
        <v/>
      </c>
      <c r="BE35" s="129" t="str">
        <f>IF(入力!BE35="","",入力!BE35)</f>
        <v/>
      </c>
      <c r="BF35" s="283" t="str">
        <f>IF(入力!BF35="","",入力!BF35)</f>
        <v/>
      </c>
    </row>
    <row r="36" spans="1:59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40" t="str">
        <f>IF(入力!E36="", IF(D36="","",DATEDIF(D36,入力!$C$3,"Y")),入力!E36)</f>
        <v/>
      </c>
      <c r="F36" s="278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278" t="str">
        <f>IF(入力!I36="","",入力!I36)</f>
        <v/>
      </c>
      <c r="J36" s="278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7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8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8" t="str">
        <f>IF(入力!AA36="","",入力!AA36)</f>
        <v/>
      </c>
      <c r="AB36" s="259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7" t="str">
        <f>IF(入力!AP36="","",入力!AP36)</f>
        <v/>
      </c>
      <c r="AQ36" s="206" t="str">
        <f>IF(入力!AQ36="","",入力!AQ36)</f>
        <v/>
      </c>
      <c r="AR36" s="447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7" t="str">
        <f>IF(入力!AV36="","",入力!AV36)</f>
        <v/>
      </c>
      <c r="AW36" s="530" t="str">
        <f>IF(入力!AW36="","",入力!AW36)</f>
        <v/>
      </c>
      <c r="AX36" s="257" t="str">
        <f>IF(入力!AX36="","",入力!AX36)</f>
        <v/>
      </c>
      <c r="AY36" s="530" t="str">
        <f>IF(入力!AY36="","",入力!AY36)</f>
        <v/>
      </c>
      <c r="AZ36" s="257" t="str">
        <f>IF(入力!AZ36="","",入力!AZ36)</f>
        <v/>
      </c>
      <c r="BA36" s="135" t="str">
        <f>IF(入力!BA36="","",入力!BA36)</f>
        <v/>
      </c>
      <c r="BB36" s="279" t="str">
        <f>IF(入力!BB36="","",入力!BB36)</f>
        <v/>
      </c>
      <c r="BC36" s="129" t="str">
        <f>IF(入力!BC36="","",入力!BC36)</f>
        <v/>
      </c>
      <c r="BD36" s="282" t="str">
        <f>IF(入力!BD36="","",入力!BD36)</f>
        <v/>
      </c>
      <c r="BE36" s="129" t="str">
        <f>IF(入力!BE36="","",入力!BE36)</f>
        <v/>
      </c>
      <c r="BF36" s="283" t="str">
        <f>IF(入力!BF36="","",入力!BF36)</f>
        <v/>
      </c>
    </row>
    <row r="37" spans="1:59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40" t="str">
        <f>IF(入力!E37="", IF(D37="","",DATEDIF(D37,入力!$C$3,"Y")),入力!E37)</f>
        <v/>
      </c>
      <c r="F37" s="278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278" t="str">
        <f>IF(入力!I37="","",入力!I37)</f>
        <v/>
      </c>
      <c r="J37" s="278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7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8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8" t="str">
        <f>IF(入力!AA37="","",入力!AA37)</f>
        <v/>
      </c>
      <c r="AB37" s="259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7" t="str">
        <f>IF(入力!AP37="","",入力!AP37)</f>
        <v/>
      </c>
      <c r="AQ37" s="206" t="str">
        <f>IF(入力!AQ37="","",入力!AQ37)</f>
        <v/>
      </c>
      <c r="AR37" s="447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7" t="str">
        <f>IF(入力!AV37="","",入力!AV37)</f>
        <v/>
      </c>
      <c r="AW37" s="530" t="str">
        <f>IF(入力!AW37="","",入力!AW37)</f>
        <v/>
      </c>
      <c r="AX37" s="257" t="str">
        <f>IF(入力!AX37="","",入力!AX37)</f>
        <v/>
      </c>
      <c r="AY37" s="530" t="str">
        <f>IF(入力!AY37="","",入力!AY37)</f>
        <v/>
      </c>
      <c r="AZ37" s="257" t="str">
        <f>IF(入力!AZ37="","",入力!AZ37)</f>
        <v/>
      </c>
      <c r="BA37" s="135" t="str">
        <f>IF(入力!BA37="","",入力!BA37)</f>
        <v/>
      </c>
      <c r="BB37" s="279" t="str">
        <f>IF(入力!BB37="","",入力!BB37)</f>
        <v/>
      </c>
      <c r="BC37" s="129" t="str">
        <f>IF(入力!BC37="","",入力!BC37)</f>
        <v/>
      </c>
      <c r="BD37" s="282" t="str">
        <f>IF(入力!BD37="","",入力!BD37)</f>
        <v/>
      </c>
      <c r="BE37" s="129" t="str">
        <f>IF(入力!BE37="","",入力!BE37)</f>
        <v/>
      </c>
      <c r="BF37" s="283" t="str">
        <f>IF(入力!BF37="","",入力!BF37)</f>
        <v/>
      </c>
    </row>
    <row r="38" spans="1:59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40" t="str">
        <f>IF(入力!E38="", IF(D38="","",DATEDIF(D38,入力!$C$3,"Y")),入力!E38)</f>
        <v/>
      </c>
      <c r="F38" s="278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278" t="str">
        <f>IF(入力!I38="","",入力!I38)</f>
        <v/>
      </c>
      <c r="J38" s="278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7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8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8" t="str">
        <f>IF(入力!AA38="","",入力!AA38)</f>
        <v/>
      </c>
      <c r="AB38" s="259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7" t="str">
        <f>IF(入力!AP38="","",入力!AP38)</f>
        <v/>
      </c>
      <c r="AQ38" s="206" t="str">
        <f>IF(入力!AQ38="","",入力!AQ38)</f>
        <v/>
      </c>
      <c r="AR38" s="447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7" t="str">
        <f>IF(入力!AV38="","",入力!AV38)</f>
        <v/>
      </c>
      <c r="AW38" s="530" t="str">
        <f>IF(入力!AW38="","",入力!AW38)</f>
        <v/>
      </c>
      <c r="AX38" s="257" t="str">
        <f>IF(入力!AX38="","",入力!AX38)</f>
        <v/>
      </c>
      <c r="AY38" s="530" t="str">
        <f>IF(入力!AY38="","",入力!AY38)</f>
        <v/>
      </c>
      <c r="AZ38" s="257" t="str">
        <f>IF(入力!AZ38="","",入力!AZ38)</f>
        <v/>
      </c>
      <c r="BA38" s="135" t="str">
        <f>IF(入力!BA38="","",入力!BA38)</f>
        <v/>
      </c>
      <c r="BB38" s="279" t="str">
        <f>IF(入力!BB38="","",入力!BB38)</f>
        <v/>
      </c>
      <c r="BC38" s="129" t="str">
        <f>IF(入力!BC38="","",入力!BC38)</f>
        <v/>
      </c>
      <c r="BD38" s="282" t="str">
        <f>IF(入力!BD38="","",入力!BD38)</f>
        <v/>
      </c>
      <c r="BE38" s="129" t="str">
        <f>IF(入力!BE38="","",入力!BE38)</f>
        <v/>
      </c>
      <c r="BF38" s="283" t="str">
        <f>IF(入力!BF38="","",入力!BF38)</f>
        <v/>
      </c>
    </row>
    <row r="39" spans="1:59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40" t="str">
        <f>IF(入力!E39="", IF(D39="","",DATEDIF(D39,入力!$C$3,"Y")),入力!E39)</f>
        <v/>
      </c>
      <c r="F39" s="278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439" t="str">
        <f>IF(入力!I39="","",入力!I39)</f>
        <v/>
      </c>
      <c r="J39" s="439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7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8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8" t="str">
        <f>IF(入力!AA39="","",入力!AA39)</f>
        <v/>
      </c>
      <c r="AB39" s="259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7" t="str">
        <f>IF(入力!AP39="","",入力!AP39)</f>
        <v/>
      </c>
      <c r="AQ39" s="206" t="str">
        <f>IF(入力!AQ39="","",入力!AQ39)</f>
        <v/>
      </c>
      <c r="AR39" s="447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7" t="str">
        <f>IF(入力!AV39="","",入力!AV39)</f>
        <v/>
      </c>
      <c r="AW39" s="530" t="str">
        <f>IF(入力!AW39="","",入力!AW39)</f>
        <v/>
      </c>
      <c r="AX39" s="257" t="str">
        <f>IF(入力!AX39="","",入力!AX39)</f>
        <v/>
      </c>
      <c r="AY39" s="530" t="str">
        <f>IF(入力!AY39="","",入力!AY39)</f>
        <v/>
      </c>
      <c r="AZ39" s="257" t="str">
        <f>IF(入力!AZ39="","",入力!AZ39)</f>
        <v/>
      </c>
      <c r="BA39" s="135" t="str">
        <f>IF(入力!BA39="","",入力!BA39)</f>
        <v/>
      </c>
      <c r="BB39" s="279" t="str">
        <f>IF(入力!BB39="","",入力!BB39)</f>
        <v/>
      </c>
      <c r="BC39" s="129" t="str">
        <f>IF(入力!BC39="","",入力!BC39)</f>
        <v/>
      </c>
      <c r="BD39" s="282" t="str">
        <f>IF(入力!BD39="","",入力!BD39)</f>
        <v/>
      </c>
      <c r="BE39" s="129" t="str">
        <f>IF(入力!BE39="","",入力!BE39)</f>
        <v/>
      </c>
      <c r="BF39" s="283" t="str">
        <f>IF(入力!BF39="","",入力!BF39)</f>
        <v/>
      </c>
    </row>
    <row r="40" spans="1:59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40" t="str">
        <f>IF(入力!E40="", IF(D40="","",DATEDIF(D40,入力!$C$3,"Y")),入力!E40)</f>
        <v/>
      </c>
      <c r="F40" s="278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439" t="str">
        <f>IF(入力!I40="","",入力!I40)</f>
        <v/>
      </c>
      <c r="J40" s="439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7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8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8" t="str">
        <f>IF(入力!AA40="","",入力!AA40)</f>
        <v/>
      </c>
      <c r="AB40" s="259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7" t="str">
        <f>IF(入力!AP40="","",入力!AP40)</f>
        <v/>
      </c>
      <c r="AQ40" s="206" t="str">
        <f>IF(入力!AQ40="","",入力!AQ40)</f>
        <v/>
      </c>
      <c r="AR40" s="447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7" t="str">
        <f>IF(入力!AV40="","",入力!AV40)</f>
        <v/>
      </c>
      <c r="AW40" s="530" t="str">
        <f>IF(入力!AW40="","",入力!AW40)</f>
        <v/>
      </c>
      <c r="AX40" s="257" t="str">
        <f>IF(入力!AX40="","",入力!AX40)</f>
        <v/>
      </c>
      <c r="AY40" s="530" t="str">
        <f>IF(入力!AY40="","",入力!AY40)</f>
        <v/>
      </c>
      <c r="AZ40" s="257" t="str">
        <f>IF(入力!AZ40="","",入力!AZ40)</f>
        <v/>
      </c>
      <c r="BA40" s="135" t="str">
        <f>IF(入力!BA40="","",入力!BA40)</f>
        <v/>
      </c>
      <c r="BB40" s="279" t="str">
        <f>IF(入力!BB40="","",入力!BB40)</f>
        <v/>
      </c>
      <c r="BC40" s="129" t="str">
        <f>IF(入力!BC40="","",入力!BC40)</f>
        <v/>
      </c>
      <c r="BD40" s="282" t="str">
        <f>IF(入力!BD40="","",入力!BD40)</f>
        <v/>
      </c>
      <c r="BE40" s="129" t="str">
        <f>IF(入力!BE40="","",入力!BE40)</f>
        <v/>
      </c>
      <c r="BF40" s="283" t="str">
        <f>IF(入力!BF40="","",入力!BF40)</f>
        <v/>
      </c>
    </row>
    <row r="41" spans="1:59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40" t="str">
        <f>IF(入力!E41="", IF(D41="","",DATEDIF(D41,入力!$C$3,"Y")),入力!E41)</f>
        <v/>
      </c>
      <c r="F41" s="278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439" t="str">
        <f>IF(入力!I41="","",入力!I41)</f>
        <v/>
      </c>
      <c r="J41" s="439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7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8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8" t="str">
        <f>IF(入力!AA41="","",入力!AA41)</f>
        <v/>
      </c>
      <c r="AB41" s="259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7" t="str">
        <f>IF(入力!AP41="","",入力!AP41)</f>
        <v/>
      </c>
      <c r="AQ41" s="206" t="str">
        <f>IF(入力!AQ41="","",入力!AQ41)</f>
        <v/>
      </c>
      <c r="AR41" s="447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7" t="str">
        <f>IF(入力!AV41="","",入力!AV41)</f>
        <v/>
      </c>
      <c r="AW41" s="530" t="str">
        <f>IF(入力!AW41="","",入力!AW41)</f>
        <v/>
      </c>
      <c r="AX41" s="257" t="str">
        <f>IF(入力!AX41="","",入力!AX41)</f>
        <v/>
      </c>
      <c r="AY41" s="530" t="str">
        <f>IF(入力!AY41="","",入力!AY41)</f>
        <v/>
      </c>
      <c r="AZ41" s="257" t="str">
        <f>IF(入力!AZ41="","",入力!AZ41)</f>
        <v/>
      </c>
      <c r="BA41" s="135" t="str">
        <f>IF(入力!BA41="","",入力!BA41)</f>
        <v/>
      </c>
      <c r="BB41" s="279" t="str">
        <f>IF(入力!BB41="","",入力!BB41)</f>
        <v/>
      </c>
      <c r="BC41" s="129" t="str">
        <f>IF(入力!BC41="","",入力!BC41)</f>
        <v/>
      </c>
      <c r="BD41" s="282" t="str">
        <f>IF(入力!BD41="","",入力!BD41)</f>
        <v/>
      </c>
      <c r="BE41" s="129" t="str">
        <f>IF(入力!BE41="","",入力!BE41)</f>
        <v/>
      </c>
      <c r="BF41" s="283" t="str">
        <f>IF(入力!BF41="","",入力!BF41)</f>
        <v/>
      </c>
    </row>
    <row r="42" spans="1:59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40" t="str">
        <f>IF(入力!E42="", IF(D42="","",DATEDIF(D42,入力!$C$3,"Y")),入力!E42)</f>
        <v/>
      </c>
      <c r="F42" s="278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439" t="str">
        <f>IF(入力!I42="","",入力!I42)</f>
        <v/>
      </c>
      <c r="J42" s="439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7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8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8" t="str">
        <f>IF(入力!AA42="","",入力!AA42)</f>
        <v/>
      </c>
      <c r="AB42" s="259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7" t="str">
        <f>IF(入力!AP42="","",入力!AP42)</f>
        <v/>
      </c>
      <c r="AQ42" s="206" t="str">
        <f>IF(入力!AQ42="","",入力!AQ42)</f>
        <v/>
      </c>
      <c r="AR42" s="447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7" t="str">
        <f>IF(入力!AV42="","",入力!AV42)</f>
        <v/>
      </c>
      <c r="AW42" s="530" t="str">
        <f>IF(入力!AW42="","",入力!AW42)</f>
        <v/>
      </c>
      <c r="AX42" s="257" t="str">
        <f>IF(入力!AX42="","",入力!AX42)</f>
        <v/>
      </c>
      <c r="AY42" s="530" t="str">
        <f>IF(入力!AY42="","",入力!AY42)</f>
        <v/>
      </c>
      <c r="AZ42" s="257" t="str">
        <f>IF(入力!AZ42="","",入力!AZ42)</f>
        <v/>
      </c>
      <c r="BA42" s="135" t="str">
        <f>IF(入力!BA42="","",入力!BA42)</f>
        <v/>
      </c>
      <c r="BB42" s="279" t="str">
        <f>IF(入力!BB42="","",入力!BB42)</f>
        <v/>
      </c>
      <c r="BC42" s="129" t="str">
        <f>IF(入力!BC42="","",入力!BC42)</f>
        <v/>
      </c>
      <c r="BD42" s="282" t="str">
        <f>IF(入力!BD42="","",入力!BD42)</f>
        <v/>
      </c>
      <c r="BE42" s="129" t="str">
        <f>IF(入力!BE42="","",入力!BE42)</f>
        <v/>
      </c>
      <c r="BF42" s="283" t="str">
        <f>IF(入力!BF42="","",入力!BF42)</f>
        <v/>
      </c>
    </row>
    <row r="43" spans="1:59" ht="14.25" thickBot="1">
      <c r="A43" s="376">
        <f>IF(入力!A43="","",入力!A43)</f>
        <v>30</v>
      </c>
      <c r="B43" s="213" t="str">
        <f>IF(入力!B43="","",入力!B43)</f>
        <v/>
      </c>
      <c r="C43" s="213" t="str">
        <f>IF(入力!C43="","",入力!C43)</f>
        <v/>
      </c>
      <c r="D43" s="233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13" t="str">
        <f>IF(入力!G43="","",入力!G43)</f>
        <v/>
      </c>
      <c r="H43" s="213" t="str">
        <f>IF(入力!H43="","",入力!H43)</f>
        <v/>
      </c>
      <c r="I43" s="439" t="str">
        <f>IF(入力!I43="","",入力!I43)</f>
        <v/>
      </c>
      <c r="J43" s="228" t="str">
        <f>IF(入力!J43="","",入力!J43)</f>
        <v/>
      </c>
      <c r="K43" s="222" t="str">
        <f>IF(入力!K43="","",入力!K43)</f>
        <v/>
      </c>
      <c r="L43" s="223" t="str">
        <f>IF(入力!L43="","",入力!L43)</f>
        <v/>
      </c>
      <c r="M43" s="223" t="str">
        <f>IF(入力!M43="","",入力!M43)</f>
        <v/>
      </c>
      <c r="N43" s="22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223" t="str">
        <f>IF(入力!P43="", IF(K43="","",L43/POWER(K43/100,2)),入力!P43)</f>
        <v/>
      </c>
      <c r="Q43" s="260" t="str">
        <f>IF(入力!Q43="","",入力!Q43)</f>
        <v/>
      </c>
      <c r="R43" s="224" t="str">
        <f>IF(入力!R43="","",入力!R43)</f>
        <v/>
      </c>
      <c r="S43" s="120" t="str">
        <f>IF(入力!S43="","",入力!S43)</f>
        <v/>
      </c>
      <c r="T43" s="261" t="str">
        <f>IF(入力!T43="","",入力!T43)</f>
        <v/>
      </c>
      <c r="U43" s="380" t="str">
        <f>IF(入力!U43="","",入力!U43)</f>
        <v/>
      </c>
      <c r="V43" s="381" t="str">
        <f>IF(入力!V43="","",入力!V43)</f>
        <v/>
      </c>
      <c r="W43" s="120" t="str">
        <f>IF(入力!W43="","",入力!W43)</f>
        <v/>
      </c>
      <c r="X43" s="265" t="str">
        <f>IF(入力!X43="","",入力!X43)</f>
        <v/>
      </c>
      <c r="Y43" s="262" t="str">
        <f>IF(入力!Y43="","",入力!Y43)</f>
        <v/>
      </c>
      <c r="Z43" s="262" t="str">
        <f>IF(入力!Z43="","",入力!Z43)</f>
        <v/>
      </c>
      <c r="AA43" s="263" t="str">
        <f>IF(入力!AA43="","",入力!AA43)</f>
        <v/>
      </c>
      <c r="AB43" s="266" t="str">
        <f>IF(入力!AB43="","",入力!AB43)</f>
        <v/>
      </c>
      <c r="AC43" s="264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64" t="str">
        <f>IF(入力!AD73="","",入力!AD73)</f>
        <v/>
      </c>
      <c r="AE43" s="264" t="str">
        <f>IF(入力!AE43="","",入力!AE43)</f>
        <v/>
      </c>
      <c r="AF43" s="264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64" t="str">
        <f>IF(入力!AG43="","",入力!AG43)</f>
        <v/>
      </c>
      <c r="AH43" s="264" t="str">
        <f>IF(入力!AH43="","",入力!AH43)</f>
        <v/>
      </c>
      <c r="AI43" s="264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64" t="str">
        <f>IF(入力!AJ43="","",入力!AJ43)</f>
        <v/>
      </c>
      <c r="AK43" s="264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62" t="str">
        <f>IF(入力!AM43="","",入力!AM43)</f>
        <v/>
      </c>
      <c r="AN43" s="243" t="str">
        <f>IF(入力!AN43="","",入力!AN43)</f>
        <v/>
      </c>
      <c r="AO43" s="225" t="str">
        <f>IF(入力!AO43="","",入力!AO43)</f>
        <v/>
      </c>
      <c r="AP43" s="261" t="str">
        <f>IF(入力!AP43="","",入力!AP43)</f>
        <v/>
      </c>
      <c r="AQ43" s="225" t="str">
        <f>IF(入力!AQ43="","",入力!AQ43)</f>
        <v/>
      </c>
      <c r="AR43" s="261" t="str">
        <f>IF(入力!AR43="","",入力!AR43)</f>
        <v/>
      </c>
      <c r="AS43" s="225" t="str">
        <f>IF(入力!AS43="","",入力!AS43)</f>
        <v/>
      </c>
      <c r="AT43" s="226" t="str">
        <f>IF(入力!AT43="","",入力!AT43)</f>
        <v/>
      </c>
      <c r="AU43" s="222" t="str">
        <f>IF(入力!AU43="","",入力!AU43)</f>
        <v/>
      </c>
      <c r="AV43" s="224" t="str">
        <f>IF(入力!AV43="","",入力!AV43)</f>
        <v/>
      </c>
      <c r="AW43" s="531" t="str">
        <f>IF(入力!AW43="","",入力!AW43)</f>
        <v/>
      </c>
      <c r="AX43" s="224" t="str">
        <f>IF(入力!AX43="","",入力!AX43)</f>
        <v/>
      </c>
      <c r="AY43" s="531" t="str">
        <f>IF(入力!AY43="","",入力!AY43)</f>
        <v/>
      </c>
      <c r="AZ43" s="224" t="str">
        <f>IF(入力!AZ43="","",入力!AZ43)</f>
        <v/>
      </c>
      <c r="BA43" s="263" t="str">
        <f>IF(入力!BA43="","",入力!BA43)</f>
        <v/>
      </c>
      <c r="BB43" s="382" t="str">
        <f>IF(入力!BB43="","",入力!BB43)</f>
        <v/>
      </c>
      <c r="BC43" s="383" t="str">
        <f>IF(入力!BC43="","",入力!BC43)</f>
        <v/>
      </c>
      <c r="BD43" s="384" t="str">
        <f>IF(入力!BD43="","",入力!BD43)</f>
        <v/>
      </c>
      <c r="BE43" s="383" t="str">
        <f>IF(入力!BE43="","",入力!BE43)</f>
        <v/>
      </c>
      <c r="BF43" s="385" t="str">
        <f>IF(入力!BF43="","",入力!BF43)</f>
        <v/>
      </c>
    </row>
    <row r="44" spans="1:59" ht="14.25" thickTop="1">
      <c r="A44" s="378"/>
      <c r="B44" s="281"/>
      <c r="C44" s="281"/>
      <c r="D44" s="281"/>
      <c r="E44" s="281"/>
      <c r="F44" s="281"/>
      <c r="G44" s="281"/>
      <c r="H44" s="234"/>
      <c r="I44" s="645" t="s">
        <v>55</v>
      </c>
      <c r="J44" s="646"/>
      <c r="K44" s="473">
        <f>IF(COUNTBLANK(K14:K43)=30,"",AVERAGE(K14:K43))</f>
        <v>171.3</v>
      </c>
      <c r="L44" s="482">
        <f t="shared" ref="L44:BF44" si="0">IF(COUNTBLANK(L14:L43)=30,"",AVERAGE(L14:L43))</f>
        <v>58.980000000000004</v>
      </c>
      <c r="M44" s="482">
        <f t="shared" si="0"/>
        <v>13.5</v>
      </c>
      <c r="N44" s="482">
        <f t="shared" si="0"/>
        <v>12.8</v>
      </c>
      <c r="O44" s="482">
        <f t="shared" si="0"/>
        <v>46.085446998473152</v>
      </c>
      <c r="P44" s="482">
        <f t="shared" si="0"/>
        <v>20.133706792077213</v>
      </c>
      <c r="Q44" s="482">
        <f t="shared" si="0"/>
        <v>224.2</v>
      </c>
      <c r="R44" s="471">
        <f t="shared" si="0"/>
        <v>221.6</v>
      </c>
      <c r="S44" s="473">
        <f t="shared" si="0"/>
        <v>2.0539999999999998</v>
      </c>
      <c r="T44" s="482">
        <f t="shared" si="0"/>
        <v>3.4079999999999999</v>
      </c>
      <c r="U44" s="482">
        <f t="shared" si="0"/>
        <v>2.2600000000000002</v>
      </c>
      <c r="V44" s="471">
        <f t="shared" si="0"/>
        <v>3.4119999999999999</v>
      </c>
      <c r="W44" s="473">
        <f t="shared" si="0"/>
        <v>5.2139999999999995</v>
      </c>
      <c r="X44" s="482">
        <f t="shared" si="0"/>
        <v>5.0399999999999991</v>
      </c>
      <c r="Y44" s="482">
        <f t="shared" si="0"/>
        <v>14.138</v>
      </c>
      <c r="Z44" s="471">
        <f t="shared" si="0"/>
        <v>14.228</v>
      </c>
      <c r="AA44" s="473">
        <f t="shared" si="0"/>
        <v>275.60000000000002</v>
      </c>
      <c r="AB44" s="482">
        <f t="shared" si="0"/>
        <v>275.8</v>
      </c>
      <c r="AC44" s="482">
        <f t="shared" si="0"/>
        <v>53</v>
      </c>
      <c r="AD44" s="482">
        <f t="shared" si="0"/>
        <v>284.8</v>
      </c>
      <c r="AE44" s="482">
        <f t="shared" si="0"/>
        <v>285.60000000000002</v>
      </c>
      <c r="AF44" s="482">
        <f t="shared" si="0"/>
        <v>62.2</v>
      </c>
      <c r="AG44" s="482">
        <f t="shared" si="0"/>
        <v>271.2</v>
      </c>
      <c r="AH44" s="482">
        <f t="shared" si="0"/>
        <v>271.60000000000002</v>
      </c>
      <c r="AI44" s="482">
        <f t="shared" si="0"/>
        <v>48.8</v>
      </c>
      <c r="AJ44" s="482">
        <f t="shared" si="0"/>
        <v>272.2</v>
      </c>
      <c r="AK44" s="482">
        <f t="shared" si="0"/>
        <v>269.8</v>
      </c>
      <c r="AL44" s="482">
        <f t="shared" si="0"/>
        <v>48.2</v>
      </c>
      <c r="AM44" s="482">
        <f t="shared" si="0"/>
        <v>7.1099999999999994</v>
      </c>
      <c r="AN44" s="471">
        <f t="shared" si="0"/>
        <v>6.9099999999999993</v>
      </c>
      <c r="AO44" s="473">
        <f t="shared" si="0"/>
        <v>8.9</v>
      </c>
      <c r="AP44" s="482">
        <f t="shared" si="0"/>
        <v>9.76</v>
      </c>
      <c r="AQ44" s="482">
        <f t="shared" si="0"/>
        <v>9.51</v>
      </c>
      <c r="AR44" s="482">
        <f t="shared" si="0"/>
        <v>10.19</v>
      </c>
      <c r="AS44" s="482">
        <f t="shared" si="0"/>
        <v>9.66</v>
      </c>
      <c r="AT44" s="471">
        <f t="shared" si="0"/>
        <v>9.7399999999999984</v>
      </c>
      <c r="AU44" s="473">
        <f t="shared" si="0"/>
        <v>9.3000000000000007</v>
      </c>
      <c r="AV44" s="500">
        <f t="shared" si="0"/>
        <v>4.4000000000000004</v>
      </c>
      <c r="AW44" s="477">
        <f t="shared" si="0"/>
        <v>179.2</v>
      </c>
      <c r="AX44" s="500">
        <f t="shared" si="0"/>
        <v>11</v>
      </c>
      <c r="AY44" s="477">
        <f t="shared" si="0"/>
        <v>85.6</v>
      </c>
      <c r="AZ44" s="471">
        <f t="shared" si="0"/>
        <v>87</v>
      </c>
      <c r="BA44" s="473">
        <f t="shared" si="0"/>
        <v>920</v>
      </c>
      <c r="BB44" s="471">
        <f t="shared" si="0"/>
        <v>29.4</v>
      </c>
      <c r="BC44" s="473">
        <f t="shared" si="0"/>
        <v>33.940000000000005</v>
      </c>
      <c r="BD44" s="482">
        <f t="shared" si="0"/>
        <v>31.339999999999996</v>
      </c>
      <c r="BE44" s="482">
        <f t="shared" si="0"/>
        <v>32.900000000000006</v>
      </c>
      <c r="BF44" s="487">
        <f t="shared" si="0"/>
        <v>32.1</v>
      </c>
    </row>
    <row r="45" spans="1:59">
      <c r="A45" s="280"/>
      <c r="B45" s="281"/>
      <c r="C45" s="281"/>
      <c r="D45" s="281"/>
      <c r="E45" s="281"/>
      <c r="F45" s="281"/>
      <c r="G45" s="281"/>
      <c r="H45" s="377"/>
      <c r="I45" s="647" t="s">
        <v>56</v>
      </c>
      <c r="J45" s="648"/>
      <c r="K45" s="474">
        <f>IF(COUNTBLANK(K14:K43)=30,"",IF(COUNTBLANK(K14:K43)=29,"",STDEV(K14:K43)))</f>
        <v>6.1514225996915952</v>
      </c>
      <c r="L45" s="483">
        <f t="shared" ref="L45:BE45" si="1">IF(COUNTBLANK(L14:L43)=30,"",IF(COUNTBLANK(L14:L43)=29,"",STDEV(L14:L43)))</f>
        <v>5.3241900792513821</v>
      </c>
      <c r="M45" s="483">
        <f t="shared" si="1"/>
        <v>3.5531676008879738</v>
      </c>
      <c r="N45" s="483">
        <f t="shared" si="1"/>
        <v>3.0331501776206182</v>
      </c>
      <c r="O45" s="483">
        <f t="shared" si="1"/>
        <v>2.6396297659253913</v>
      </c>
      <c r="P45" s="483">
        <f t="shared" si="1"/>
        <v>2.0445106429584605</v>
      </c>
      <c r="Q45" s="483">
        <f t="shared" si="1"/>
        <v>8.2204014500507867</v>
      </c>
      <c r="R45" s="478">
        <f t="shared" si="1"/>
        <v>8.5249633430298637</v>
      </c>
      <c r="S45" s="474">
        <f t="shared" si="1"/>
        <v>9.4498677239416629E-2</v>
      </c>
      <c r="T45" s="483">
        <f t="shared" si="1"/>
        <v>0.12194260945215965</v>
      </c>
      <c r="U45" s="483">
        <f t="shared" si="1"/>
        <v>0.45232731511594382</v>
      </c>
      <c r="V45" s="478">
        <f t="shared" si="1"/>
        <v>0.17683325479106304</v>
      </c>
      <c r="W45" s="474">
        <f t="shared" si="1"/>
        <v>0.191911437908242</v>
      </c>
      <c r="X45" s="483">
        <f t="shared" si="1"/>
        <v>0.24392621835302369</v>
      </c>
      <c r="Y45" s="483">
        <f t="shared" si="1"/>
        <v>0.37758442764508066</v>
      </c>
      <c r="Z45" s="478">
        <f t="shared" si="1"/>
        <v>0.39060209932871226</v>
      </c>
      <c r="AA45" s="474">
        <f t="shared" si="1"/>
        <v>4.1593268686174341</v>
      </c>
      <c r="AB45" s="483">
        <f t="shared" si="1"/>
        <v>1.9235384061663781</v>
      </c>
      <c r="AC45" s="483">
        <f t="shared" si="1"/>
        <v>6.0930288034769706</v>
      </c>
      <c r="AD45" s="483">
        <f t="shared" si="1"/>
        <v>4.2661458015399676</v>
      </c>
      <c r="AE45" s="483">
        <f t="shared" si="1"/>
        <v>7.1274118724823889</v>
      </c>
      <c r="AF45" s="483">
        <f t="shared" si="1"/>
        <v>7.2163009915052614</v>
      </c>
      <c r="AG45" s="483">
        <f t="shared" si="1"/>
        <v>4.8166378315166165</v>
      </c>
      <c r="AH45" s="483">
        <f t="shared" si="1"/>
        <v>4.0373258476376304</v>
      </c>
      <c r="AI45" s="483">
        <f t="shared" si="1"/>
        <v>5.5520266569965075</v>
      </c>
      <c r="AJ45" s="483">
        <f t="shared" si="1"/>
        <v>3.9623225512314226</v>
      </c>
      <c r="AK45" s="483">
        <f t="shared" si="1"/>
        <v>3.5637059362406838</v>
      </c>
      <c r="AL45" s="483">
        <f t="shared" si="1"/>
        <v>5.2273320154740333</v>
      </c>
      <c r="AM45" s="483">
        <f t="shared" si="1"/>
        <v>0.70593909085699602</v>
      </c>
      <c r="AN45" s="478">
        <f t="shared" si="1"/>
        <v>0.60592903874959603</v>
      </c>
      <c r="AO45" s="474">
        <f t="shared" si="1"/>
        <v>1.454303957224897</v>
      </c>
      <c r="AP45" s="483">
        <f t="shared" si="1"/>
        <v>1.6712270940838754</v>
      </c>
      <c r="AQ45" s="483">
        <f t="shared" si="1"/>
        <v>1.5773395322504371</v>
      </c>
      <c r="AR45" s="483">
        <f t="shared" si="1"/>
        <v>2.154181979313726</v>
      </c>
      <c r="AS45" s="483">
        <f t="shared" si="1"/>
        <v>1.4518953130305194</v>
      </c>
      <c r="AT45" s="478">
        <f t="shared" si="1"/>
        <v>1.6153173062900155</v>
      </c>
      <c r="AU45" s="474">
        <f t="shared" si="1"/>
        <v>11.267209059922514</v>
      </c>
      <c r="AV45" s="532">
        <f t="shared" si="1"/>
        <v>6.5038450166036395</v>
      </c>
      <c r="AW45" s="478">
        <f t="shared" si="1"/>
        <v>20.38872237291972</v>
      </c>
      <c r="AX45" s="532">
        <f t="shared" si="1"/>
        <v>7.810249675906654</v>
      </c>
      <c r="AY45" s="478">
        <f t="shared" si="1"/>
        <v>2.8809720581774605</v>
      </c>
      <c r="AZ45" s="478">
        <f t="shared" si="1"/>
        <v>2.9154759474226504</v>
      </c>
      <c r="BA45" s="474">
        <f t="shared" si="1"/>
        <v>308.54497241083027</v>
      </c>
      <c r="BB45" s="478">
        <f t="shared" si="1"/>
        <v>4.1593268686170788</v>
      </c>
      <c r="BC45" s="474">
        <f t="shared" si="1"/>
        <v>2.7987497208574861</v>
      </c>
      <c r="BD45" s="483">
        <f t="shared" si="1"/>
        <v>4.7542612465030034</v>
      </c>
      <c r="BE45" s="483">
        <f t="shared" si="1"/>
        <v>4.7973951265243562</v>
      </c>
      <c r="BF45" s="271">
        <f t="shared" ref="BF45" si="2">IF(COUNTBLANK(BF14:BF43)=30,"",STDEV(BF14:BF43))</f>
        <v>3.9585350825778778</v>
      </c>
    </row>
    <row r="46" spans="1:59">
      <c r="A46" s="280"/>
      <c r="B46" s="281"/>
      <c r="C46" s="281"/>
      <c r="D46" s="281"/>
      <c r="E46" s="281"/>
      <c r="F46" s="281"/>
      <c r="G46" s="281"/>
      <c r="H46" s="377"/>
      <c r="I46" s="647" t="s">
        <v>241</v>
      </c>
      <c r="J46" s="648"/>
      <c r="K46" s="474">
        <f>IF(COUNTBLANK(K14:K43)=30,"",MAX(K14:K43))</f>
        <v>181.5</v>
      </c>
      <c r="L46" s="483">
        <f t="shared" ref="L46:O46" si="3">IF(COUNTBLANK(L14:L43)=30,"",MIN(L14:L43))</f>
        <v>54.1</v>
      </c>
      <c r="M46" s="483">
        <f t="shared" si="3"/>
        <v>8.5</v>
      </c>
      <c r="N46" s="483">
        <f t="shared" si="3"/>
        <v>9.5</v>
      </c>
      <c r="O46" s="483">
        <f t="shared" si="3"/>
        <v>43.354661283474769</v>
      </c>
      <c r="P46" s="483">
        <f>IF(COUNTBLANK(P14:P43)=30,"",MIN(P14:P43))</f>
        <v>18.34014019645744</v>
      </c>
      <c r="Q46" s="483">
        <f>IF(COUNTBLANK(Q14:Q43)=30,"",MAX(Q14:Q43))</f>
        <v>237</v>
      </c>
      <c r="R46" s="470">
        <f>IF(COUNTBLANK(R14:R43)=30,"",MAX(R14:R43))</f>
        <v>234</v>
      </c>
      <c r="S46" s="474">
        <f t="shared" ref="S46:Y46" si="4">IF(COUNTBLANK(S14:S43)=30,"",MIN(S14:S43))</f>
        <v>1.99</v>
      </c>
      <c r="T46" s="483">
        <f t="shared" si="4"/>
        <v>3.29</v>
      </c>
      <c r="U46" s="483">
        <f t="shared" si="4"/>
        <v>1.97</v>
      </c>
      <c r="V46" s="470">
        <f t="shared" si="4"/>
        <v>3.24</v>
      </c>
      <c r="W46" s="474">
        <f t="shared" si="4"/>
        <v>4.99</v>
      </c>
      <c r="X46" s="483">
        <f t="shared" si="4"/>
        <v>4.87</v>
      </c>
      <c r="Y46" s="483">
        <f t="shared" si="4"/>
        <v>13.89</v>
      </c>
      <c r="Z46" s="470">
        <f>IF(COUNTBLANK(Z14:Z43)=30,"",MIN(Z14:Z43))</f>
        <v>13.92</v>
      </c>
      <c r="AA46" s="474">
        <f t="shared" ref="AA46:AJ46" si="5">IF(COUNTBLANK(AA14:AA43)=30,"",MAX(AA14:AA43))</f>
        <v>281</v>
      </c>
      <c r="AB46" s="483">
        <f t="shared" si="5"/>
        <v>278</v>
      </c>
      <c r="AC46" s="483">
        <f t="shared" si="5"/>
        <v>59</v>
      </c>
      <c r="AD46" s="483">
        <f t="shared" si="5"/>
        <v>291</v>
      </c>
      <c r="AE46" s="483">
        <f t="shared" si="5"/>
        <v>297</v>
      </c>
      <c r="AF46" s="483">
        <f t="shared" si="5"/>
        <v>69</v>
      </c>
      <c r="AG46" s="483">
        <f t="shared" si="5"/>
        <v>278</v>
      </c>
      <c r="AH46" s="483">
        <f t="shared" si="5"/>
        <v>276</v>
      </c>
      <c r="AI46" s="483">
        <f t="shared" si="5"/>
        <v>52.5</v>
      </c>
      <c r="AJ46" s="483">
        <f t="shared" si="5"/>
        <v>277</v>
      </c>
      <c r="AK46" s="483">
        <f t="shared" ref="AK46:AU46" si="6">IF(COUNTBLANK(AK14:AK43)=30,"",MAX(AK14:AK43))</f>
        <v>275</v>
      </c>
      <c r="AL46" s="483">
        <f t="shared" si="6"/>
        <v>51.5</v>
      </c>
      <c r="AM46" s="483">
        <f t="shared" si="6"/>
        <v>7.81</v>
      </c>
      <c r="AN46" s="470">
        <f t="shared" si="6"/>
        <v>7.79</v>
      </c>
      <c r="AO46" s="474">
        <f t="shared" si="6"/>
        <v>10.7</v>
      </c>
      <c r="AP46" s="483">
        <f t="shared" si="6"/>
        <v>12.6</v>
      </c>
      <c r="AQ46" s="483">
        <f t="shared" si="6"/>
        <v>11</v>
      </c>
      <c r="AR46" s="483">
        <f t="shared" si="6"/>
        <v>13.5</v>
      </c>
      <c r="AS46" s="483">
        <f t="shared" si="6"/>
        <v>11.5</v>
      </c>
      <c r="AT46" s="470">
        <f t="shared" si="6"/>
        <v>12</v>
      </c>
      <c r="AU46" s="474">
        <f t="shared" si="6"/>
        <v>16</v>
      </c>
      <c r="AV46" s="532">
        <f t="shared" ref="AV46:BE46" si="7">IF(COUNTBLANK(AV14:AV43)=30,"",MAX(AV14:AV43))</f>
        <v>12</v>
      </c>
      <c r="AW46" s="478">
        <f t="shared" si="7"/>
        <v>207</v>
      </c>
      <c r="AX46" s="532">
        <f t="shared" si="7"/>
        <v>22</v>
      </c>
      <c r="AY46" s="478">
        <f t="shared" si="7"/>
        <v>90</v>
      </c>
      <c r="AZ46" s="470">
        <f t="shared" si="7"/>
        <v>89</v>
      </c>
      <c r="BA46" s="474">
        <f t="shared" si="7"/>
        <v>1320</v>
      </c>
      <c r="BB46" s="470">
        <f t="shared" si="7"/>
        <v>34</v>
      </c>
      <c r="BC46" s="474">
        <f t="shared" si="7"/>
        <v>38.700000000000003</v>
      </c>
      <c r="BD46" s="483">
        <f t="shared" si="7"/>
        <v>37.6</v>
      </c>
      <c r="BE46" s="483">
        <f t="shared" si="7"/>
        <v>39.9</v>
      </c>
      <c r="BF46" s="271">
        <f>IF(COUNTBLANK(BF14:BF43)=30,"",MAX(BF14:BF43))</f>
        <v>38.200000000000003</v>
      </c>
    </row>
    <row r="47" spans="1:59">
      <c r="A47" s="280"/>
      <c r="B47" s="281"/>
      <c r="C47" s="281"/>
      <c r="D47" s="281"/>
      <c r="E47" s="281"/>
      <c r="F47" s="281"/>
      <c r="G47" s="281"/>
      <c r="H47" s="377"/>
      <c r="I47" s="647" t="s">
        <v>242</v>
      </c>
      <c r="J47" s="648"/>
      <c r="K47" s="475">
        <f>IF(COUNTBLANK(K14:K43)=30,"",MIN(K14:K43))</f>
        <v>166.9</v>
      </c>
      <c r="L47" s="485">
        <f t="shared" ref="L47:O47" si="8">IF(COUNTBLANK(L14:L43)=30,"",MAX(L14:L43))</f>
        <v>65.7</v>
      </c>
      <c r="M47" s="485">
        <f t="shared" si="8"/>
        <v>16.5</v>
      </c>
      <c r="N47" s="485">
        <f t="shared" si="8"/>
        <v>17.5</v>
      </c>
      <c r="O47" s="485">
        <f t="shared" si="8"/>
        <v>50.142259011272785</v>
      </c>
      <c r="P47" s="485">
        <f>IF(COUNTBLANK(P14:P43)=30,"",MAX(P14:P43))</f>
        <v>23.585913214609196</v>
      </c>
      <c r="Q47" s="485">
        <f>IF(COUNTBLANK(Q14:Q43)=30,"",MIN(Q14:Q43))</f>
        <v>218.5</v>
      </c>
      <c r="R47" s="472">
        <f>IF(COUNTBLANK(R14:R43)=30,"",MIN(R14:R43))</f>
        <v>214.5</v>
      </c>
      <c r="S47" s="475">
        <f>IF(COUNTBLANK(S14:S43)=30,"",MAX(S14:S43))</f>
        <v>2.2200000000000002</v>
      </c>
      <c r="T47" s="485">
        <f t="shared" ref="T47:Y47" si="9">IF(COUNTBLANK(T14:T43)=30,"",MAX(T14:T43))</f>
        <v>3.61</v>
      </c>
      <c r="U47" s="485">
        <f t="shared" si="9"/>
        <v>3.04</v>
      </c>
      <c r="V47" s="472">
        <f t="shared" si="9"/>
        <v>3.69</v>
      </c>
      <c r="W47" s="475">
        <f t="shared" si="9"/>
        <v>5.38</v>
      </c>
      <c r="X47" s="485">
        <f t="shared" si="9"/>
        <v>5.47</v>
      </c>
      <c r="Y47" s="485">
        <f t="shared" si="9"/>
        <v>14.79</v>
      </c>
      <c r="Z47" s="472">
        <f>IF(COUNTBLANK(Z14:Z43)=30,"",MAX(Z14:Z43))</f>
        <v>14.82</v>
      </c>
      <c r="AA47" s="475">
        <f t="shared" ref="AA47:AM47" si="10">IF(COUNTBLANK(AA14:AA43)=30,"",MIN(AA14:AA43))</f>
        <v>270</v>
      </c>
      <c r="AB47" s="485">
        <f t="shared" si="10"/>
        <v>273</v>
      </c>
      <c r="AC47" s="483">
        <f t="shared" si="10"/>
        <v>44</v>
      </c>
      <c r="AD47" s="483">
        <f t="shared" si="10"/>
        <v>281</v>
      </c>
      <c r="AE47" s="483">
        <f t="shared" si="10"/>
        <v>278</v>
      </c>
      <c r="AF47" s="483">
        <f t="shared" si="10"/>
        <v>50</v>
      </c>
      <c r="AG47" s="483">
        <f t="shared" si="10"/>
        <v>266</v>
      </c>
      <c r="AH47" s="483">
        <f t="shared" si="10"/>
        <v>266</v>
      </c>
      <c r="AI47" s="483">
        <f t="shared" si="10"/>
        <v>39</v>
      </c>
      <c r="AJ47" s="483">
        <f t="shared" si="10"/>
        <v>269</v>
      </c>
      <c r="AK47" s="483">
        <f t="shared" si="10"/>
        <v>266</v>
      </c>
      <c r="AL47" s="483">
        <f t="shared" si="10"/>
        <v>39</v>
      </c>
      <c r="AM47" s="483">
        <f t="shared" si="10"/>
        <v>6.02</v>
      </c>
      <c r="AN47" s="470">
        <f t="shared" ref="AN47:AU47" si="11">IF(COUNTBLANK(AN14:AN43)=30,"",MIN(AN14:AN43))</f>
        <v>6.09</v>
      </c>
      <c r="AO47" s="474">
        <f t="shared" si="11"/>
        <v>7.4</v>
      </c>
      <c r="AP47" s="483">
        <f t="shared" si="11"/>
        <v>8.1999999999999993</v>
      </c>
      <c r="AQ47" s="483">
        <f t="shared" si="11"/>
        <v>7.25</v>
      </c>
      <c r="AR47" s="483">
        <f t="shared" si="11"/>
        <v>8.1999999999999993</v>
      </c>
      <c r="AS47" s="483">
        <f t="shared" si="11"/>
        <v>7.9</v>
      </c>
      <c r="AT47" s="470">
        <f t="shared" si="11"/>
        <v>8.15</v>
      </c>
      <c r="AU47" s="474">
        <f t="shared" si="11"/>
        <v>-10</v>
      </c>
      <c r="AV47" s="532">
        <f t="shared" ref="AV47:AZ47" si="12">IF(COUNTBLANK(AV14:AV43)=30,"",MIN(AV14:AV43))</f>
        <v>-6</v>
      </c>
      <c r="AW47" s="478">
        <f t="shared" si="12"/>
        <v>153</v>
      </c>
      <c r="AX47" s="532">
        <f t="shared" si="12"/>
        <v>3</v>
      </c>
      <c r="AY47" s="478">
        <f t="shared" si="12"/>
        <v>82</v>
      </c>
      <c r="AZ47" s="470">
        <f t="shared" si="12"/>
        <v>82</v>
      </c>
      <c r="BA47" s="474">
        <f t="shared" ref="BA47:BE47" si="13">IF(COUNTBLANK(BA14:BA43)=30,"",MIN(BA14:BA43))</f>
        <v>480</v>
      </c>
      <c r="BB47" s="470">
        <f t="shared" si="13"/>
        <v>25</v>
      </c>
      <c r="BC47" s="474">
        <f t="shared" si="13"/>
        <v>31.8</v>
      </c>
      <c r="BD47" s="483">
        <f t="shared" si="13"/>
        <v>25.1</v>
      </c>
      <c r="BE47" s="483">
        <f t="shared" si="13"/>
        <v>26.4</v>
      </c>
      <c r="BF47" s="486">
        <f>IF(COUNTBLANK(BF14:BF43)=30,"",MIN(BF14:BF43))</f>
        <v>29</v>
      </c>
      <c r="BG47" s="70"/>
    </row>
    <row r="48" spans="1:59">
      <c r="A48" s="280"/>
      <c r="B48" s="281"/>
      <c r="C48" s="281"/>
      <c r="D48" s="281"/>
      <c r="E48" s="281"/>
      <c r="F48" s="281"/>
      <c r="G48" s="281"/>
      <c r="H48" s="377"/>
      <c r="I48" s="647" t="s">
        <v>72</v>
      </c>
      <c r="J48" s="648"/>
      <c r="K48" s="474">
        <f>IF(COUNTBLANK(K14:K43)=30,"",MEDIAN(K14:K43))</f>
        <v>167.9</v>
      </c>
      <c r="L48" s="483">
        <f t="shared" ref="L48:BE48" si="14">IF(COUNTBLANK(L14:L43)=30,"",MEDIAN(L14:L43))</f>
        <v>56.8</v>
      </c>
      <c r="M48" s="483">
        <f t="shared" si="14"/>
        <v>15.5</v>
      </c>
      <c r="N48" s="483">
        <f t="shared" si="14"/>
        <v>12.5</v>
      </c>
      <c r="O48" s="483">
        <f t="shared" si="14"/>
        <v>45.207662426048067</v>
      </c>
      <c r="P48" s="483">
        <f t="shared" si="14"/>
        <v>19.306513671652667</v>
      </c>
      <c r="Q48" s="483">
        <f t="shared" si="14"/>
        <v>219</v>
      </c>
      <c r="R48" s="470">
        <f t="shared" si="14"/>
        <v>216.5</v>
      </c>
      <c r="S48" s="474">
        <f t="shared" si="14"/>
        <v>2.0299999999999998</v>
      </c>
      <c r="T48" s="483">
        <f t="shared" si="14"/>
        <v>3.4</v>
      </c>
      <c r="U48" s="483">
        <f t="shared" si="14"/>
        <v>2.0299999999999998</v>
      </c>
      <c r="V48" s="470">
        <f t="shared" si="14"/>
        <v>3.41</v>
      </c>
      <c r="W48" s="474">
        <f t="shared" si="14"/>
        <v>5.33</v>
      </c>
      <c r="X48" s="483">
        <f t="shared" si="14"/>
        <v>4.97</v>
      </c>
      <c r="Y48" s="483">
        <f t="shared" si="14"/>
        <v>13.96</v>
      </c>
      <c r="Z48" s="470">
        <f t="shared" si="14"/>
        <v>14.04</v>
      </c>
      <c r="AA48" s="474">
        <f t="shared" si="14"/>
        <v>275</v>
      </c>
      <c r="AB48" s="483">
        <f t="shared" si="14"/>
        <v>276</v>
      </c>
      <c r="AC48" s="483">
        <f t="shared" si="14"/>
        <v>54.5</v>
      </c>
      <c r="AD48" s="483">
        <f t="shared" si="14"/>
        <v>284</v>
      </c>
      <c r="AE48" s="483">
        <f t="shared" si="14"/>
        <v>283</v>
      </c>
      <c r="AF48" s="483">
        <f t="shared" si="14"/>
        <v>64.5</v>
      </c>
      <c r="AG48" s="483">
        <f t="shared" si="14"/>
        <v>270</v>
      </c>
      <c r="AH48" s="483">
        <f t="shared" si="14"/>
        <v>271</v>
      </c>
      <c r="AI48" s="483">
        <f t="shared" si="14"/>
        <v>51</v>
      </c>
      <c r="AJ48" s="483">
        <f t="shared" si="14"/>
        <v>270</v>
      </c>
      <c r="AK48" s="483">
        <f t="shared" si="14"/>
        <v>270</v>
      </c>
      <c r="AL48" s="483">
        <f t="shared" si="14"/>
        <v>50.5</v>
      </c>
      <c r="AM48" s="483">
        <f t="shared" si="14"/>
        <v>7.18</v>
      </c>
      <c r="AN48" s="470">
        <f t="shared" si="14"/>
        <v>6.91</v>
      </c>
      <c r="AO48" s="474">
        <f t="shared" si="14"/>
        <v>9.5</v>
      </c>
      <c r="AP48" s="483">
        <f t="shared" si="14"/>
        <v>9.3000000000000007</v>
      </c>
      <c r="AQ48" s="483">
        <f t="shared" si="14"/>
        <v>10.3</v>
      </c>
      <c r="AR48" s="483">
        <f t="shared" si="14"/>
        <v>10.199999999999999</v>
      </c>
      <c r="AS48" s="483">
        <f t="shared" si="14"/>
        <v>10.1</v>
      </c>
      <c r="AT48" s="470">
        <f t="shared" si="14"/>
        <v>9.8000000000000007</v>
      </c>
      <c r="AU48" s="474">
        <f t="shared" si="14"/>
        <v>16</v>
      </c>
      <c r="AV48" s="532">
        <f t="shared" si="14"/>
        <v>5</v>
      </c>
      <c r="AW48" s="478">
        <f t="shared" si="14"/>
        <v>180</v>
      </c>
      <c r="AX48" s="532">
        <f t="shared" si="14"/>
        <v>12</v>
      </c>
      <c r="AY48" s="478">
        <f t="shared" si="14"/>
        <v>85</v>
      </c>
      <c r="AZ48" s="470">
        <f t="shared" si="14"/>
        <v>88</v>
      </c>
      <c r="BA48" s="474">
        <f t="shared" si="14"/>
        <v>1000</v>
      </c>
      <c r="BB48" s="470">
        <f t="shared" si="14"/>
        <v>31</v>
      </c>
      <c r="BC48" s="474">
        <f t="shared" si="14"/>
        <v>33.1</v>
      </c>
      <c r="BD48" s="483">
        <f t="shared" si="14"/>
        <v>30.9</v>
      </c>
      <c r="BE48" s="483">
        <f t="shared" si="14"/>
        <v>32.799999999999997</v>
      </c>
      <c r="BF48" s="271">
        <f>IF(COUNTBLANK(BF14:BF43)=30,"",MEDIAN(BF14:BF43))</f>
        <v>30</v>
      </c>
    </row>
    <row r="49" spans="1:58" ht="14.25" thickBot="1">
      <c r="A49" s="280"/>
      <c r="B49" s="281"/>
      <c r="C49" s="281"/>
      <c r="D49" s="281"/>
      <c r="E49" s="281"/>
      <c r="F49" s="281"/>
      <c r="G49" s="281"/>
      <c r="H49" s="377"/>
      <c r="I49" s="643" t="s">
        <v>243</v>
      </c>
      <c r="J49" s="644"/>
      <c r="K49" s="476">
        <f>IF(COUNTBLANK(K14:K43)=30,"",IF(COUNTBLANK(K14:K43)=29,"",VAR(K14:K43)))</f>
        <v>37.839999999996508</v>
      </c>
      <c r="L49" s="484">
        <f t="shared" ref="L49:BF49" si="15">IF(COUNTBLANK(L14:L43)=30,"",IF(COUNTBLANK(L14:L43)=29,"",VAR(L14:L43)))</f>
        <v>28.346999999998843</v>
      </c>
      <c r="M49" s="484">
        <f t="shared" si="15"/>
        <v>12.625</v>
      </c>
      <c r="N49" s="484">
        <f t="shared" si="15"/>
        <v>9.1999999999999886</v>
      </c>
      <c r="O49" s="484">
        <f t="shared" si="15"/>
        <v>6.9676453011593367</v>
      </c>
      <c r="P49" s="484">
        <f t="shared" si="15"/>
        <v>4.1800237691704183</v>
      </c>
      <c r="Q49" s="484">
        <f t="shared" si="15"/>
        <v>67.57499999999709</v>
      </c>
      <c r="R49" s="480">
        <f t="shared" si="15"/>
        <v>72.67500000000291</v>
      </c>
      <c r="S49" s="476">
        <f t="shared" si="15"/>
        <v>8.9299999999994384E-3</v>
      </c>
      <c r="T49" s="484">
        <f t="shared" si="15"/>
        <v>1.4870000000001937E-2</v>
      </c>
      <c r="U49" s="484">
        <f t="shared" si="15"/>
        <v>0.20459999999999834</v>
      </c>
      <c r="V49" s="480">
        <f t="shared" si="15"/>
        <v>3.1270000000001019E-2</v>
      </c>
      <c r="W49" s="476">
        <f t="shared" si="15"/>
        <v>3.6830000000009022E-2</v>
      </c>
      <c r="X49" s="484">
        <f t="shared" si="15"/>
        <v>5.9500000000006992E-2</v>
      </c>
      <c r="Y49" s="484">
        <f t="shared" si="15"/>
        <v>0.14257000000006315</v>
      </c>
      <c r="Z49" s="480">
        <f t="shared" si="15"/>
        <v>0.15256999999999721</v>
      </c>
      <c r="AA49" s="476">
        <f t="shared" si="15"/>
        <v>17.30000000000291</v>
      </c>
      <c r="AB49" s="484">
        <f t="shared" si="15"/>
        <v>3.6999999999970896</v>
      </c>
      <c r="AC49" s="484">
        <f t="shared" si="15"/>
        <v>37.125</v>
      </c>
      <c r="AD49" s="484">
        <f t="shared" si="15"/>
        <v>18.19999999999709</v>
      </c>
      <c r="AE49" s="484">
        <f t="shared" si="15"/>
        <v>50.80000000000291</v>
      </c>
      <c r="AF49" s="484">
        <f t="shared" si="15"/>
        <v>52.074999999999818</v>
      </c>
      <c r="AG49" s="484">
        <f t="shared" si="15"/>
        <v>23.19999999999709</v>
      </c>
      <c r="AH49" s="484">
        <f t="shared" si="15"/>
        <v>16.30000000000291</v>
      </c>
      <c r="AI49" s="484">
        <f t="shared" si="15"/>
        <v>30.824999999999818</v>
      </c>
      <c r="AJ49" s="484">
        <f t="shared" si="15"/>
        <v>15.69999999999709</v>
      </c>
      <c r="AK49" s="484">
        <f t="shared" si="15"/>
        <v>12.69999999999709</v>
      </c>
      <c r="AL49" s="484">
        <f t="shared" si="15"/>
        <v>27.324999999999818</v>
      </c>
      <c r="AM49" s="484">
        <f t="shared" si="15"/>
        <v>0.49835000000000207</v>
      </c>
      <c r="AN49" s="480">
        <f t="shared" si="15"/>
        <v>0.36715000000000941</v>
      </c>
      <c r="AO49" s="476">
        <f t="shared" si="15"/>
        <v>2.1149999999999949</v>
      </c>
      <c r="AP49" s="484">
        <f t="shared" si="15"/>
        <v>2.7930000000000348</v>
      </c>
      <c r="AQ49" s="484">
        <f>IF(COUNTBLANK(AQ14:AQ43)=30,"",IF(COUNTBLANK(AQ14:AQ43)=29,"",VAR(AQ14:AQ43)))</f>
        <v>2.488000000000028</v>
      </c>
      <c r="AR49" s="484">
        <f t="shared" si="15"/>
        <v>4.640500000000003</v>
      </c>
      <c r="AS49" s="484">
        <f>IF(COUNTBLANK(AS14:AS43)=30,"",IF(COUNTBLANK(AS14:AS43)=29,"",VAR(AS14:AS43)))</f>
        <v>2.1079999999999899</v>
      </c>
      <c r="AT49" s="480">
        <f t="shared" si="15"/>
        <v>2.6092500000000314</v>
      </c>
      <c r="AU49" s="476">
        <f t="shared" si="15"/>
        <v>126.95</v>
      </c>
      <c r="AV49" s="533">
        <f t="shared" si="15"/>
        <v>42.3</v>
      </c>
      <c r="AW49" s="480">
        <f t="shared" si="15"/>
        <v>415.69999999999709</v>
      </c>
      <c r="AX49" s="533">
        <f t="shared" si="15"/>
        <v>61</v>
      </c>
      <c r="AY49" s="480">
        <f t="shared" si="15"/>
        <v>8.2999999999992724</v>
      </c>
      <c r="AZ49" s="480">
        <f t="shared" si="15"/>
        <v>8.5</v>
      </c>
      <c r="BA49" s="476">
        <f t="shared" si="15"/>
        <v>95200</v>
      </c>
      <c r="BB49" s="480">
        <f t="shared" si="15"/>
        <v>17.299999999999955</v>
      </c>
      <c r="BC49" s="476">
        <f t="shared" si="15"/>
        <v>7.8329999999998563</v>
      </c>
      <c r="BD49" s="484">
        <f t="shared" si="15"/>
        <v>22.603000000000293</v>
      </c>
      <c r="BE49" s="484">
        <f t="shared" si="15"/>
        <v>23.014999999999645</v>
      </c>
      <c r="BF49" s="296">
        <f t="shared" si="15"/>
        <v>15.669999999999845</v>
      </c>
    </row>
    <row r="50" spans="1:58">
      <c r="A50" s="202"/>
      <c r="B50" s="202"/>
      <c r="C50" s="202"/>
      <c r="D50" s="202"/>
      <c r="E50" s="202"/>
      <c r="F50" s="202"/>
      <c r="G50" s="202"/>
      <c r="H50" s="202"/>
      <c r="I50" s="244"/>
      <c r="J50" s="244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  <c r="AY50" s="245"/>
    </row>
    <row r="51" spans="1:58" ht="14.25">
      <c r="A51" s="651" t="s">
        <v>369</v>
      </c>
      <c r="B51" s="651"/>
      <c r="C51" s="651"/>
      <c r="D51" s="651"/>
      <c r="E51" s="651"/>
      <c r="F51" s="190"/>
      <c r="G51" s="202"/>
      <c r="H51" s="202"/>
      <c r="I51" s="244"/>
      <c r="J51" s="244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</row>
    <row r="52" spans="1:58" ht="14.25" thickBot="1">
      <c r="G52" s="202"/>
      <c r="H52" s="202"/>
      <c r="I52" s="244"/>
      <c r="J52" s="244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</row>
    <row r="53" spans="1:58">
      <c r="A53" s="539" t="str">
        <f>IF(入力!A3="","",入力!A3)</f>
        <v>測定日【関数】</v>
      </c>
      <c r="B53" s="540"/>
      <c r="C53" s="543">
        <f>IF(入力!C3="","",入力!C3)</f>
        <v>42370</v>
      </c>
      <c r="D53" s="543"/>
      <c r="E53" s="544"/>
      <c r="G53" s="217" t="s">
        <v>171</v>
      </c>
      <c r="H53" s="202"/>
      <c r="I53" s="244"/>
      <c r="J53" s="244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</row>
    <row r="54" spans="1:58">
      <c r="A54" s="541" t="str">
        <f>IF(入力!A4="","",入力!A4)</f>
        <v>測定日【表示】</v>
      </c>
      <c r="B54" s="542"/>
      <c r="C54" s="587" t="str">
        <f>IF(入力!C4="","",入力!C4)</f>
        <v>2016.01.01</v>
      </c>
      <c r="D54" s="587"/>
      <c r="E54" s="588"/>
      <c r="G54" s="217" t="s">
        <v>172</v>
      </c>
      <c r="H54" s="202"/>
      <c r="I54" s="244"/>
      <c r="J54" s="244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</row>
    <row r="55" spans="1:58">
      <c r="A55" s="541" t="str">
        <f>IF(入力!A5="","",入力!A5)</f>
        <v>測定場所</v>
      </c>
      <c r="B55" s="542"/>
      <c r="C55" s="587" t="str">
        <f>IF(入力!C5="","",入力!C5)</f>
        <v>●●トレーニングセンター</v>
      </c>
      <c r="D55" s="587"/>
      <c r="E55" s="588"/>
      <c r="G55" s="217" t="s">
        <v>174</v>
      </c>
      <c r="H55" s="202"/>
      <c r="I55" s="244"/>
      <c r="J55" s="244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</row>
    <row r="56" spans="1:58">
      <c r="A56" s="541" t="str">
        <f>IF(入力!A6="","",入力!A6)</f>
        <v>チームカテゴリー</v>
      </c>
      <c r="B56" s="542"/>
      <c r="C56" s="587" t="str">
        <f>IF(入力!C6="","",入力!C6)</f>
        <v>●●チーム</v>
      </c>
      <c r="D56" s="587"/>
      <c r="E56" s="588"/>
      <c r="G56" s="217" t="s">
        <v>175</v>
      </c>
      <c r="H56" s="202"/>
      <c r="I56" s="244"/>
      <c r="J56" s="244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</row>
    <row r="57" spans="1:58" ht="14.25" thickBot="1">
      <c r="A57" s="590" t="str">
        <f>IF(入力!A7="","",入力!A7)</f>
        <v>入力者</v>
      </c>
      <c r="B57" s="591"/>
      <c r="C57" s="657" t="str">
        <f>IF(入力!C7="","",入力!C7)</f>
        <v>○○ ○○</v>
      </c>
      <c r="D57" s="657"/>
      <c r="E57" s="658"/>
      <c r="G57" s="217"/>
      <c r="H57" s="202"/>
      <c r="I57" s="244"/>
      <c r="J57" s="244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</row>
    <row r="58" spans="1:58" ht="14.25" thickBot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45"/>
    </row>
    <row r="59" spans="1:58">
      <c r="A59" s="581" t="s">
        <v>47</v>
      </c>
      <c r="B59" s="584" t="s">
        <v>60</v>
      </c>
      <c r="C59" s="584" t="s">
        <v>109</v>
      </c>
      <c r="D59" s="584" t="s">
        <v>80</v>
      </c>
      <c r="E59" s="584" t="s">
        <v>85</v>
      </c>
      <c r="F59" s="584" t="s">
        <v>110</v>
      </c>
      <c r="G59" s="584" t="s">
        <v>83</v>
      </c>
      <c r="H59" s="584" t="s">
        <v>356</v>
      </c>
      <c r="I59" s="584" t="s">
        <v>81</v>
      </c>
      <c r="J59" s="605" t="s">
        <v>82</v>
      </c>
      <c r="K59" s="593" t="s">
        <v>119</v>
      </c>
      <c r="L59" s="594"/>
      <c r="M59" s="594"/>
      <c r="N59" s="594"/>
      <c r="O59" s="594"/>
      <c r="P59" s="594"/>
      <c r="Q59" s="595"/>
      <c r="R59" s="659" t="s">
        <v>120</v>
      </c>
      <c r="S59" s="611" t="s">
        <v>123</v>
      </c>
      <c r="T59" s="613"/>
      <c r="U59" s="560" t="s">
        <v>133</v>
      </c>
      <c r="V59" s="561"/>
      <c r="W59" s="561"/>
      <c r="X59" s="561"/>
      <c r="Y59" s="561"/>
      <c r="Z59" s="561"/>
      <c r="AA59" s="561"/>
      <c r="AB59" s="561"/>
      <c r="AC59" s="561"/>
      <c r="AD59" s="561"/>
      <c r="AE59" s="561"/>
      <c r="AF59" s="562"/>
      <c r="AG59" s="552" t="s">
        <v>136</v>
      </c>
      <c r="AH59" s="553"/>
      <c r="AI59" s="553"/>
      <c r="AJ59" s="553"/>
      <c r="AK59" s="553"/>
      <c r="AL59" s="554"/>
      <c r="AM59" s="571" t="s">
        <v>142</v>
      </c>
      <c r="AN59" s="572"/>
      <c r="AO59" s="565" t="s">
        <v>246</v>
      </c>
      <c r="AP59" s="639"/>
      <c r="AQ59" s="641" t="s">
        <v>244</v>
      </c>
      <c r="AT59" s="202"/>
    </row>
    <row r="60" spans="1:58">
      <c r="A60" s="582"/>
      <c r="B60" s="585"/>
      <c r="C60" s="585"/>
      <c r="D60" s="585"/>
      <c r="E60" s="585"/>
      <c r="F60" s="585"/>
      <c r="G60" s="585"/>
      <c r="H60" s="585"/>
      <c r="I60" s="585"/>
      <c r="J60" s="606"/>
      <c r="K60" s="596"/>
      <c r="L60" s="597"/>
      <c r="M60" s="597"/>
      <c r="N60" s="597"/>
      <c r="O60" s="597"/>
      <c r="P60" s="597"/>
      <c r="Q60" s="598"/>
      <c r="R60" s="660"/>
      <c r="S60" s="614"/>
      <c r="T60" s="616"/>
      <c r="U60" s="548" t="s">
        <v>134</v>
      </c>
      <c r="V60" s="549"/>
      <c r="W60" s="549"/>
      <c r="X60" s="549"/>
      <c r="Y60" s="549"/>
      <c r="Z60" s="549"/>
      <c r="AA60" s="549"/>
      <c r="AB60" s="549"/>
      <c r="AC60" s="550"/>
      <c r="AD60" s="558" t="s">
        <v>125</v>
      </c>
      <c r="AE60" s="558"/>
      <c r="AF60" s="559"/>
      <c r="AG60" s="555" t="s">
        <v>137</v>
      </c>
      <c r="AH60" s="556"/>
      <c r="AI60" s="555" t="s">
        <v>138</v>
      </c>
      <c r="AJ60" s="556"/>
      <c r="AK60" s="555" t="s">
        <v>139</v>
      </c>
      <c r="AL60" s="556"/>
      <c r="AM60" s="573"/>
      <c r="AN60" s="574"/>
      <c r="AO60" s="568"/>
      <c r="AP60" s="640"/>
      <c r="AQ60" s="642"/>
    </row>
    <row r="61" spans="1:58">
      <c r="A61" s="582"/>
      <c r="B61" s="585"/>
      <c r="C61" s="585"/>
      <c r="D61" s="585"/>
      <c r="E61" s="585"/>
      <c r="F61" s="585"/>
      <c r="G61" s="585"/>
      <c r="H61" s="585"/>
      <c r="I61" s="585"/>
      <c r="J61" s="606"/>
      <c r="K61" s="194" t="s">
        <v>111</v>
      </c>
      <c r="L61" s="195" t="s">
        <v>112</v>
      </c>
      <c r="M61" s="196" t="s">
        <v>113</v>
      </c>
      <c r="N61" s="196" t="s">
        <v>129</v>
      </c>
      <c r="O61" s="196" t="s">
        <v>118</v>
      </c>
      <c r="P61" s="603" t="s">
        <v>169</v>
      </c>
      <c r="Q61" s="604"/>
      <c r="R61" s="510" t="s">
        <v>121</v>
      </c>
      <c r="S61" s="512" t="s">
        <v>387</v>
      </c>
      <c r="T61" s="514" t="s">
        <v>124</v>
      </c>
      <c r="U61" s="609" t="s">
        <v>135</v>
      </c>
      <c r="V61" s="610"/>
      <c r="W61" s="545" t="s">
        <v>126</v>
      </c>
      <c r="X61" s="547"/>
      <c r="Y61" s="545" t="s">
        <v>357</v>
      </c>
      <c r="Z61" s="547"/>
      <c r="AA61" s="545" t="s">
        <v>365</v>
      </c>
      <c r="AB61" s="547"/>
      <c r="AC61" s="506" t="s">
        <v>127</v>
      </c>
      <c r="AD61" s="505" t="s">
        <v>128</v>
      </c>
      <c r="AE61" s="507" t="s">
        <v>359</v>
      </c>
      <c r="AF61" s="508" t="s">
        <v>360</v>
      </c>
      <c r="AG61" s="656" t="s">
        <v>140</v>
      </c>
      <c r="AH61" s="579"/>
      <c r="AI61" s="536" t="s">
        <v>141</v>
      </c>
      <c r="AJ61" s="524" t="s">
        <v>245</v>
      </c>
      <c r="AK61" s="578" t="s">
        <v>355</v>
      </c>
      <c r="AL61" s="579"/>
      <c r="AM61" s="199" t="s">
        <v>143</v>
      </c>
      <c r="AN61" s="272" t="s">
        <v>144</v>
      </c>
      <c r="AO61" s="293" t="s">
        <v>250</v>
      </c>
      <c r="AP61" s="290" t="s">
        <v>251</v>
      </c>
      <c r="AQ61" s="268"/>
    </row>
    <row r="62" spans="1:58">
      <c r="A62" s="582"/>
      <c r="B62" s="585"/>
      <c r="C62" s="585"/>
      <c r="D62" s="585"/>
      <c r="E62" s="585"/>
      <c r="F62" s="585"/>
      <c r="G62" s="585"/>
      <c r="H62" s="585"/>
      <c r="I62" s="585"/>
      <c r="J62" s="606"/>
      <c r="K62" s="181"/>
      <c r="L62" s="182"/>
      <c r="M62" s="183"/>
      <c r="N62" s="183"/>
      <c r="O62" s="183"/>
      <c r="P62" s="197" t="s">
        <v>147</v>
      </c>
      <c r="Q62" s="198" t="s">
        <v>148</v>
      </c>
      <c r="R62" s="511"/>
      <c r="S62" s="185"/>
      <c r="T62" s="513"/>
      <c r="U62" s="163"/>
      <c r="V62" s="165" t="s">
        <v>145</v>
      </c>
      <c r="W62" s="163"/>
      <c r="X62" s="165" t="s">
        <v>145</v>
      </c>
      <c r="Y62" s="163"/>
      <c r="Z62" s="165" t="s">
        <v>145</v>
      </c>
      <c r="AA62" s="163"/>
      <c r="AB62" s="165" t="s">
        <v>145</v>
      </c>
      <c r="AC62" s="236"/>
      <c r="AD62" s="451"/>
      <c r="AE62" s="454"/>
      <c r="AF62" s="509"/>
      <c r="AG62" s="164" t="s">
        <v>150</v>
      </c>
      <c r="AH62" s="517" t="s">
        <v>151</v>
      </c>
      <c r="AI62" s="164"/>
      <c r="AJ62" s="525"/>
      <c r="AK62" s="164" t="s">
        <v>252</v>
      </c>
      <c r="AL62" s="179" t="s">
        <v>253</v>
      </c>
      <c r="AM62" s="180"/>
      <c r="AN62" s="273"/>
      <c r="AO62" s="294"/>
      <c r="AP62" s="291"/>
      <c r="AQ62" s="269"/>
    </row>
    <row r="63" spans="1:58">
      <c r="A63" s="583"/>
      <c r="B63" s="586"/>
      <c r="C63" s="586"/>
      <c r="D63" s="586"/>
      <c r="E63" s="586"/>
      <c r="F63" s="586"/>
      <c r="G63" s="586"/>
      <c r="H63" s="586"/>
      <c r="I63" s="586"/>
      <c r="J63" s="607"/>
      <c r="K63" s="166" t="s">
        <v>115</v>
      </c>
      <c r="L63" s="167" t="s">
        <v>114</v>
      </c>
      <c r="M63" s="168" t="s">
        <v>117</v>
      </c>
      <c r="N63" s="168" t="s">
        <v>114</v>
      </c>
      <c r="O63" s="168" t="s">
        <v>149</v>
      </c>
      <c r="P63" s="214" t="s">
        <v>115</v>
      </c>
      <c r="Q63" s="215" t="s">
        <v>115</v>
      </c>
      <c r="R63" s="169" t="s">
        <v>122</v>
      </c>
      <c r="S63" s="173" t="s">
        <v>122</v>
      </c>
      <c r="T63" s="178" t="s">
        <v>122</v>
      </c>
      <c r="U63" s="177" t="s">
        <v>115</v>
      </c>
      <c r="V63" s="175" t="s">
        <v>115</v>
      </c>
      <c r="W63" s="172" t="s">
        <v>115</v>
      </c>
      <c r="X63" s="175" t="s">
        <v>115</v>
      </c>
      <c r="Y63" s="172" t="s">
        <v>115</v>
      </c>
      <c r="Z63" s="175" t="s">
        <v>115</v>
      </c>
      <c r="AA63" s="172" t="s">
        <v>115</v>
      </c>
      <c r="AB63" s="175" t="s">
        <v>115</v>
      </c>
      <c r="AC63" s="176" t="s">
        <v>132</v>
      </c>
      <c r="AD63" s="452" t="s">
        <v>132</v>
      </c>
      <c r="AE63" s="445" t="s">
        <v>132</v>
      </c>
      <c r="AF63" s="176" t="s">
        <v>132</v>
      </c>
      <c r="AG63" s="171" t="s">
        <v>115</v>
      </c>
      <c r="AH63" s="518" t="s">
        <v>115</v>
      </c>
      <c r="AI63" s="515" t="s">
        <v>115</v>
      </c>
      <c r="AJ63" s="518" t="s">
        <v>115</v>
      </c>
      <c r="AK63" s="515" t="s">
        <v>235</v>
      </c>
      <c r="AL63" s="200" t="s">
        <v>235</v>
      </c>
      <c r="AM63" s="201" t="s">
        <v>132</v>
      </c>
      <c r="AN63" s="274" t="s">
        <v>154</v>
      </c>
      <c r="AO63" s="295" t="s">
        <v>247</v>
      </c>
      <c r="AP63" s="292" t="s">
        <v>247</v>
      </c>
      <c r="AQ63" s="270"/>
    </row>
    <row r="64" spans="1:58">
      <c r="A64" s="96">
        <f>IF(入力!A14="","",入力!A14)</f>
        <v>1</v>
      </c>
      <c r="B64" s="189" t="str">
        <f>IF(入力!B14="","",入力!B14)</f>
        <v>■■　■■</v>
      </c>
      <c r="C64" s="189" t="str">
        <f>IF(入力!C14="","",入力!C14)</f>
        <v>□□　□□</v>
      </c>
      <c r="D64" s="232">
        <f>IF(入力!D14="","",入力!D14)</f>
        <v>37257</v>
      </c>
      <c r="E64" s="82">
        <f>IF(入力!E63="", IF(D64="","",DATEDIF(D64,入力!$C$3,"Y")),入力!E63)</f>
        <v>14</v>
      </c>
      <c r="F64" s="82" t="str">
        <f>IF(入力!F14="","",入力!F14)</f>
        <v>女</v>
      </c>
      <c r="G64" s="189" t="str">
        <f>IF(入力!G14="","",入力!G14)</f>
        <v>愛知県</v>
      </c>
      <c r="H64" s="189" t="str">
        <f>IF(入力!H14="","",入力!H14)</f>
        <v>◆◆◆中学校</v>
      </c>
      <c r="I64" s="82" t="str">
        <f>IF(入力!I14="","",入力!I14)</f>
        <v>右</v>
      </c>
      <c r="J64" s="159" t="str">
        <f>IF(入力!J14="","",入力!J14)</f>
        <v>WS</v>
      </c>
      <c r="K64" s="160">
        <f>IF(入力!K14="","",入力!K14)</f>
        <v>172.7</v>
      </c>
      <c r="L64" s="83">
        <f>IF(入力!L14="","",入力!L14)</f>
        <v>54.7</v>
      </c>
      <c r="M64" s="209">
        <f>IF(OR(入力!M14="",入力!N14=""),"",((4.57/(1.0888-0.00153*(入力!M14+入力!N14))-4.142)*100))</f>
        <v>17.353450775049239</v>
      </c>
      <c r="N64" s="83">
        <f>IF(OR(入力!L14="",入力!M14="",入力!N14=""),"",(入力!L14-(入力!L14*(4.57/(1.0888-0.00153*(入力!M14+入力!N14))-4.142)*100)/100))</f>
        <v>45.207662426048067</v>
      </c>
      <c r="O64" s="83">
        <f>IF(入力!P14="", IF(入力!K14="","",入力!L14/POWER(入力!K14/100,2)),入力!P14)</f>
        <v>18.34014019645744</v>
      </c>
      <c r="P64" s="83">
        <f>IF(入力!Q14="","",入力!Q14)</f>
        <v>228</v>
      </c>
      <c r="Q64" s="193">
        <f>IF(入力!R14="","",入力!R14)</f>
        <v>227</v>
      </c>
      <c r="R64" s="238">
        <f xml:space="preserve"> IF(入力!T14="",IF(入力!V14="","",入力!V14),IF(入力!V14="",入力!T14,IF(入力!T14&gt;入力!V14,入力!V14,入力!T14)))</f>
        <v>3.28</v>
      </c>
      <c r="S64" s="207">
        <f>IF(入力!W14="",IF(入力!X14="","",入力!X14),IF(入力!X14="",入力!W14,IF(入力!W14&gt;入力!X14,入力!X14,入力!W14)))</f>
        <v>4.92</v>
      </c>
      <c r="T64" s="239">
        <f>IF(入力!Y14="",IF(入力!Z14="","",入力!Z14),IF(入力!Z14="",入力!Y14,IF(入力!Y14&gt;入力!Z14,入力!Z14,入力!Y14)))</f>
        <v>14.04</v>
      </c>
      <c r="U64" s="231">
        <f>IF(入力!AA14="",IF(入力!AB14="","",入力!AB14),IF(入力!AB14="",入力!AA14,IF(入力!AA14&gt;入力!AB14,入力!AA14,入力!AB14)))</f>
        <v>278</v>
      </c>
      <c r="V64" s="240">
        <f>IF(入力!AC14="", IF(入力!AA14="",IF(入力!AB14="","",入力!AB14-入力!Q14),IF(入力!AB14="",入力!AA14-入力!Q14,IF(入力!AA14&gt;入力!AB14,入力!AA14-入力!Q14,入力!AB14-入力!Q14))),入力!AC14)</f>
        <v>50</v>
      </c>
      <c r="W64" s="240">
        <f>IF(入力!AD14="",IF(入力!AE14="","",入力!AE14),IF(入力!AE14="",入力!AD14,IF(入力!AD14&gt;入力!AE14,入力!AD14,入力!AE14)))</f>
        <v>297</v>
      </c>
      <c r="X64" s="240">
        <f>IF(入力!AF14="", IF(入力!AD14="",IF(入力!AE14="","",入力!AE14-入力!Q14),IF(入力!AE14="",入力!AD14-入力!Q14,IF(入力!AD14&gt;入力!AE14,入力!AD14-入力!Q14,入力!AE14-入力!Q14))),入力!AF14)</f>
        <v>69</v>
      </c>
      <c r="Y64" s="240">
        <f>IF(入力!AG14="",IF(入力!AH14="","",入力!AH14),IF(入力!AH14="",入力!AG14,IF(入力!AG14&gt;入力!AH14,入力!AG14,入力!AH14)))</f>
        <v>278</v>
      </c>
      <c r="Z64" s="240">
        <f>IF(入力!AI14="", IF(入力!AG14="",IF(入力!AH14="","",入力!AH14-入力!Q14),IF(入力!AH14="",入力!AG14-入力!Q14,IF(入力!AG14&gt;入力!AH14,入力!AG14-入力!Q14,入力!AH14-入力!Q14))),入力!AI14)</f>
        <v>50</v>
      </c>
      <c r="AA64" s="240">
        <f>IF(入力!AJ14="",IF(入力!AK14="","",入力!AK14),IF(入力!AK14="",入力!AJ14,IF(入力!AJ14&gt;入力!AK14,入力!AJ14,入力!AK14)))</f>
        <v>277</v>
      </c>
      <c r="AB64" s="240">
        <f>IF(入力!AL14="", IF(入力!AJ14="",IF(入力!AK14="","",入力!AK14-入力!Q14),IF(入力!AK14="",入力!AJ14-入力!Q14,IF(入力!AJ14&gt;入力!AK14,入力!AJ14-入力!Q14,入力!AK14-入力!Q14))),入力!AL14)</f>
        <v>49</v>
      </c>
      <c r="AC64" s="127">
        <f>IF(入力!AM14="",IF(入力!AN14="","",入力!AN14),IF(入力!AN14="",入力!AM14,IF(入力!AM14&gt;入力!AN14,入力!AM14,入力!AN14)))</f>
        <v>6.91</v>
      </c>
      <c r="AD64" s="126">
        <f>IF(入力!AO14="",IF(入力!AP14="","",入力!AP14),IF(入力!AP14="",入力!AO14,IF(入力!AO14&gt;入力!AP14,入力!AO14,入力!AP14)))</f>
        <v>12.6</v>
      </c>
      <c r="AE64" s="209">
        <f>IF(入力!AQ14="",IF(入力!AR14="","",入力!AR14),IF(入力!AR14="",入力!AQ14,IF(入力!AQ14&gt;入力!AR14,入力!AQ14,入力!AR14)))</f>
        <v>13.5</v>
      </c>
      <c r="AF64" s="449">
        <f>IF(入力!AS14="",IF(入力!AT14="","",入力!AT14),IF(入力!AT14="",入力!AS14,IF(入力!AS14&gt;入力!AT14,入力!AS14,入力!AT14)))</f>
        <v>12</v>
      </c>
      <c r="AG64" s="237">
        <f>IF(入力!AU14="","",入力!AU14)</f>
        <v>16</v>
      </c>
      <c r="AH64" s="159">
        <f>IF(入力!AV14="","",入力!AV14)</f>
        <v>12</v>
      </c>
      <c r="AI64" s="237">
        <f>IF(入力!AW14="","",入力!AW14)</f>
        <v>207</v>
      </c>
      <c r="AJ64" s="257">
        <f>IF(入力!AX14="","",入力!AX14)</f>
        <v>4</v>
      </c>
      <c r="AK64" s="530">
        <f>IF(入力!AY14="","",入力!AY14)</f>
        <v>86</v>
      </c>
      <c r="AL64" s="84">
        <f>IF(入力!AZ14="","",入力!AZ14)</f>
        <v>88</v>
      </c>
      <c r="AM64" s="89">
        <f>IF(入力!BA14="","",入力!BA14)</f>
        <v>1320</v>
      </c>
      <c r="AN64" s="159">
        <f>IF(入力!BB14="","",入力!BB14)</f>
        <v>34</v>
      </c>
      <c r="AO64" s="161">
        <f>IF(入力!BC14="",IF(入力!BD14="","",入力!BD14),IF(入力!BD14="",入力!BC14,IF(入力!BC14&gt;入力!BD14,入力!BC14,入力!BD14)))</f>
        <v>32.1</v>
      </c>
      <c r="AP64" s="297">
        <f>IF(入力!BE14="",IF(入力!BF14="","",入力!BF14),IF(入力!BF14="",入力!BE14,IF(入力!BE14&gt;入力!BF14,入力!BE14,入力!BF14)))</f>
        <v>33.299999999999997</v>
      </c>
      <c r="AQ64" s="203">
        <f>IF(入力!K14="","", IF(入力!AG14="","", IF(入力!AD14="","", K64/224*((Y64-224)+(W64-224)))))</f>
        <v>97.914732142857147</v>
      </c>
    </row>
    <row r="65" spans="1:43">
      <c r="A65" s="96">
        <f>IF(入力!A15="","",入力!A15)</f>
        <v>2</v>
      </c>
      <c r="B65" s="189" t="str">
        <f>IF(入力!B15="","",入力!B15)</f>
        <v>■■　■■</v>
      </c>
      <c r="C65" s="189" t="str">
        <f>IF(入力!C15="","",入力!C15)</f>
        <v>□□　□□</v>
      </c>
      <c r="D65" s="232">
        <f>IF(入力!D15="","",入力!D15)</f>
        <v>37289</v>
      </c>
      <c r="E65" s="440">
        <f>IF(入力!E64="", IF(D65="","",DATEDIF(D65,入力!$C$3,"Y")),入力!E64)</f>
        <v>13</v>
      </c>
      <c r="F65" s="82" t="str">
        <f>IF(入力!F15="","",入力!F15)</f>
        <v>女</v>
      </c>
      <c r="G65" s="189" t="str">
        <f>IF(入力!G15="","",入力!G15)</f>
        <v>東京都</v>
      </c>
      <c r="H65" s="189" t="str">
        <f>IF(入力!H15="","",入力!H15)</f>
        <v>◆◆学園中学校</v>
      </c>
      <c r="I65" s="82" t="str">
        <f>IF(入力!I15="","",入力!I15)</f>
        <v>右</v>
      </c>
      <c r="J65" s="82" t="str">
        <f>IF(入力!J15="","",入力!J15)</f>
        <v>WS・MB</v>
      </c>
      <c r="K65" s="160">
        <f>IF(入力!K15="","",入力!K15)</f>
        <v>167.9</v>
      </c>
      <c r="L65" s="83">
        <f>IF(入力!L15="","",入力!L15)</f>
        <v>54.1</v>
      </c>
      <c r="M65" s="209">
        <f>IF(OR(入力!M15="",入力!N15=""),"",((4.57/(1.0888-0.00153*(入力!M15+入力!N15))-4.142)*100))</f>
        <v>19.861993930730559</v>
      </c>
      <c r="N65" s="83">
        <f>IF(OR(入力!L15="",入力!M15="",入力!N15=""),"",(入力!L15-(入力!L15*(4.57/(1.0888-0.00153*(入力!M15+入力!N15))-4.142)*100)/100))</f>
        <v>43.354661283474769</v>
      </c>
      <c r="O65" s="83">
        <f>IF(入力!P15="", IF(入力!K15="","",入力!L15/POWER(入力!K15/100,2)),入力!P15)</f>
        <v>19.190923438147937</v>
      </c>
      <c r="P65" s="83">
        <f>IF(入力!Q15="","",入力!Q15)</f>
        <v>219</v>
      </c>
      <c r="Q65" s="193">
        <f>IF(入力!R15="","",入力!R15)</f>
        <v>216</v>
      </c>
      <c r="R65" s="238">
        <f xml:space="preserve"> IF(入力!T15="",IF(入力!V15="","",入力!V15),IF(入力!V15="",入力!T15,IF(入力!T15&gt;入力!V15,入力!V15,入力!T15)))</f>
        <v>3.24</v>
      </c>
      <c r="S65" s="207">
        <f>IF(入力!W15="",IF(入力!X15="","",入力!X15),IF(入力!X15="",入力!W15,IF(入力!W15&gt;入力!X15,入力!X15,入力!W15)))</f>
        <v>4.87</v>
      </c>
      <c r="T65" s="239">
        <f>IF(入力!Y15="",IF(入力!Z15="","",入力!Z15),IF(入力!Z15="",入力!Y15,IF(入力!Y15&gt;入力!Z15,入力!Z15,入力!Y15)))</f>
        <v>13.89</v>
      </c>
      <c r="U65" s="231">
        <f>IF(入力!AA15="",IF(入力!AB15="","",入力!AB15),IF(入力!AB15="",入力!AA15,IF(入力!AA15&gt;入力!AB15,入力!AA15,入力!AB15)))</f>
        <v>278</v>
      </c>
      <c r="V65" s="240">
        <f>IF(入力!AC15="", IF(入力!AA15="",IF(入力!AB15="","",入力!AB15-入力!Q15),IF(入力!AB15="",入力!AA15-入力!Q15,IF(入力!AA15&gt;入力!AB15,入力!AA15-入力!Q15,入力!AB15-入力!Q15))),入力!AC15)</f>
        <v>59</v>
      </c>
      <c r="W65" s="240">
        <f>IF(入力!AD15="",IF(入力!AE15="","",入力!AE15),IF(入力!AE15="",入力!AD15,IF(入力!AD15&gt;入力!AE15,入力!AD15,入力!AE15)))</f>
        <v>284</v>
      </c>
      <c r="X65" s="240">
        <f>IF(入力!AF15="", IF(入力!AD15="",IF(入力!AE15="","",入力!AE15-入力!Q15),IF(入力!AE15="",入力!AD15-入力!Q15,IF(入力!AD15&gt;入力!AE15,入力!AD15-入力!Q15,入力!AE15-入力!Q15))),入力!AF15)</f>
        <v>65</v>
      </c>
      <c r="Y65" s="240">
        <f>IF(入力!AG15="",IF(入力!AH15="","",入力!AH15),IF(入力!AH15="",入力!AG15,IF(入力!AG15&gt;入力!AH15,入力!AG15,入力!AH15)))</f>
        <v>270</v>
      </c>
      <c r="Z65" s="240">
        <f>IF(入力!AI15="", IF(入力!AG15="",IF(入力!AH15="","",入力!AH15-入力!Q15),IF(入力!AH15="",入力!AG15-入力!Q15,IF(入力!AG15&gt;入力!AH15,入力!AG15-入力!Q15,入力!AH15-入力!Q15))),入力!AI15)</f>
        <v>51</v>
      </c>
      <c r="AA65" s="240">
        <f>IF(入力!AJ15="",IF(入力!AK15="","",入力!AK15),IF(入力!AK15="",入力!AJ15,IF(入力!AJ15&gt;入力!AK15,入力!AJ15,入力!AK15)))</f>
        <v>270</v>
      </c>
      <c r="AB65" s="240">
        <f>IF(入力!AL15="", IF(入力!AJ15="",IF(入力!AK15="","",入力!AK15-入力!Q15),IF(入力!AK15="",入力!AJ15-入力!Q15,IF(入力!AJ15&gt;入力!AK15,入力!AJ15-入力!Q15,入力!AK15-入力!Q15))),入力!AL15)</f>
        <v>51</v>
      </c>
      <c r="AC65" s="127">
        <f>IF(入力!AM15="",IF(入力!AN15="","",入力!AN15),IF(入力!AN15="",入力!AM15,IF(入力!AM15&gt;入力!AN15,入力!AM15,入力!AN15)))</f>
        <v>7.81</v>
      </c>
      <c r="AD65" s="126">
        <f>IF(入力!AO15="",IF(入力!AP15="","",入力!AP15),IF(入力!AP15="",入力!AO15,IF(入力!AO15&gt;入力!AP15,入力!AO15,入力!AP15)))</f>
        <v>9.5</v>
      </c>
      <c r="AE65" s="209">
        <f>IF(入力!AQ15="",IF(入力!AR15="","",入力!AR15),IF(入力!AR15="",入力!AQ15,IF(入力!AQ15&gt;入力!AR15,入力!AQ15,入力!AR15)))</f>
        <v>10.3</v>
      </c>
      <c r="AF65" s="449">
        <f>IF(入力!AS15="",IF(入力!AT15="","",入力!AT15),IF(入力!AT15="",入力!AS15,IF(入力!AS15&gt;入力!AT15,入力!AS15,入力!AT15)))</f>
        <v>10.1</v>
      </c>
      <c r="AG65" s="237">
        <f>IF(入力!AU15="","",入力!AU15)</f>
        <v>-10</v>
      </c>
      <c r="AH65" s="159">
        <f>IF(入力!AV15="","",入力!AV15)</f>
        <v>5</v>
      </c>
      <c r="AI65" s="237">
        <f>IF(入力!AW15="","",入力!AW15)</f>
        <v>168</v>
      </c>
      <c r="AJ65" s="257">
        <f>IF(入力!AX15="","",入力!AX15)</f>
        <v>3</v>
      </c>
      <c r="AK65" s="530">
        <f>IF(入力!AY15="","",入力!AY15)</f>
        <v>85</v>
      </c>
      <c r="AL65" s="84">
        <f>IF(入力!AZ15="","",入力!AZ15)</f>
        <v>89</v>
      </c>
      <c r="AM65" s="89">
        <f>IF(入力!BA15="","",入力!BA15)</f>
        <v>1000</v>
      </c>
      <c r="AN65" s="159">
        <f>IF(入力!BB15="","",入力!BB15)</f>
        <v>32</v>
      </c>
      <c r="AO65" s="161">
        <f>IF(入力!BC15="",IF(入力!BD15="","",入力!BD15),IF(入力!BD15="",入力!BC15,IF(入力!BC15&gt;入力!BD15,入力!BC15,入力!BD15)))</f>
        <v>31.8</v>
      </c>
      <c r="AP65" s="297">
        <f>IF(入力!BE15="",IF(入力!BF15="","",入力!BF15),IF(入力!BF15="",入力!BE15,IF(入力!BE15&gt;入力!BF15,入力!BE15,入力!BF15)))</f>
        <v>32.1</v>
      </c>
      <c r="AQ65" s="203">
        <f>IF(入力!K15="","", IF(入力!AG15="","", IF(入力!AD15="","", K65/224*((Y65-224)+(W65-224)))))</f>
        <v>79.452678571428578</v>
      </c>
    </row>
    <row r="66" spans="1:43">
      <c r="A66" s="96">
        <f>IF(入力!A16="","",入力!A16)</f>
        <v>3</v>
      </c>
      <c r="B66" s="189" t="str">
        <f>IF(入力!B16="","",入力!B16)</f>
        <v>■■　■■</v>
      </c>
      <c r="C66" s="189" t="str">
        <f>IF(入力!C16="","",入力!C16)</f>
        <v>□□　□□</v>
      </c>
      <c r="D66" s="232">
        <f>IF(入力!D16="","",入力!D16)</f>
        <v>37318</v>
      </c>
      <c r="E66" s="440">
        <f>IF(入力!E65="", IF(D66="","",DATEDIF(D66,入力!$C$3,"Y")),入力!E65)</f>
        <v>13</v>
      </c>
      <c r="F66" s="82" t="str">
        <f>IF(入力!F16="","",入力!F16)</f>
        <v>女</v>
      </c>
      <c r="G66" s="189" t="str">
        <f>IF(入力!G16="","",入力!G16)</f>
        <v>大阪府</v>
      </c>
      <c r="H66" s="189" t="str">
        <f>IF(入力!H16="","",入力!H16)</f>
        <v>◆◆市立東中学校</v>
      </c>
      <c r="I66" s="82" t="str">
        <f>IF(入力!I16="","",入力!I16)</f>
        <v>右</v>
      </c>
      <c r="J66" s="82" t="str">
        <f>IF(入力!J16="","",入力!J16)</f>
        <v>S</v>
      </c>
      <c r="K66" s="160">
        <f>IF(入力!K16="","",入力!K16)</f>
        <v>166.9</v>
      </c>
      <c r="L66" s="83">
        <f>IF(入力!L16="","",入力!L16)</f>
        <v>65.7</v>
      </c>
      <c r="M66" s="209">
        <f>IF(OR(入力!M16="",入力!N16=""),"",((4.57/(1.0888-0.00153*(入力!M16+入力!N16))-4.142)*100))</f>
        <v>23.67997106351174</v>
      </c>
      <c r="N66" s="83">
        <f>IF(OR(入力!L16="",入力!M16="",入力!N16=""),"",(入力!L16-(入力!L16*(4.57/(1.0888-0.00153*(入力!M16+入力!N16))-4.142)*100)/100))</f>
        <v>50.142259011272785</v>
      </c>
      <c r="O66" s="83">
        <f>IF(入力!P16="", IF(入力!K16="","",入力!L16/POWER(入力!K16/100,2)),入力!P16)</f>
        <v>23.585913214609196</v>
      </c>
      <c r="P66" s="83">
        <f>IF(入力!Q16="","",入力!Q16)</f>
        <v>218.5</v>
      </c>
      <c r="Q66" s="193">
        <f>IF(入力!R16="","",入力!R16)</f>
        <v>214.5</v>
      </c>
      <c r="R66" s="238">
        <f xml:space="preserve"> IF(入力!T16="",IF(入力!V16="","",入力!V16),IF(入力!V16="",入力!T16,IF(入力!T16&gt;入力!V16,入力!V16,入力!T16)))</f>
        <v>3.4</v>
      </c>
      <c r="S66" s="207">
        <f>IF(入力!W16="",IF(入力!X16="","",入力!X16),IF(入力!X16="",入力!W16,IF(入力!W16&gt;入力!X16,入力!X16,入力!W16)))</f>
        <v>4.97</v>
      </c>
      <c r="T66" s="239">
        <f>IF(入力!Y16="",IF(入力!Z16="","",入力!Z16),IF(入力!Z16="",入力!Y16,IF(入力!Y16&gt;入力!Z16,入力!Z16,入力!Y16)))</f>
        <v>13.91</v>
      </c>
      <c r="U66" s="231">
        <f>IF(入力!AA16="",IF(入力!AB16="","",入力!AB16),IF(入力!AB16="",入力!AA16,IF(入力!AA16&gt;入力!AB16,入力!AA16,入力!AB16)))</f>
        <v>273</v>
      </c>
      <c r="V66" s="240">
        <f>IF(入力!AC16="", IF(入力!AA16="",IF(入力!AB16="","",入力!AB16-入力!Q16),IF(入力!AB16="",入力!AA16-入力!Q16,IF(入力!AA16&gt;入力!AB16,入力!AA16-入力!Q16,入力!AB16-入力!Q16))),入力!AC16)</f>
        <v>54.5</v>
      </c>
      <c r="W66" s="240">
        <f>IF(入力!AD16="",IF(入力!AE16="","",入力!AE16),IF(入力!AE16="",入力!AD16,IF(入力!AD16&gt;入力!AE16,入力!AD16,入力!AE16)))</f>
        <v>283</v>
      </c>
      <c r="X66" s="240">
        <f>IF(入力!AF16="", IF(入力!AD16="",IF(入力!AE16="","",入力!AE16-入力!Q16),IF(入力!AE16="",入力!AD16-入力!Q16,IF(入力!AD16&gt;入力!AE16,入力!AD16-入力!Q16,入力!AE16-入力!Q16))),入力!AF16)</f>
        <v>64.5</v>
      </c>
      <c r="Y66" s="240">
        <f>IF(入力!AG16="",IF(入力!AH16="","",入力!AH16),IF(入力!AH16="",入力!AG16,IF(入力!AG16&gt;入力!AH16,入力!AG16,入力!AH16)))</f>
        <v>270</v>
      </c>
      <c r="Z66" s="240">
        <f>IF(入力!AI16="", IF(入力!AG16="",IF(入力!AH16="","",入力!AH16-入力!Q16),IF(入力!AH16="",入力!AG16-入力!Q16,IF(入力!AG16&gt;入力!AH16,入力!AG16-入力!Q16,入力!AH16-入力!Q16))),入力!AI16)</f>
        <v>51.5</v>
      </c>
      <c r="AA66" s="240">
        <f>IF(入力!AJ16="",IF(入力!AK16="","",入力!AK16),IF(入力!AK16="",入力!AJ16,IF(入力!AJ16&gt;入力!AK16,入力!AJ16,入力!AK16)))</f>
        <v>270</v>
      </c>
      <c r="AB66" s="240">
        <f>IF(入力!AL16="", IF(入力!AJ16="",IF(入力!AK16="","",入力!AK16-入力!Q16),IF(入力!AK16="",入力!AJ16-入力!Q16,IF(入力!AJ16&gt;入力!AK16,入力!AJ16-入力!Q16,入力!AK16-入力!Q16))),入力!AL16)</f>
        <v>51.5</v>
      </c>
      <c r="AC66" s="127">
        <f>IF(入力!AM16="",IF(入力!AN16="","",入力!AN16),IF(入力!AN16="",入力!AM16,IF(入力!AM16&gt;入力!AN16,入力!AM16,入力!AN16)))</f>
        <v>7.18</v>
      </c>
      <c r="AD66" s="126">
        <f>IF(入力!AO16="",IF(入力!AP16="","",入力!AP16),IF(入力!AP16="",入力!AO16,IF(入力!AO16&gt;入力!AP16,入力!AO16,入力!AP16)))</f>
        <v>9.6</v>
      </c>
      <c r="AE66" s="209">
        <f>IF(入力!AQ16="",IF(入力!AR16="","",入力!AR16),IF(入力!AR16="",入力!AQ16,IF(入力!AQ16&gt;入力!AR16,入力!AQ16,入力!AR16)))</f>
        <v>10.7</v>
      </c>
      <c r="AF66" s="449">
        <f>IF(入力!AS16="",IF(入力!AT16="","",入力!AT16),IF(入力!AT16="",入力!AS16,IF(入力!AS16&gt;入力!AT16,入力!AS16,入力!AT16)))</f>
        <v>10.5</v>
      </c>
      <c r="AG66" s="237">
        <f>IF(入力!AU16="","",入力!AU16)</f>
        <v>16</v>
      </c>
      <c r="AH66" s="159">
        <f>IF(入力!AV16="","",入力!AV16)</f>
        <v>5</v>
      </c>
      <c r="AI66" s="237">
        <f>IF(入力!AW16="","",入力!AW16)</f>
        <v>180</v>
      </c>
      <c r="AJ66" s="257">
        <f>IF(入力!AX16="","",入力!AX16)</f>
        <v>22</v>
      </c>
      <c r="AK66" s="530">
        <f>IF(入力!AY16="","",入力!AY16)</f>
        <v>82</v>
      </c>
      <c r="AL66" s="84">
        <f>IF(入力!AZ16="","",入力!AZ16)</f>
        <v>87</v>
      </c>
      <c r="AM66" s="89">
        <f>IF(入力!BA16="","",入力!BA16)</f>
        <v>800</v>
      </c>
      <c r="AN66" s="159">
        <f>IF(入力!BB16="","",入力!BB16)</f>
        <v>25</v>
      </c>
      <c r="AO66" s="161">
        <f>IF(入力!BC16="",IF(入力!BD16="","",入力!BD16),IF(入力!BD16="",入力!BC16,IF(入力!BC16&gt;入力!BD16,入力!BC16,入力!BD16)))</f>
        <v>38.700000000000003</v>
      </c>
      <c r="AP66" s="297">
        <f>IF(入力!BE16="",IF(入力!BF16="","",入力!BF16),IF(入力!BF16="",入力!BE16,IF(入力!BE16&gt;入力!BF16,入力!BE16,入力!BF16)))</f>
        <v>39.9</v>
      </c>
      <c r="AQ66" s="203">
        <f>IF(入力!K16="","", IF(入力!AG16="","", IF(入力!AD16="","", K66/224*((Y66-224)+(W66-224)))))</f>
        <v>78.234375000000014</v>
      </c>
    </row>
    <row r="67" spans="1:43">
      <c r="A67" s="96">
        <f>IF(入力!A17="","",入力!A17)</f>
        <v>4</v>
      </c>
      <c r="B67" s="189" t="str">
        <f>IF(入力!B17="","",入力!B17)</f>
        <v>■■　■■</v>
      </c>
      <c r="C67" s="189" t="str">
        <f>IF(入力!C17="","",入力!C17)</f>
        <v>□□　□□</v>
      </c>
      <c r="D67" s="232">
        <f>IF(入力!D17="","",入力!D17)</f>
        <v>37350</v>
      </c>
      <c r="E67" s="440">
        <f>IF(入力!E66="", IF(D67="","",DATEDIF(D67,入力!$C$3,"Y")),入力!E66)</f>
        <v>13</v>
      </c>
      <c r="F67" s="82" t="str">
        <f>IF(入力!F17="","",入力!F17)</f>
        <v>女</v>
      </c>
      <c r="G67" s="189" t="str">
        <f>IF(入力!G17="","",入力!G17)</f>
        <v>神奈川県</v>
      </c>
      <c r="H67" s="189" t="str">
        <f>IF(入力!H17="","",入力!H17)</f>
        <v>◆◆市立西中学校</v>
      </c>
      <c r="I67" s="82" t="str">
        <f>IF(入力!I17="","",入力!I17)</f>
        <v>左</v>
      </c>
      <c r="J67" s="82" t="str">
        <f>IF(入力!J17="","",入力!J17)</f>
        <v>ＷＳ・OP</v>
      </c>
      <c r="K67" s="160">
        <f>IF(入力!K17="","",入力!K17)</f>
        <v>167.5</v>
      </c>
      <c r="L67" s="83">
        <f>IF(入力!L17="","",入力!L17)</f>
        <v>56.8</v>
      </c>
      <c r="M67" s="209">
        <f>IF(OR(入力!M17="",入力!N17=""),"",((4.57/(1.0888-0.00153*(入力!M17+入力!N17))-4.142)*100))</f>
        <v>21.444696955253484</v>
      </c>
      <c r="N67" s="83">
        <f>IF(OR(入力!L17="",入力!M17="",入力!N17=""),"",(入力!L17-(入力!L17*(4.57/(1.0888-0.00153*(入力!M17+入力!N17))-4.142)*100)/100))</f>
        <v>44.61941212941602</v>
      </c>
      <c r="O67" s="83">
        <f>IF(入力!P17="", IF(入力!K17="","",入力!L17/POWER(入力!K17/100,2)),入力!P17)</f>
        <v>20.245043439518824</v>
      </c>
      <c r="P67" s="83">
        <f>IF(入力!Q17="","",入力!Q17)</f>
        <v>218.5</v>
      </c>
      <c r="Q67" s="193">
        <f>IF(入力!R17="","",入力!R17)</f>
        <v>216.5</v>
      </c>
      <c r="R67" s="238">
        <f xml:space="preserve"> IF(入力!T17="",IF(入力!V17="","",入力!V17),IF(入力!V17="",入力!T17,IF(入力!T17&gt;入力!V17,入力!V17,入力!T17)))</f>
        <v>3.4</v>
      </c>
      <c r="S67" s="207">
        <f>IF(入力!W17="",IF(入力!X17="","",入力!X17),IF(入力!X17="",入力!W17,IF(入力!W17&gt;入力!X17,入力!X17,入力!W17)))</f>
        <v>4.97</v>
      </c>
      <c r="T67" s="239">
        <f>IF(入力!Y17="",IF(入力!Z17="","",入力!Z17),IF(入力!Z17="",入力!Y17,IF(入力!Y17&gt;入力!Z17,入力!Z17,入力!Y17)))</f>
        <v>13.96</v>
      </c>
      <c r="U67" s="231">
        <f>IF(入力!AA17="",IF(入力!AB17="","",入力!AB17),IF(入力!AB17="",入力!AA17,IF(入力!AA17&gt;入力!AB17,入力!AA17,入力!AB17)))</f>
        <v>276</v>
      </c>
      <c r="V67" s="240">
        <f>IF(入力!AC17="", IF(入力!AA17="",IF(入力!AB17="","",入力!AB17-入力!Q17),IF(入力!AB17="",入力!AA17-入力!Q17,IF(入力!AA17&gt;入力!AB17,入力!AA17-入力!Q17,入力!AB17-入力!Q17))),入力!AC17)</f>
        <v>57.5</v>
      </c>
      <c r="W67" s="240">
        <f>IF(入力!AD17="",IF(入力!AE17="","",入力!AE17),IF(入力!AE17="",入力!AD17,IF(入力!AD17&gt;入力!AE17,入力!AD17,入力!AE17)))</f>
        <v>281</v>
      </c>
      <c r="X67" s="240">
        <f>IF(入力!AF17="", IF(入力!AD17="",IF(入力!AE17="","",入力!AE17-入力!Q17),IF(入力!AE17="",入力!AD17-入力!Q17,IF(入力!AD17&gt;入力!AE17,入力!AD17-入力!Q17,入力!AE17-入力!Q17))),入力!AF17)</f>
        <v>62.5</v>
      </c>
      <c r="Y67" s="240">
        <f>IF(入力!AG17="",IF(入力!AH17="","",入力!AH17),IF(入力!AH17="",入力!AG17,IF(入力!AG17&gt;入力!AH17,入力!AG17,入力!AH17)))</f>
        <v>271</v>
      </c>
      <c r="Z67" s="240">
        <f>IF(入力!AI17="", IF(入力!AG17="",IF(入力!AH17="","",入力!AH17-入力!Q17),IF(入力!AH17="",入力!AG17-入力!Q17,IF(入力!AG17&gt;入力!AH17,入力!AG17-入力!Q17,入力!AH17-入力!Q17))),入力!AI17)</f>
        <v>52.5</v>
      </c>
      <c r="AA67" s="240">
        <f>IF(入力!AJ17="",IF(入力!AK17="","",入力!AK17),IF(入力!AK17="",入力!AJ17,IF(入力!AJ17&gt;入力!AK17,入力!AJ17,入力!AK17)))</f>
        <v>269</v>
      </c>
      <c r="AB67" s="240">
        <f>IF(入力!AL17="", IF(入力!AJ17="",IF(入力!AK17="","",入力!AK17-入力!Q17),IF(入力!AK17="",入力!AJ17-入力!Q17,IF(入力!AJ17&gt;入力!AK17,入力!AJ17-入力!Q17,入力!AK17-入力!Q17))),入力!AL17)</f>
        <v>50.5</v>
      </c>
      <c r="AC67" s="127">
        <f>IF(入力!AM17="",IF(入力!AN17="","",入力!AN17),IF(入力!AN17="",入力!AM17,IF(入力!AM17&gt;入力!AN17,入力!AM17,入力!AN17)))</f>
        <v>7.63</v>
      </c>
      <c r="AD67" s="126">
        <f>IF(入力!AO17="",IF(入力!AP17="","",入力!AP17),IF(入力!AP17="",入力!AO17,IF(入力!AO17&gt;入力!AP17,入力!AO17,入力!AP17)))</f>
        <v>8.1999999999999993</v>
      </c>
      <c r="AE67" s="209">
        <f>IF(入力!AQ17="",IF(入力!AR17="","",入力!AR17),IF(入力!AR17="",入力!AQ17,IF(入力!AQ17&gt;入力!AR17,入力!AQ17,入力!AR17)))</f>
        <v>8.5</v>
      </c>
      <c r="AF67" s="449">
        <f>IF(入力!AS17="",IF(入力!AT17="","",入力!AT17),IF(入力!AT17="",入力!AS17,IF(入力!AS17&gt;入力!AT17,入力!AS17,入力!AT17)))</f>
        <v>8.15</v>
      </c>
      <c r="AG67" s="237">
        <f>IF(入力!AU17="","",入力!AU17)</f>
        <v>8.5</v>
      </c>
      <c r="AH67" s="159">
        <f>IF(入力!AV17="","",入力!AV17)</f>
        <v>6</v>
      </c>
      <c r="AI67" s="237">
        <f>IF(入力!AW17="","",入力!AW17)</f>
        <v>153</v>
      </c>
      <c r="AJ67" s="257">
        <f>IF(入力!AX17="","",入力!AX17)</f>
        <v>12</v>
      </c>
      <c r="AK67" s="530">
        <f>IF(入力!AY17="","",入力!AY17)</f>
        <v>85</v>
      </c>
      <c r="AL67" s="84">
        <f>IF(入力!AZ17="","",入力!AZ17)</f>
        <v>82</v>
      </c>
      <c r="AM67" s="89">
        <f>IF(入力!BA17="","",入力!BA17)</f>
        <v>1000</v>
      </c>
      <c r="AN67" s="159">
        <f>IF(入力!BB17="","",入力!BB17)</f>
        <v>31</v>
      </c>
      <c r="AO67" s="161">
        <f>IF(入力!BC17="",IF(入力!BD17="","",入力!BD17),IF(入力!BD17="",入力!BC17,IF(入力!BC17&gt;入力!BD17,入力!BC17,入力!BD17)))</f>
        <v>34</v>
      </c>
      <c r="AP67" s="297">
        <f>IF(入力!BE17="",IF(入力!BF17="","",入力!BF17),IF(入力!BF17="",入力!BE17,IF(入力!BE17&gt;入力!BF17,入力!BE17,入力!BF17)))</f>
        <v>34</v>
      </c>
      <c r="AQ67" s="203">
        <f>IF(入力!K17="","", IF(入力!AG17="","", IF(入力!AD17="","", K67/224*((Y67-224)+(W67-224)))))</f>
        <v>77.767857142857139</v>
      </c>
    </row>
    <row r="68" spans="1:43">
      <c r="A68" s="96">
        <f>IF(入力!A18="","",入力!A18)</f>
        <v>5</v>
      </c>
      <c r="B68" s="189" t="str">
        <f>IF(入力!B18="","",入力!B18)</f>
        <v>■■　■■</v>
      </c>
      <c r="C68" s="189" t="str">
        <f>IF(入力!C18="","",入力!C18)</f>
        <v>□□　□□</v>
      </c>
      <c r="D68" s="232">
        <f>IF(入力!D18="","",入力!D18)</f>
        <v>37381</v>
      </c>
      <c r="E68" s="440">
        <f>IF(入力!E67="", IF(D68="","",DATEDIF(D68,入力!$C$3,"Y")),入力!E67)</f>
        <v>13</v>
      </c>
      <c r="F68" s="82" t="str">
        <f>IF(入力!F18="","",入力!F18)</f>
        <v>女</v>
      </c>
      <c r="G68" s="189" t="str">
        <f>IF(入力!G18="","",入力!G18)</f>
        <v>北海道</v>
      </c>
      <c r="H68" s="189" t="str">
        <f>IF(入力!H18="","",入力!H18)</f>
        <v>◆◆付属中学校</v>
      </c>
      <c r="I68" s="82" t="str">
        <f>IF(入力!I18="","",入力!I18)</f>
        <v>右</v>
      </c>
      <c r="J68" s="82" t="str">
        <f>IF(入力!J18="","",入力!J18)</f>
        <v>WS・MB</v>
      </c>
      <c r="K68" s="160">
        <f>IF(入力!K18="","",入力!K18)</f>
        <v>181.5</v>
      </c>
      <c r="L68" s="83">
        <f>IF(入力!L18="","",入力!L18)</f>
        <v>63.6</v>
      </c>
      <c r="M68" s="209">
        <f>IF(OR(入力!M18="",入力!N18=""),"",((4.57/(1.0888-0.00153*(入力!M18+入力!N18))-4.142)*100))</f>
        <v>25.938301663279706</v>
      </c>
      <c r="N68" s="83">
        <f>IF(OR(入力!L18="",入力!M18="",入力!N18=""),"",(入力!L18-(入力!L18*(4.57/(1.0888-0.00153*(入力!M18+入力!N18))-4.142)*100)/100))</f>
        <v>47.103240142154107</v>
      </c>
      <c r="O68" s="83">
        <f>IF(入力!P18="", IF(入力!K18="","",入力!L18/POWER(入力!K18/100,2)),入力!P18)</f>
        <v>19.306513671652667</v>
      </c>
      <c r="P68" s="83">
        <f>IF(入力!Q18="","",入力!Q18)</f>
        <v>237</v>
      </c>
      <c r="Q68" s="193">
        <f>IF(入力!R18="","",入力!R18)</f>
        <v>234</v>
      </c>
      <c r="R68" s="238">
        <f xml:space="preserve"> IF(入力!T18="",IF(入力!V18="","",入力!V18),IF(入力!V18="",入力!T18,IF(入力!T18&gt;入力!V18,入力!V18,入力!T18)))</f>
        <v>3.61</v>
      </c>
      <c r="S68" s="207">
        <f>IF(入力!W18="",IF(入力!X18="","",入力!X18),IF(入力!X18="",入力!W18,IF(入力!W18&gt;入力!X18,入力!X18,入力!W18)))</f>
        <v>5.38</v>
      </c>
      <c r="T68" s="239">
        <f>IF(入力!Y18="",IF(入力!Z18="","",入力!Z18),IF(入力!Z18="",入力!Y18,IF(入力!Y18&gt;入力!Z18,入力!Z18,入力!Y18)))</f>
        <v>14.79</v>
      </c>
      <c r="U68" s="231">
        <f>IF(入力!AA18="",IF(入力!AB18="","",入力!AB18),IF(入力!AB18="",入力!AA18,IF(入力!AA18&gt;入力!AB18,入力!AA18,入力!AB18)))</f>
        <v>281</v>
      </c>
      <c r="V68" s="240">
        <f>IF(入力!AC18="", IF(入力!AA18="",IF(入力!AB18="","",入力!AB18-入力!Q18),IF(入力!AB18="",入力!AA18-入力!Q18,IF(入力!AA18&gt;入力!AB18,入力!AA18-入力!Q18,入力!AB18-入力!Q18))),入力!AC18)</f>
        <v>44</v>
      </c>
      <c r="W68" s="240">
        <f>IF(入力!AD18="",IF(入力!AE18="","",入力!AE18),IF(入力!AE18="",入力!AD18,IF(入力!AD18&gt;入力!AE18,入力!AD18,入力!AE18)))</f>
        <v>287</v>
      </c>
      <c r="X68" s="240">
        <f>IF(入力!AF18="", IF(入力!AD18="",IF(入力!AE18="","",入力!AE18-入力!Q18),IF(入力!AE18="",入力!AD18-入力!Q18,IF(入力!AD18&gt;入力!AE18,入力!AD18-入力!Q18,入力!AE18-入力!Q18))),入力!AF18)</f>
        <v>50</v>
      </c>
      <c r="Y68" s="240">
        <f>IF(入力!AG18="",IF(入力!AH18="","",入力!AH18),IF(入力!AH18="",入力!AG18,IF(入力!AG18&gt;入力!AH18,入力!AG18,入力!AH18)))</f>
        <v>276</v>
      </c>
      <c r="Z68" s="240">
        <f>IF(入力!AI18="", IF(入力!AG18="",IF(入力!AH18="","",入力!AH18-入力!Q18),IF(入力!AH18="",入力!AG18-入力!Q18,IF(入力!AG18&gt;入力!AH18,入力!AG18-入力!Q18,入力!AH18-入力!Q18))),入力!AI18)</f>
        <v>39</v>
      </c>
      <c r="AA68" s="240">
        <f>IF(入力!AJ18="",IF(入力!AK18="","",入力!AK18),IF(入力!AK18="",入力!AJ18,IF(入力!AJ18&gt;入力!AK18,入力!AJ18,入力!AK18)))</f>
        <v>276</v>
      </c>
      <c r="AB68" s="240">
        <f>IF(入力!AL18="", IF(入力!AJ18="",IF(入力!AK18="","",入力!AK18-入力!Q18),IF(入力!AK18="",入力!AJ18-入力!Q18,IF(入力!AJ18&gt;入力!AK18,入力!AJ18-入力!Q18,入力!AK18-入力!Q18))),入力!AL18)</f>
        <v>39</v>
      </c>
      <c r="AC68" s="127">
        <f>IF(入力!AM18="",IF(入力!AN18="","",入力!AN18),IF(入力!AN18="",入力!AM18,IF(入力!AM18&gt;入力!AN18,入力!AM18,入力!AN18)))</f>
        <v>6.09</v>
      </c>
      <c r="AD68" s="126">
        <f>IF(入力!AO18="",IF(入力!AP18="","",入力!AP18),IF(入力!AP18="",入力!AO18,IF(入力!AO18&gt;入力!AP18,入力!AO18,入力!AP18)))</f>
        <v>9.3000000000000007</v>
      </c>
      <c r="AE68" s="209">
        <f>IF(入力!AQ18="",IF(入力!AR18="","",入力!AR18),IF(入力!AR18="",入力!AQ18,IF(入力!AQ18&gt;入力!AR18,入力!AQ18,入力!AR18)))</f>
        <v>8.35</v>
      </c>
      <c r="AF68" s="449">
        <f>IF(入力!AS18="",IF(入力!AT18="","",入力!AT18),IF(入力!AT18="",入力!AS18,IF(入力!AS18&gt;入力!AT18,入力!AS18,入力!AT18)))</f>
        <v>8.5</v>
      </c>
      <c r="AG68" s="237">
        <f>IF(入力!AU18="","",入力!AU18)</f>
        <v>16</v>
      </c>
      <c r="AH68" s="159">
        <f>IF(入力!AV18="","",入力!AV18)</f>
        <v>-6</v>
      </c>
      <c r="AI68" s="237">
        <f>IF(入力!AW18="","",入力!AW18)</f>
        <v>188</v>
      </c>
      <c r="AJ68" s="257">
        <f>IF(入力!AX18="","",入力!AX18)</f>
        <v>14</v>
      </c>
      <c r="AK68" s="530">
        <f>IF(入力!AY18="","",入力!AY18)</f>
        <v>90</v>
      </c>
      <c r="AL68" s="84">
        <f>IF(入力!AZ18="","",入力!AZ18)</f>
        <v>89</v>
      </c>
      <c r="AM68" s="89">
        <f>IF(入力!BA18="","",入力!BA18)</f>
        <v>480</v>
      </c>
      <c r="AN68" s="159">
        <f>IF(入力!BB18="","",入力!BB18)</f>
        <v>25</v>
      </c>
      <c r="AO68" s="161">
        <f>IF(入力!BC18="",IF(入力!BD18="","",入力!BD18),IF(入力!BD18="",入力!BC18,IF(入力!BC18&gt;入力!BD18,入力!BC18,入力!BD18)))</f>
        <v>34</v>
      </c>
      <c r="AP68" s="297">
        <f>IF(入力!BE18="",IF(入力!BF18="","",入力!BF18),IF(入力!BF18="",入力!BE18,IF(入力!BE18&gt;入力!BF18,入力!BE18,入力!BF18)))</f>
        <v>29.3</v>
      </c>
      <c r="AQ68" s="203">
        <f>IF(入力!K18="","", IF(入力!AG18="","", IF(入力!AD18="","", K68/224*((Y68-224)+(W68-224)))))</f>
        <v>93.180803571428569</v>
      </c>
    </row>
    <row r="69" spans="1:43">
      <c r="A69" s="96">
        <f>IF(入力!A19="","",入力!A19)</f>
        <v>6</v>
      </c>
      <c r="B69" s="189" t="str">
        <f>IF(入力!B19="","",入力!B19)</f>
        <v/>
      </c>
      <c r="C69" s="189" t="str">
        <f>IF(入力!C19="","",入力!C19)</f>
        <v/>
      </c>
      <c r="D69" s="232" t="str">
        <f>IF(入力!D19="","",入力!D19)</f>
        <v/>
      </c>
      <c r="E69" s="440" t="str">
        <f>IF(入力!E68="", IF(D69="","",DATEDIF(D69,入力!$C$3,"Y")),入力!E68)</f>
        <v/>
      </c>
      <c r="F69" s="82" t="str">
        <f>IF(入力!F19="","",入力!F19)</f>
        <v/>
      </c>
      <c r="G69" s="189" t="str">
        <f>IF(入力!G19="","",入力!G19)</f>
        <v/>
      </c>
      <c r="H69" s="189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60" t="str">
        <f>IF(入力!K19="","",入力!K19)</f>
        <v/>
      </c>
      <c r="L69" s="83" t="str">
        <f>IF(入力!L19="","",入力!L19)</f>
        <v/>
      </c>
      <c r="M69" s="209" t="str">
        <f>IF(OR(入力!M19="",入力!N19=""),"",((4.57/(1.0888-0.00153*(入力!M19+入力!N19))-4.142)*100))</f>
        <v/>
      </c>
      <c r="N69" s="83" t="str">
        <f>IF(OR(入力!L19="",入力!M19="",入力!N19=""),"",(入力!L19-(入力!L19*(4.57/(1.0888-0.00153*(入力!M19+入力!N19))-4.142)*100)/100))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93" t="str">
        <f>IF(入力!R19="","",入力!R19)</f>
        <v/>
      </c>
      <c r="R69" s="238" t="str">
        <f xml:space="preserve"> IF(入力!T19="",IF(入力!V19="","",入力!V19),IF(入力!V19="",入力!T19,IF(入力!T19&gt;入力!V19,入力!V19,入力!T19)))</f>
        <v/>
      </c>
      <c r="S69" s="207" t="str">
        <f>IF(入力!W19="",IF(入力!X19="","",入力!X19),IF(入力!X19="",入力!W19,IF(入力!W19&gt;入力!X19,入力!X19,入力!W19)))</f>
        <v/>
      </c>
      <c r="T69" s="239" t="str">
        <f>IF(入力!Y19="",IF(入力!Z19="","",入力!Z19),IF(入力!Z19="",入力!Y19,IF(入力!Y19&gt;入力!Z19,入力!Z19,入力!Y19)))</f>
        <v/>
      </c>
      <c r="U69" s="231" t="str">
        <f>IF(入力!AA19="",IF(入力!AB19="","",入力!AB19),IF(入力!AB19="",入力!AA19,IF(入力!AA19&gt;入力!AB19,入力!AA19,入力!AB19)))</f>
        <v/>
      </c>
      <c r="V69" s="240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40" t="str">
        <f>IF(入力!AD19="",IF(入力!AE19="","",入力!AE19),IF(入力!AE19="",入力!AD19,IF(入力!AD19&gt;入力!AE19,入力!AD19,入力!AE19)))</f>
        <v/>
      </c>
      <c r="X69" s="240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40" t="str">
        <f>IF(入力!AG19="",IF(入力!AH19="","",入力!AH19),IF(入力!AH19="",入力!AG19,IF(入力!AG19&gt;入力!AH19,入力!AG19,入力!AH19)))</f>
        <v/>
      </c>
      <c r="Z69" s="240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40" t="str">
        <f>IF(入力!AJ19="",IF(入力!AK19="","",入力!AK19),IF(入力!AK19="",入力!AJ19,IF(入力!AJ19&gt;入力!AK19,入力!AJ19,入力!AK19)))</f>
        <v/>
      </c>
      <c r="AB69" s="240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7" t="str">
        <f>IF(入力!AM19="",IF(入力!AN19="","",入力!AN19),IF(入力!AN19="",入力!AM19,IF(入力!AM19&gt;入力!AN19,入力!AM19,入力!AN19)))</f>
        <v/>
      </c>
      <c r="AD69" s="126" t="str">
        <f>IF(入力!AO19="",IF(入力!AP19="","",入力!AP19),IF(入力!AP19="",入力!AO19,IF(入力!AO19&gt;入力!AP19,入力!AO19,入力!AP19)))</f>
        <v/>
      </c>
      <c r="AE69" s="209" t="str">
        <f>IF(入力!AQ19="",IF(入力!AR19="","",入力!AR19),IF(入力!AR19="",入力!AQ19,IF(入力!AQ19&gt;入力!AR19,入力!AQ19,入力!AR19)))</f>
        <v/>
      </c>
      <c r="AF69" s="449" t="str">
        <f>IF(入力!AS19="",IF(入力!AT19="","",入力!AT19),IF(入力!AT19="",入力!AS19,IF(入力!AS19&gt;入力!AT19,入力!AS19,入力!AT19)))</f>
        <v/>
      </c>
      <c r="AG69" s="237" t="str">
        <f>IF(入力!AU19="","",入力!AU19)</f>
        <v/>
      </c>
      <c r="AH69" s="159" t="str">
        <f>IF(入力!AV19="","",入力!AV19)</f>
        <v/>
      </c>
      <c r="AI69" s="237" t="str">
        <f>IF(入力!AW19="","",入力!AW19)</f>
        <v/>
      </c>
      <c r="AJ69" s="257" t="str">
        <f>IF(入力!AX19="","",入力!AX19)</f>
        <v/>
      </c>
      <c r="AK69" s="530" t="str">
        <f>IF(入力!AY19="","",入力!AY19)</f>
        <v/>
      </c>
      <c r="AL69" s="84" t="str">
        <f>IF(入力!AZ19="","",入力!AZ19)</f>
        <v/>
      </c>
      <c r="AM69" s="89" t="str">
        <f>IF(入力!BA19="","",入力!BA19)</f>
        <v/>
      </c>
      <c r="AN69" s="159" t="str">
        <f>IF(入力!BB19="","",入力!BB19)</f>
        <v/>
      </c>
      <c r="AO69" s="161" t="str">
        <f>IF(入力!BC19="",IF(入力!BD19="","",入力!BD19),IF(入力!BD19="",入力!BC19,IF(入力!BC19&gt;入力!BD19,入力!BC19,入力!BD19)))</f>
        <v/>
      </c>
      <c r="AP69" s="297" t="str">
        <f>IF(入力!BE19="",IF(入力!BF19="","",入力!BF19),IF(入力!BF19="",入力!BE19,IF(入力!BE19&gt;入力!BF19,入力!BE19,入力!BF19)))</f>
        <v/>
      </c>
      <c r="AQ69" s="203" t="str">
        <f>IF(入力!K19="","", IF(入力!AG19="","", IF(入力!AD19="","", K69/224*((Y69-224)+(W69-224)))))</f>
        <v/>
      </c>
    </row>
    <row r="70" spans="1:43">
      <c r="A70" s="96">
        <f>IF(入力!A20="","",入力!A20)</f>
        <v>7</v>
      </c>
      <c r="B70" s="189" t="str">
        <f>IF(入力!B20="","",入力!B20)</f>
        <v/>
      </c>
      <c r="C70" s="189" t="str">
        <f>IF(入力!C20="","",入力!C20)</f>
        <v/>
      </c>
      <c r="D70" s="232" t="str">
        <f>IF(入力!D20="","",入力!D20)</f>
        <v/>
      </c>
      <c r="E70" s="440" t="str">
        <f>IF(入力!E69="", IF(D70="","",DATEDIF(D70,入力!$C$3,"Y")),入力!E69)</f>
        <v/>
      </c>
      <c r="F70" s="82" t="str">
        <f>IF(入力!F20="","",入力!F20)</f>
        <v/>
      </c>
      <c r="G70" s="189" t="str">
        <f>IF(入力!G20="","",入力!G20)</f>
        <v/>
      </c>
      <c r="H70" s="189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60" t="str">
        <f>IF(入力!K20="","",入力!K20)</f>
        <v/>
      </c>
      <c r="L70" s="83" t="str">
        <f>IF(入力!L20="","",入力!L20)</f>
        <v/>
      </c>
      <c r="M70" s="209" t="str">
        <f>IF(OR(入力!M20="",入力!N20=""),"",((4.57/(1.0888-0.00153*(入力!M20+入力!N20))-4.142)*100))</f>
        <v/>
      </c>
      <c r="N70" s="83" t="str">
        <f>IF(OR(入力!L20="",入力!M20="",入力!N20=""),"",(入力!L20-(入力!L20*(4.57/(1.0888-0.00153*(入力!M20+入力!N20))-4.142)*100)/100))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93" t="str">
        <f>IF(入力!R20="","",入力!R20)</f>
        <v/>
      </c>
      <c r="R70" s="238" t="str">
        <f xml:space="preserve"> IF(入力!T20="",IF(入力!V20="","",入力!V20),IF(入力!V20="",入力!T20,IF(入力!T20&gt;入力!V20,入力!V20,入力!T20)))</f>
        <v/>
      </c>
      <c r="S70" s="207" t="str">
        <f>IF(入力!W20="",IF(入力!X20="","",入力!X20),IF(入力!X20="",入力!W20,IF(入力!W20&gt;入力!X20,入力!X20,入力!W20)))</f>
        <v/>
      </c>
      <c r="T70" s="239" t="str">
        <f>IF(入力!Y20="",IF(入力!Z20="","",入力!Z20),IF(入力!Z20="",入力!Y20,IF(入力!Y20&gt;入力!Z20,入力!Z20,入力!Y20)))</f>
        <v/>
      </c>
      <c r="U70" s="231" t="str">
        <f>IF(入力!AA20="",IF(入力!AB20="","",入力!AB20),IF(入力!AB20="",入力!AA20,IF(入力!AA20&gt;入力!AB20,入力!AA20,入力!AB20)))</f>
        <v/>
      </c>
      <c r="V70" s="240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40" t="str">
        <f>IF(入力!AD20="",IF(入力!AE20="","",入力!AE20),IF(入力!AE20="",入力!AD20,IF(入力!AD20&gt;入力!AE20,入力!AD20,入力!AE20)))</f>
        <v/>
      </c>
      <c r="X70" s="240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40" t="str">
        <f>IF(入力!AG20="",IF(入力!AH20="","",入力!AH20),IF(入力!AH20="",入力!AG20,IF(入力!AG20&gt;入力!AH20,入力!AG20,入力!AH20)))</f>
        <v/>
      </c>
      <c r="Z70" s="240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40" t="str">
        <f>IF(入力!AJ20="",IF(入力!AK20="","",入力!AK20),IF(入力!AK20="",入力!AJ20,IF(入力!AJ20&gt;入力!AK20,入力!AJ20,入力!AK20)))</f>
        <v/>
      </c>
      <c r="AB70" s="240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7" t="str">
        <f>IF(入力!AM20="",IF(入力!AN20="","",入力!AN20),IF(入力!AN20="",入力!AM20,IF(入力!AM20&gt;入力!AN20,入力!AM20,入力!AN20)))</f>
        <v/>
      </c>
      <c r="AD70" s="126" t="str">
        <f>IF(入力!AO20="",IF(入力!AP20="","",入力!AP20),IF(入力!AP20="",入力!AO20,IF(入力!AO20&gt;入力!AP20,入力!AO20,入力!AP20)))</f>
        <v/>
      </c>
      <c r="AE70" s="209" t="str">
        <f>IF(入力!AQ20="",IF(入力!AR20="","",入力!AR20),IF(入力!AR20="",入力!AQ20,IF(入力!AQ20&gt;入力!AR20,入力!AQ20,入力!AR20)))</f>
        <v/>
      </c>
      <c r="AF70" s="449" t="str">
        <f>IF(入力!AS20="",IF(入力!AT20="","",入力!AT20),IF(入力!AT20="",入力!AS20,IF(入力!AS20&gt;入力!AT20,入力!AS20,入力!AT20)))</f>
        <v/>
      </c>
      <c r="AG70" s="237" t="str">
        <f>IF(入力!AU20="","",入力!AU20)</f>
        <v/>
      </c>
      <c r="AH70" s="159" t="str">
        <f>IF(入力!AV20="","",入力!AV20)</f>
        <v/>
      </c>
      <c r="AI70" s="237" t="str">
        <f>IF(入力!AW20="","",入力!AW20)</f>
        <v/>
      </c>
      <c r="AJ70" s="257" t="str">
        <f>IF(入力!AX20="","",入力!AX20)</f>
        <v/>
      </c>
      <c r="AK70" s="530" t="str">
        <f>IF(入力!AY20="","",入力!AY20)</f>
        <v/>
      </c>
      <c r="AL70" s="84" t="str">
        <f>IF(入力!AZ20="","",入力!AZ20)</f>
        <v/>
      </c>
      <c r="AM70" s="89" t="str">
        <f>IF(入力!BA20="","",入力!BA20)</f>
        <v/>
      </c>
      <c r="AN70" s="159" t="str">
        <f>IF(入力!BB20="","",入力!BB20)</f>
        <v/>
      </c>
      <c r="AO70" s="161" t="str">
        <f>IF(入力!BC20="",IF(入力!BD20="","",入力!BD20),IF(入力!BD20="",入力!BC20,IF(入力!BC20&gt;入力!BD20,入力!BC20,入力!BD20)))</f>
        <v/>
      </c>
      <c r="AP70" s="297" t="str">
        <f>IF(入力!BE20="",IF(入力!BF20="","",入力!BF20),IF(入力!BF20="",入力!BE20,IF(入力!BE20&gt;入力!BF20,入力!BE20,入力!BF20)))</f>
        <v/>
      </c>
      <c r="AQ70" s="203" t="str">
        <f>IF(入力!K20="","", IF(入力!AG20="","", IF(入力!AD20="","", K70/224*((Y70-224)+(W70-224)))))</f>
        <v/>
      </c>
    </row>
    <row r="71" spans="1:43">
      <c r="A71" s="96">
        <f>IF(入力!A21="","",入力!A21)</f>
        <v>8</v>
      </c>
      <c r="B71" s="189" t="str">
        <f>IF(入力!B21="","",入力!B21)</f>
        <v/>
      </c>
      <c r="C71" s="189" t="str">
        <f>IF(入力!C21="","",入力!C21)</f>
        <v/>
      </c>
      <c r="D71" s="232" t="str">
        <f>IF(入力!D21="","",入力!D21)</f>
        <v/>
      </c>
      <c r="E71" s="440" t="str">
        <f>IF(入力!E70="", IF(D71="","",DATEDIF(D71,入力!$C$3,"Y")),入力!E70)</f>
        <v/>
      </c>
      <c r="F71" s="82" t="str">
        <f>IF(入力!F21="","",入力!F21)</f>
        <v/>
      </c>
      <c r="G71" s="189" t="str">
        <f>IF(入力!G21="","",入力!G21)</f>
        <v/>
      </c>
      <c r="H71" s="189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60" t="str">
        <f>IF(入力!K21="","",入力!K21)</f>
        <v/>
      </c>
      <c r="L71" s="83" t="str">
        <f>IF(入力!L21="","",入力!L21)</f>
        <v/>
      </c>
      <c r="M71" s="209" t="str">
        <f>IF(OR(入力!M21="",入力!N21=""),"",((4.57/(1.0888-0.00153*(入力!M21+入力!N21))-4.142)*100))</f>
        <v/>
      </c>
      <c r="N71" s="83" t="str">
        <f>IF(OR(入力!L21="",入力!M21="",入力!N21=""),"",(入力!L21-(入力!L21*(4.57/(1.0888-0.00153*(入力!M21+入力!N21))-4.142)*100)/100))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93" t="str">
        <f>IF(入力!R21="","",入力!R21)</f>
        <v/>
      </c>
      <c r="R71" s="238" t="str">
        <f xml:space="preserve"> IF(入力!T21="",IF(入力!V21="","",入力!V21),IF(入力!V21="",入力!T21,IF(入力!T21&gt;入力!V21,入力!V21,入力!T21)))</f>
        <v/>
      </c>
      <c r="S71" s="207" t="str">
        <f>IF(入力!W21="",IF(入力!X21="","",入力!X21),IF(入力!X21="",入力!W21,IF(入力!W21&gt;入力!X21,入力!X21,入力!W21)))</f>
        <v/>
      </c>
      <c r="T71" s="239" t="str">
        <f>IF(入力!Y21="",IF(入力!Z21="","",入力!Z21),IF(入力!Z21="",入力!Y21,IF(入力!Y21&gt;入力!Z21,入力!Z21,入力!Y21)))</f>
        <v/>
      </c>
      <c r="U71" s="231" t="str">
        <f>IF(入力!AA21="",IF(入力!AB21="","",入力!AB21),IF(入力!AB21="",入力!AA21,IF(入力!AA21&gt;入力!AB21,入力!AA21,入力!AB21)))</f>
        <v/>
      </c>
      <c r="V71" s="240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40" t="str">
        <f>IF(入力!AD21="",IF(入力!AE21="","",入力!AE21),IF(入力!AE21="",入力!AD21,IF(入力!AD21&gt;入力!AE21,入力!AD21,入力!AE21)))</f>
        <v/>
      </c>
      <c r="X71" s="240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40" t="str">
        <f>IF(入力!AG21="",IF(入力!AH21="","",入力!AH21),IF(入力!AH21="",入力!AG21,IF(入力!AG21&gt;入力!AH21,入力!AG21,入力!AH21)))</f>
        <v/>
      </c>
      <c r="Z71" s="240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40" t="str">
        <f>IF(入力!AJ21="",IF(入力!AK21="","",入力!AK21),IF(入力!AK21="",入力!AJ21,IF(入力!AJ21&gt;入力!AK21,入力!AJ21,入力!AK21)))</f>
        <v/>
      </c>
      <c r="AB71" s="240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7" t="str">
        <f>IF(入力!AM21="",IF(入力!AN21="","",入力!AN21),IF(入力!AN21="",入力!AM21,IF(入力!AM21&gt;入力!AN21,入力!AM21,入力!AN21)))</f>
        <v/>
      </c>
      <c r="AD71" s="126" t="str">
        <f>IF(入力!AO21="",IF(入力!AP21="","",入力!AP21),IF(入力!AP21="",入力!AO21,IF(入力!AO21&gt;入力!AP21,入力!AO21,入力!AP21)))</f>
        <v/>
      </c>
      <c r="AE71" s="209" t="str">
        <f>IF(入力!AQ21="",IF(入力!AR21="","",入力!AR21),IF(入力!AR21="",入力!AQ21,IF(入力!AQ21&gt;入力!AR21,入力!AQ21,入力!AR21)))</f>
        <v/>
      </c>
      <c r="AF71" s="449" t="str">
        <f>IF(入力!AS21="",IF(入力!AT21="","",入力!AT21),IF(入力!AT21="",入力!AS21,IF(入力!AS21&gt;入力!AT21,入力!AS21,入力!AT21)))</f>
        <v/>
      </c>
      <c r="AG71" s="237" t="str">
        <f>IF(入力!AU21="","",入力!AU21)</f>
        <v/>
      </c>
      <c r="AH71" s="159" t="str">
        <f>IF(入力!AV21="","",入力!AV21)</f>
        <v/>
      </c>
      <c r="AI71" s="237" t="str">
        <f>IF(入力!AW21="","",入力!AW21)</f>
        <v/>
      </c>
      <c r="AJ71" s="257" t="str">
        <f>IF(入力!AX21="","",入力!AX21)</f>
        <v/>
      </c>
      <c r="AK71" s="530" t="str">
        <f>IF(入力!AY21="","",入力!AY21)</f>
        <v/>
      </c>
      <c r="AL71" s="84" t="str">
        <f>IF(入力!AZ21="","",入力!AZ21)</f>
        <v/>
      </c>
      <c r="AM71" s="89" t="str">
        <f>IF(入力!BA21="","",入力!BA21)</f>
        <v/>
      </c>
      <c r="AN71" s="159" t="str">
        <f>IF(入力!BB21="","",入力!BB21)</f>
        <v/>
      </c>
      <c r="AO71" s="161" t="str">
        <f>IF(入力!BC21="",IF(入力!BD21="","",入力!BD21),IF(入力!BD21="",入力!BC21,IF(入力!BC21&gt;入力!BD21,入力!BC21,入力!BD21)))</f>
        <v/>
      </c>
      <c r="AP71" s="297" t="str">
        <f>IF(入力!BE21="",IF(入力!BF21="","",入力!BF21),IF(入力!BF21="",入力!BE21,IF(入力!BE21&gt;入力!BF21,入力!BE21,入力!BF21)))</f>
        <v/>
      </c>
      <c r="AQ71" s="203" t="str">
        <f>IF(入力!K21="","", IF(入力!AG21="","", IF(入力!AD21="","", K71/224*((Y71-224)+(W71-224)))))</f>
        <v/>
      </c>
    </row>
    <row r="72" spans="1:43">
      <c r="A72" s="96">
        <f>IF(入力!A22="","",入力!A22)</f>
        <v>9</v>
      </c>
      <c r="B72" s="189" t="str">
        <f>IF(入力!B22="","",入力!B22)</f>
        <v/>
      </c>
      <c r="C72" s="189" t="str">
        <f>IF(入力!C22="","",入力!C22)</f>
        <v/>
      </c>
      <c r="D72" s="232" t="str">
        <f>IF(入力!D22="","",入力!D22)</f>
        <v/>
      </c>
      <c r="E72" s="440" t="str">
        <f>IF(入力!E71="", IF(D72="","",DATEDIF(D72,入力!$C$3,"Y")),入力!E71)</f>
        <v/>
      </c>
      <c r="F72" s="82" t="str">
        <f>IF(入力!F22="","",入力!F22)</f>
        <v/>
      </c>
      <c r="G72" s="189" t="str">
        <f>IF(入力!G22="","",入力!G22)</f>
        <v/>
      </c>
      <c r="H72" s="189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60" t="str">
        <f>IF(入力!K22="","",入力!K22)</f>
        <v/>
      </c>
      <c r="L72" s="83" t="str">
        <f>IF(入力!L22="","",入力!L22)</f>
        <v/>
      </c>
      <c r="M72" s="209" t="str">
        <f>IF(OR(入力!M22="",入力!N22=""),"",((4.57/(1.0888-0.00153*(入力!M22+入力!N22))-4.142)*100))</f>
        <v/>
      </c>
      <c r="N72" s="83" t="str">
        <f>IF(OR(入力!L22="",入力!M22="",入力!N22=""),"",(入力!L22-(入力!L22*(4.57/(1.0888-0.00153*(入力!M22+入力!N22))-4.142)*100)/100))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93" t="str">
        <f>IF(入力!R22="","",入力!R22)</f>
        <v/>
      </c>
      <c r="R72" s="238" t="str">
        <f xml:space="preserve"> IF(入力!T22="",IF(入力!V22="","",入力!V22),IF(入力!V22="",入力!T22,IF(入力!T22&gt;入力!V22,入力!V22,入力!T22)))</f>
        <v/>
      </c>
      <c r="S72" s="207" t="str">
        <f>IF(入力!W22="",IF(入力!X22="","",入力!X22),IF(入力!X22="",入力!W22,IF(入力!W22&gt;入力!X22,入力!X22,入力!W22)))</f>
        <v/>
      </c>
      <c r="T72" s="239" t="str">
        <f>IF(入力!Y22="",IF(入力!Z22="","",入力!Z22),IF(入力!Z22="",入力!Y22,IF(入力!Y22&gt;入力!Z22,入力!Z22,入力!Y22)))</f>
        <v/>
      </c>
      <c r="U72" s="231" t="str">
        <f>IF(入力!AA22="",IF(入力!AB22="","",入力!AB22),IF(入力!AB22="",入力!AA22,IF(入力!AA22&gt;入力!AB22,入力!AA22,入力!AB22)))</f>
        <v/>
      </c>
      <c r="V72" s="240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40" t="str">
        <f>IF(入力!AD22="",IF(入力!AE22="","",入力!AE22),IF(入力!AE22="",入力!AD22,IF(入力!AD22&gt;入力!AE22,入力!AD22,入力!AE22)))</f>
        <v/>
      </c>
      <c r="X72" s="240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40" t="str">
        <f>IF(入力!AG22="",IF(入力!AH22="","",入力!AH22),IF(入力!AH22="",入力!AG22,IF(入力!AG22&gt;入力!AH22,入力!AG22,入力!AH22)))</f>
        <v/>
      </c>
      <c r="Z72" s="240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40" t="str">
        <f>IF(入力!AJ22="",IF(入力!AK22="","",入力!AK22),IF(入力!AK22="",入力!AJ22,IF(入力!AJ22&gt;入力!AK22,入力!AJ22,入力!AK22)))</f>
        <v/>
      </c>
      <c r="AB72" s="240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7" t="str">
        <f>IF(入力!AM22="",IF(入力!AN22="","",入力!AN22),IF(入力!AN22="",入力!AM22,IF(入力!AM22&gt;入力!AN22,入力!AM22,入力!AN22)))</f>
        <v/>
      </c>
      <c r="AD72" s="126" t="str">
        <f>IF(入力!AO22="",IF(入力!AP22="","",入力!AP22),IF(入力!AP22="",入力!AO22,IF(入力!AO22&gt;入力!AP22,入力!AO22,入力!AP22)))</f>
        <v/>
      </c>
      <c r="AE72" s="209" t="str">
        <f>IF(入力!AQ22="",IF(入力!AR22="","",入力!AR22),IF(入力!AR22="",入力!AQ22,IF(入力!AQ22&gt;入力!AR22,入力!AQ22,入力!AR22)))</f>
        <v/>
      </c>
      <c r="AF72" s="449" t="str">
        <f>IF(入力!AS22="",IF(入力!AT22="","",入力!AT22),IF(入力!AT22="",入力!AS22,IF(入力!AS22&gt;入力!AT22,入力!AS22,入力!AT22)))</f>
        <v/>
      </c>
      <c r="AG72" s="237" t="str">
        <f>IF(入力!AU22="","",入力!AU22)</f>
        <v/>
      </c>
      <c r="AH72" s="159" t="str">
        <f>IF(入力!AV22="","",入力!AV22)</f>
        <v/>
      </c>
      <c r="AI72" s="237" t="str">
        <f>IF(入力!AW22="","",入力!AW22)</f>
        <v/>
      </c>
      <c r="AJ72" s="257" t="str">
        <f>IF(入力!AX22="","",入力!AX22)</f>
        <v/>
      </c>
      <c r="AK72" s="530" t="str">
        <f>IF(入力!AY22="","",入力!AY22)</f>
        <v/>
      </c>
      <c r="AL72" s="84" t="str">
        <f>IF(入力!AZ22="","",入力!AZ22)</f>
        <v/>
      </c>
      <c r="AM72" s="89" t="str">
        <f>IF(入力!BA22="","",入力!BA22)</f>
        <v/>
      </c>
      <c r="AN72" s="159" t="str">
        <f>IF(入力!BB22="","",入力!BB22)</f>
        <v/>
      </c>
      <c r="AO72" s="161" t="str">
        <f>IF(入力!BC22="",IF(入力!BD22="","",入力!BD22),IF(入力!BD22="",入力!BC22,IF(入力!BC22&gt;入力!BD22,入力!BC22,入力!BD22)))</f>
        <v/>
      </c>
      <c r="AP72" s="297" t="str">
        <f>IF(入力!BE22="",IF(入力!BF22="","",入力!BF22),IF(入力!BF22="",入力!BE22,IF(入力!BE22&gt;入力!BF22,入力!BE22,入力!BF22)))</f>
        <v/>
      </c>
      <c r="AQ72" s="203" t="str">
        <f>IF(入力!K22="","", IF(入力!AG22="","", IF(入力!AD22="","", K72/224*((Y72-224)+(W72-224)))))</f>
        <v/>
      </c>
    </row>
    <row r="73" spans="1:43">
      <c r="A73" s="96">
        <f>IF(入力!A23="","",入力!A23)</f>
        <v>10</v>
      </c>
      <c r="B73" s="189" t="str">
        <f>IF(入力!B23="","",入力!B23)</f>
        <v/>
      </c>
      <c r="C73" s="189" t="str">
        <f>IF(入力!C23="","",入力!C23)</f>
        <v/>
      </c>
      <c r="D73" s="232" t="str">
        <f>IF(入力!D23="","",入力!D23)</f>
        <v/>
      </c>
      <c r="E73" s="440" t="str">
        <f>IF(入力!E72="", IF(D73="","",DATEDIF(D73,入力!$C$3,"Y")),入力!E72)</f>
        <v/>
      </c>
      <c r="F73" s="82" t="str">
        <f>IF(入力!F23="","",入力!F23)</f>
        <v/>
      </c>
      <c r="G73" s="189" t="str">
        <f>IF(入力!G23="","",入力!G23)</f>
        <v/>
      </c>
      <c r="H73" s="189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60" t="str">
        <f>IF(入力!K23="","",入力!K23)</f>
        <v/>
      </c>
      <c r="L73" s="83" t="str">
        <f>IF(入力!L23="","",入力!L23)</f>
        <v/>
      </c>
      <c r="M73" s="209" t="str">
        <f>IF(OR(入力!M23="",入力!N23=""),"",((4.57/(1.0888-0.00153*(入力!M23+入力!N23))-4.142)*100))</f>
        <v/>
      </c>
      <c r="N73" s="83" t="str">
        <f>IF(OR(入力!L23="",入力!M23="",入力!N23=""),"",(入力!L23-(入力!L23*(4.57/(1.0888-0.00153*(入力!M23+入力!N23))-4.142)*100)/100))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93" t="str">
        <f>IF(入力!R23="","",入力!R23)</f>
        <v/>
      </c>
      <c r="R73" s="238" t="str">
        <f xml:space="preserve"> IF(入力!T23="",IF(入力!V23="","",入力!V23),IF(入力!V23="",入力!T23,IF(入力!T23&gt;入力!V23,入力!V23,入力!T23)))</f>
        <v/>
      </c>
      <c r="S73" s="207" t="str">
        <f>IF(入力!W23="",IF(入力!X23="","",入力!X23),IF(入力!X23="",入力!W23,IF(入力!W23&gt;入力!X23,入力!X23,入力!W23)))</f>
        <v/>
      </c>
      <c r="T73" s="239" t="str">
        <f>IF(入力!Y23="",IF(入力!Z23="","",入力!Z23),IF(入力!Z23="",入力!Y23,IF(入力!Y23&gt;入力!Z23,入力!Z23,入力!Y23)))</f>
        <v/>
      </c>
      <c r="U73" s="231" t="str">
        <f>IF(入力!AA23="",IF(入力!AB23="","",入力!AB23),IF(入力!AB23="",入力!AA23,IF(入力!AA23&gt;入力!AB23,入力!AA23,入力!AB23)))</f>
        <v/>
      </c>
      <c r="V73" s="240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40" t="str">
        <f>IF(入力!AD23="",IF(入力!AE23="","",入力!AE23),IF(入力!AE23="",入力!AD23,IF(入力!AD23&gt;入力!AE23,入力!AD23,入力!AE23)))</f>
        <v/>
      </c>
      <c r="X73" s="240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40" t="str">
        <f>IF(入力!AG23="",IF(入力!AH23="","",入力!AH23),IF(入力!AH23="",入力!AG23,IF(入力!AG23&gt;入力!AH23,入力!AG23,入力!AH23)))</f>
        <v/>
      </c>
      <c r="Z73" s="240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40" t="str">
        <f>IF(入力!AJ23="",IF(入力!AK23="","",入力!AK23),IF(入力!AK23="",入力!AJ23,IF(入力!AJ23&gt;入力!AK23,入力!AJ23,入力!AK23)))</f>
        <v/>
      </c>
      <c r="AB73" s="240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7" t="str">
        <f>IF(入力!AM23="",IF(入力!AN23="","",入力!AN23),IF(入力!AN23="",入力!AM23,IF(入力!AM23&gt;入力!AN23,入力!AM23,入力!AN23)))</f>
        <v/>
      </c>
      <c r="AD73" s="126" t="str">
        <f>IF(入力!AO23="",IF(入力!AP23="","",入力!AP23),IF(入力!AP23="",入力!AO23,IF(入力!AO23&gt;入力!AP23,入力!AO23,入力!AP23)))</f>
        <v/>
      </c>
      <c r="AE73" s="209" t="str">
        <f>IF(入力!AQ23="",IF(入力!AR23="","",入力!AR23),IF(入力!AR23="",入力!AQ23,IF(入力!AQ23&gt;入力!AR23,入力!AQ23,入力!AR23)))</f>
        <v/>
      </c>
      <c r="AF73" s="449" t="str">
        <f>IF(入力!AS23="",IF(入力!AT23="","",入力!AT23),IF(入力!AT23="",入力!AS23,IF(入力!AS23&gt;入力!AT23,入力!AS23,入力!AT23)))</f>
        <v/>
      </c>
      <c r="AG73" s="237" t="str">
        <f>IF(入力!AU23="","",入力!AU23)</f>
        <v/>
      </c>
      <c r="AH73" s="159" t="str">
        <f>IF(入力!AV23="","",入力!AV23)</f>
        <v/>
      </c>
      <c r="AI73" s="237" t="str">
        <f>IF(入力!AW23="","",入力!AW23)</f>
        <v/>
      </c>
      <c r="AJ73" s="257" t="str">
        <f>IF(入力!AX23="","",入力!AX23)</f>
        <v/>
      </c>
      <c r="AK73" s="530" t="str">
        <f>IF(入力!AY23="","",入力!AY23)</f>
        <v/>
      </c>
      <c r="AL73" s="84" t="str">
        <f>IF(入力!AZ23="","",入力!AZ23)</f>
        <v/>
      </c>
      <c r="AM73" s="89" t="str">
        <f>IF(入力!BA23="","",入力!BA23)</f>
        <v/>
      </c>
      <c r="AN73" s="159" t="str">
        <f>IF(入力!BB23="","",入力!BB23)</f>
        <v/>
      </c>
      <c r="AO73" s="161" t="str">
        <f>IF(入力!BC23="",IF(入力!BD23="","",入力!BD23),IF(入力!BD23="",入力!BC23,IF(入力!BC23&gt;入力!BD23,入力!BC23,入力!BD23)))</f>
        <v/>
      </c>
      <c r="AP73" s="297" t="str">
        <f>IF(入力!BE23="",IF(入力!BF23="","",入力!BF23),IF(入力!BF23="",入力!BE23,IF(入力!BE23&gt;入力!BF23,入力!BE23,入力!BF23)))</f>
        <v/>
      </c>
      <c r="AQ73" s="203" t="str">
        <f>IF(入力!K23="","", IF(入力!AG23="","", IF(入力!AD23="","", K73/224*((Y73-224)+(W73-224)))))</f>
        <v/>
      </c>
    </row>
    <row r="74" spans="1:43">
      <c r="A74" s="96">
        <f>IF(入力!A24="","",入力!A24)</f>
        <v>11</v>
      </c>
      <c r="B74" s="189" t="str">
        <f>IF(入力!B24="","",入力!B24)</f>
        <v/>
      </c>
      <c r="C74" s="189" t="str">
        <f>IF(入力!C24="","",入力!C24)</f>
        <v/>
      </c>
      <c r="D74" s="232" t="str">
        <f>IF(入力!D24="","",入力!D24)</f>
        <v/>
      </c>
      <c r="E74" s="440" t="str">
        <f>IF(入力!E73="", IF(D74="","",DATEDIF(D74,入力!$C$3,"Y")),入力!E73)</f>
        <v/>
      </c>
      <c r="F74" s="82" t="str">
        <f>IF(入力!F24="","",入力!F24)</f>
        <v/>
      </c>
      <c r="G74" s="189" t="str">
        <f>IF(入力!G24="","",入力!G24)</f>
        <v/>
      </c>
      <c r="H74" s="189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60" t="str">
        <f>IF(入力!K24="","",入力!K24)</f>
        <v/>
      </c>
      <c r="L74" s="83" t="str">
        <f>IF(入力!L24="","",入力!L24)</f>
        <v/>
      </c>
      <c r="M74" s="209" t="str">
        <f>IF(OR(入力!M24="",入力!N24=""),"",((4.57/(1.0888-0.00153*(入力!M24+入力!N24))-4.142)*100))</f>
        <v/>
      </c>
      <c r="N74" s="83" t="str">
        <f>IF(OR(入力!L24="",入力!M24="",入力!N24=""),"",(入力!L24-(入力!L24*(4.57/(1.0888-0.00153*(入力!M24+入力!N24))-4.142)*100)/100))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93" t="str">
        <f>IF(入力!R24="","",入力!R24)</f>
        <v/>
      </c>
      <c r="R74" s="238" t="str">
        <f xml:space="preserve"> IF(入力!T24="",IF(入力!V24="","",入力!V24),IF(入力!V24="",入力!T24,IF(入力!T24&gt;入力!V24,入力!V24,入力!T24)))</f>
        <v/>
      </c>
      <c r="S74" s="207" t="str">
        <f>IF(入力!W24="",IF(入力!X24="","",入力!X24),IF(入力!X24="",入力!W24,IF(入力!W24&gt;入力!X24,入力!X24,入力!W24)))</f>
        <v/>
      </c>
      <c r="T74" s="239" t="str">
        <f>IF(入力!Y24="",IF(入力!Z24="","",入力!Z24),IF(入力!Z24="",入力!Y24,IF(入力!Y24&gt;入力!Z24,入力!Z24,入力!Y24)))</f>
        <v/>
      </c>
      <c r="U74" s="231" t="str">
        <f>IF(入力!AA24="",IF(入力!AB24="","",入力!AB24),IF(入力!AB24="",入力!AA24,IF(入力!AA24&gt;入力!AB24,入力!AA24,入力!AB24)))</f>
        <v/>
      </c>
      <c r="V74" s="240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40" t="str">
        <f>IF(入力!AD24="",IF(入力!AE24="","",入力!AE24),IF(入力!AE24="",入力!AD24,IF(入力!AD24&gt;入力!AE24,入力!AD24,入力!AE24)))</f>
        <v/>
      </c>
      <c r="X74" s="240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40" t="str">
        <f>IF(入力!AG24="",IF(入力!AH24="","",入力!AH24),IF(入力!AH24="",入力!AG24,IF(入力!AG24&gt;入力!AH24,入力!AG24,入力!AH24)))</f>
        <v/>
      </c>
      <c r="Z74" s="240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40" t="str">
        <f>IF(入力!AJ24="",IF(入力!AK24="","",入力!AK24),IF(入力!AK24="",入力!AJ24,IF(入力!AJ24&gt;入力!AK24,入力!AJ24,入力!AK24)))</f>
        <v/>
      </c>
      <c r="AB74" s="240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7" t="str">
        <f>IF(入力!AM24="",IF(入力!AN24="","",入力!AN24),IF(入力!AN24="",入力!AM24,IF(入力!AM24&gt;入力!AN24,入力!AM24,入力!AN24)))</f>
        <v/>
      </c>
      <c r="AD74" s="126" t="str">
        <f>IF(入力!AO24="",IF(入力!AP24="","",入力!AP24),IF(入力!AP24="",入力!AO24,IF(入力!AO24&gt;入力!AP24,入力!AO24,入力!AP24)))</f>
        <v/>
      </c>
      <c r="AE74" s="209" t="str">
        <f>IF(入力!AQ24="",IF(入力!AR24="","",入力!AR24),IF(入力!AR24="",入力!AQ24,IF(入力!AQ24&gt;入力!AR24,入力!AQ24,入力!AR24)))</f>
        <v/>
      </c>
      <c r="AF74" s="449" t="str">
        <f>IF(入力!AS24="",IF(入力!AT24="","",入力!AT24),IF(入力!AT24="",入力!AS24,IF(入力!AS24&gt;入力!AT24,入力!AS24,入力!AT24)))</f>
        <v/>
      </c>
      <c r="AG74" s="237" t="str">
        <f>IF(入力!AU24="","",入力!AU24)</f>
        <v/>
      </c>
      <c r="AH74" s="159" t="str">
        <f>IF(入力!AV24="","",入力!AV24)</f>
        <v/>
      </c>
      <c r="AI74" s="237" t="str">
        <f>IF(入力!AW24="","",入力!AW24)</f>
        <v/>
      </c>
      <c r="AJ74" s="257" t="str">
        <f>IF(入力!AX24="","",入力!AX24)</f>
        <v/>
      </c>
      <c r="AK74" s="530" t="str">
        <f>IF(入力!AY24="","",入力!AY24)</f>
        <v/>
      </c>
      <c r="AL74" s="84" t="str">
        <f>IF(入力!AZ24="","",入力!AZ24)</f>
        <v/>
      </c>
      <c r="AM74" s="89" t="str">
        <f>IF(入力!BA24="","",入力!BA24)</f>
        <v/>
      </c>
      <c r="AN74" s="159" t="str">
        <f>IF(入力!BB24="","",入力!BB24)</f>
        <v/>
      </c>
      <c r="AO74" s="161" t="str">
        <f>IF(入力!BC24="",IF(入力!BD24="","",入力!BD24),IF(入力!BD24="",入力!BC24,IF(入力!BC24&gt;入力!BD24,入力!BC24,入力!BD24)))</f>
        <v/>
      </c>
      <c r="AP74" s="297" t="str">
        <f>IF(入力!BE24="",IF(入力!BF24="","",入力!BF24),IF(入力!BF24="",入力!BE24,IF(入力!BE24&gt;入力!BF24,入力!BE24,入力!BF24)))</f>
        <v/>
      </c>
      <c r="AQ74" s="203" t="str">
        <f>IF(入力!K24="","", IF(入力!AG24="","", IF(入力!AD24="","", K74/224*((Y74-224)+(W74-224)))))</f>
        <v/>
      </c>
    </row>
    <row r="75" spans="1:43">
      <c r="A75" s="96">
        <f>IF(入力!A25="","",入力!A25)</f>
        <v>12</v>
      </c>
      <c r="B75" s="189" t="str">
        <f>IF(入力!B25="","",入力!B25)</f>
        <v/>
      </c>
      <c r="C75" s="189" t="str">
        <f>IF(入力!C25="","",入力!C25)</f>
        <v/>
      </c>
      <c r="D75" s="232" t="str">
        <f>IF(入力!D25="","",入力!D25)</f>
        <v/>
      </c>
      <c r="E75" s="440" t="str">
        <f>IF(入力!E74="", IF(D75="","",DATEDIF(D75,入力!$C$3,"Y")),入力!E74)</f>
        <v/>
      </c>
      <c r="F75" s="82" t="str">
        <f>IF(入力!F25="","",入力!F25)</f>
        <v/>
      </c>
      <c r="G75" s="189" t="str">
        <f>IF(入力!G25="","",入力!G25)</f>
        <v/>
      </c>
      <c r="H75" s="189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60" t="str">
        <f>IF(入力!K25="","",入力!K25)</f>
        <v/>
      </c>
      <c r="L75" s="83" t="str">
        <f>IF(入力!L25="","",入力!L25)</f>
        <v/>
      </c>
      <c r="M75" s="209" t="str">
        <f>IF(OR(入力!M25="",入力!N25=""),"",((4.57/(1.0888-0.00153*(入力!M25+入力!N25))-4.142)*100))</f>
        <v/>
      </c>
      <c r="N75" s="83" t="str">
        <f>IF(OR(入力!L25="",入力!M25="",入力!N25=""),"",(入力!L25-(入力!L25*(4.57/(1.0888-0.00153*(入力!M25+入力!N25))-4.142)*100)/100))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93" t="str">
        <f>IF(入力!R25="","",入力!R25)</f>
        <v/>
      </c>
      <c r="R75" s="238" t="str">
        <f xml:space="preserve"> IF(入力!T25="",IF(入力!V25="","",入力!V25),IF(入力!V25="",入力!T25,IF(入力!T25&gt;入力!V25,入力!V25,入力!T25)))</f>
        <v/>
      </c>
      <c r="S75" s="207" t="str">
        <f>IF(入力!W25="",IF(入力!X25="","",入力!X25),IF(入力!X25="",入力!W25,IF(入力!W25&gt;入力!X25,入力!X25,入力!W25)))</f>
        <v/>
      </c>
      <c r="T75" s="239" t="str">
        <f>IF(入力!Y25="",IF(入力!Z25="","",入力!Z25),IF(入力!Z25="",入力!Y25,IF(入力!Y25&gt;入力!Z25,入力!Z25,入力!Y25)))</f>
        <v/>
      </c>
      <c r="U75" s="231" t="str">
        <f>IF(入力!AA25="",IF(入力!AB25="","",入力!AB25),IF(入力!AB25="",入力!AA25,IF(入力!AA25&gt;入力!AB25,入力!AA25,入力!AB25)))</f>
        <v/>
      </c>
      <c r="V75" s="240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40" t="str">
        <f>IF(入力!AD25="",IF(入力!AE25="","",入力!AE25),IF(入力!AE25="",入力!AD25,IF(入力!AD25&gt;入力!AE25,入力!AD25,入力!AE25)))</f>
        <v/>
      </c>
      <c r="X75" s="240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40" t="str">
        <f>IF(入力!AG25="",IF(入力!AH25="","",入力!AH25),IF(入力!AH25="",入力!AG25,IF(入力!AG25&gt;入力!AH25,入力!AG25,入力!AH25)))</f>
        <v/>
      </c>
      <c r="Z75" s="240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40" t="str">
        <f>IF(入力!AJ25="",IF(入力!AK25="","",入力!AK25),IF(入力!AK25="",入力!AJ25,IF(入力!AJ25&gt;入力!AK25,入力!AJ25,入力!AK25)))</f>
        <v/>
      </c>
      <c r="AB75" s="240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7" t="str">
        <f>IF(入力!AM25="",IF(入力!AN25="","",入力!AN25),IF(入力!AN25="",入力!AM25,IF(入力!AM25&gt;入力!AN25,入力!AM25,入力!AN25)))</f>
        <v/>
      </c>
      <c r="AD75" s="126" t="str">
        <f>IF(入力!AO25="",IF(入力!AP25="","",入力!AP25),IF(入力!AP25="",入力!AO25,IF(入力!AO25&gt;入力!AP25,入力!AO25,入力!AP25)))</f>
        <v/>
      </c>
      <c r="AE75" s="209" t="str">
        <f>IF(入力!AQ25="",IF(入力!AR25="","",入力!AR25),IF(入力!AR25="",入力!AQ25,IF(入力!AQ25&gt;入力!AR25,入力!AQ25,入力!AR25)))</f>
        <v/>
      </c>
      <c r="AF75" s="449" t="str">
        <f>IF(入力!AS25="",IF(入力!AT25="","",入力!AT25),IF(入力!AT25="",入力!AS25,IF(入力!AS25&gt;入力!AT25,入力!AS25,入力!AT25)))</f>
        <v/>
      </c>
      <c r="AG75" s="237" t="str">
        <f>IF(入力!AU25="","",入力!AU25)</f>
        <v/>
      </c>
      <c r="AH75" s="159" t="str">
        <f>IF(入力!AV25="","",入力!AV25)</f>
        <v/>
      </c>
      <c r="AI75" s="237" t="str">
        <f>IF(入力!AW25="","",入力!AW25)</f>
        <v/>
      </c>
      <c r="AJ75" s="257" t="str">
        <f>IF(入力!AX25="","",入力!AX25)</f>
        <v/>
      </c>
      <c r="AK75" s="530" t="str">
        <f>IF(入力!AY25="","",入力!AY25)</f>
        <v/>
      </c>
      <c r="AL75" s="84" t="str">
        <f>IF(入力!AZ25="","",入力!AZ25)</f>
        <v/>
      </c>
      <c r="AM75" s="89" t="str">
        <f>IF(入力!BA25="","",入力!BA25)</f>
        <v/>
      </c>
      <c r="AN75" s="159" t="str">
        <f>IF(入力!BB25="","",入力!BB25)</f>
        <v/>
      </c>
      <c r="AO75" s="161" t="str">
        <f>IF(入力!BC25="",IF(入力!BD25="","",入力!BD25),IF(入力!BD25="",入力!BC25,IF(入力!BC25&gt;入力!BD25,入力!BC25,入力!BD25)))</f>
        <v/>
      </c>
      <c r="AP75" s="297" t="str">
        <f>IF(入力!BE25="",IF(入力!BF25="","",入力!BF25),IF(入力!BF25="",入力!BE25,IF(入力!BE25&gt;入力!BF25,入力!BE25,入力!BF25)))</f>
        <v/>
      </c>
      <c r="AQ75" s="203" t="str">
        <f>IF(入力!K25="","", IF(入力!AG25="","", IF(入力!AD25="","", K75/224*((Y75-224)+(W75-224)))))</f>
        <v/>
      </c>
    </row>
    <row r="76" spans="1:43">
      <c r="A76" s="96">
        <f>IF(入力!A26="","",入力!A26)</f>
        <v>13</v>
      </c>
      <c r="B76" s="189" t="str">
        <f>IF(入力!B26="","",入力!B26)</f>
        <v/>
      </c>
      <c r="C76" s="189" t="str">
        <f>IF(入力!C26="","",入力!C26)</f>
        <v/>
      </c>
      <c r="D76" s="232" t="str">
        <f>IF(入力!D26="","",入力!D26)</f>
        <v/>
      </c>
      <c r="E76" s="440" t="str">
        <f>IF(入力!E75="", IF(D76="","",DATEDIF(D76,入力!$C$3,"Y")),入力!E75)</f>
        <v/>
      </c>
      <c r="F76" s="82" t="str">
        <f>IF(入力!F26="","",入力!F26)</f>
        <v/>
      </c>
      <c r="G76" s="189" t="str">
        <f>IF(入力!G26="","",入力!G26)</f>
        <v/>
      </c>
      <c r="H76" s="189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60" t="str">
        <f>IF(入力!K26="","",入力!K26)</f>
        <v/>
      </c>
      <c r="L76" s="83" t="str">
        <f>IF(入力!L26="","",入力!L26)</f>
        <v/>
      </c>
      <c r="M76" s="209" t="str">
        <f>IF(OR(入力!M26="",入力!N26=""),"",((4.57/(1.0888-0.00153*(入力!M26+入力!N26))-4.142)*100))</f>
        <v/>
      </c>
      <c r="N76" s="83" t="str">
        <f>IF(OR(入力!L26="",入力!M26="",入力!N26=""),"",(入力!L26-(入力!L26*(4.57/(1.0888-0.00153*(入力!M26+入力!N26))-4.142)*100)/100))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93" t="str">
        <f>IF(入力!R26="","",入力!R26)</f>
        <v/>
      </c>
      <c r="R76" s="238" t="str">
        <f xml:space="preserve"> IF(入力!T26="",IF(入力!V26="","",入力!V26),IF(入力!V26="",入力!T26,IF(入力!T26&gt;入力!V26,入力!V26,入力!T26)))</f>
        <v/>
      </c>
      <c r="S76" s="207" t="str">
        <f>IF(入力!W26="",IF(入力!X26="","",入力!X26),IF(入力!X26="",入力!W26,IF(入力!W26&gt;入力!X26,入力!X26,入力!W26)))</f>
        <v/>
      </c>
      <c r="T76" s="239" t="str">
        <f>IF(入力!Y26="",IF(入力!Z26="","",入力!Z26),IF(入力!Z26="",入力!Y26,IF(入力!Y26&gt;入力!Z26,入力!Z26,入力!Y26)))</f>
        <v/>
      </c>
      <c r="U76" s="231" t="str">
        <f>IF(入力!AA26="",IF(入力!AB26="","",入力!AB26),IF(入力!AB26="",入力!AA26,IF(入力!AA26&gt;入力!AB26,入力!AA26,入力!AB26)))</f>
        <v/>
      </c>
      <c r="V76" s="240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40" t="str">
        <f>IF(入力!AD26="",IF(入力!AE26="","",入力!AE26),IF(入力!AE26="",入力!AD26,IF(入力!AD26&gt;入力!AE26,入力!AD26,入力!AE26)))</f>
        <v/>
      </c>
      <c r="X76" s="240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40" t="str">
        <f>IF(入力!AG26="",IF(入力!AH26="","",入力!AH26),IF(入力!AH26="",入力!AG26,IF(入力!AG26&gt;入力!AH26,入力!AG26,入力!AH26)))</f>
        <v/>
      </c>
      <c r="Z76" s="240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40" t="str">
        <f>IF(入力!AJ26="",IF(入力!AK26="","",入力!AK26),IF(入力!AK26="",入力!AJ26,IF(入力!AJ26&gt;入力!AK26,入力!AJ26,入力!AK26)))</f>
        <v/>
      </c>
      <c r="AB76" s="240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7" t="str">
        <f>IF(入力!AM26="",IF(入力!AN26="","",入力!AN26),IF(入力!AN26="",入力!AM26,IF(入力!AM26&gt;入力!AN26,入力!AM26,入力!AN26)))</f>
        <v/>
      </c>
      <c r="AD76" s="126" t="str">
        <f>IF(入力!AO26="",IF(入力!AP26="","",入力!AP26),IF(入力!AP26="",入力!AO26,IF(入力!AO26&gt;入力!AP26,入力!AO26,入力!AP26)))</f>
        <v/>
      </c>
      <c r="AE76" s="209" t="str">
        <f>IF(入力!AQ26="",IF(入力!AR26="","",入力!AR26),IF(入力!AR26="",入力!AQ26,IF(入力!AQ26&gt;入力!AR26,入力!AQ26,入力!AR26)))</f>
        <v/>
      </c>
      <c r="AF76" s="449" t="str">
        <f>IF(入力!AS26="",IF(入力!AT26="","",入力!AT26),IF(入力!AT26="",入力!AS26,IF(入力!AS26&gt;入力!AT26,入力!AS26,入力!AT26)))</f>
        <v/>
      </c>
      <c r="AG76" s="237" t="str">
        <f>IF(入力!AU26="","",入力!AU26)</f>
        <v/>
      </c>
      <c r="AH76" s="159" t="str">
        <f>IF(入力!AV26="","",入力!AV26)</f>
        <v/>
      </c>
      <c r="AI76" s="237" t="str">
        <f>IF(入力!AW26="","",入力!AW26)</f>
        <v/>
      </c>
      <c r="AJ76" s="257" t="str">
        <f>IF(入力!AX26="","",入力!AX26)</f>
        <v/>
      </c>
      <c r="AK76" s="530" t="str">
        <f>IF(入力!AY26="","",入力!AY26)</f>
        <v/>
      </c>
      <c r="AL76" s="84" t="str">
        <f>IF(入力!AZ26="","",入力!AZ26)</f>
        <v/>
      </c>
      <c r="AM76" s="89" t="str">
        <f>IF(入力!BA26="","",入力!BA26)</f>
        <v/>
      </c>
      <c r="AN76" s="159" t="str">
        <f>IF(入力!BB26="","",入力!BB26)</f>
        <v/>
      </c>
      <c r="AO76" s="161" t="str">
        <f>IF(入力!BC26="",IF(入力!BD26="","",入力!BD26),IF(入力!BD26="",入力!BC26,IF(入力!BC26&gt;入力!BD26,入力!BC26,入力!BD26)))</f>
        <v/>
      </c>
      <c r="AP76" s="297" t="str">
        <f>IF(入力!BE26="",IF(入力!BF26="","",入力!BF26),IF(入力!BF26="",入力!BE26,IF(入力!BE26&gt;入力!BF26,入力!BE26,入力!BF26)))</f>
        <v/>
      </c>
      <c r="AQ76" s="203" t="str">
        <f>IF(入力!K26="","", IF(入力!AG26="","", IF(入力!AD26="","", K76/224*((Y76-224)+(W76-224)))))</f>
        <v/>
      </c>
    </row>
    <row r="77" spans="1:43">
      <c r="A77" s="96">
        <f>IF(入力!A27="","",入力!A27)</f>
        <v>14</v>
      </c>
      <c r="B77" s="189" t="str">
        <f>IF(入力!B27="","",入力!B27)</f>
        <v/>
      </c>
      <c r="C77" s="189" t="str">
        <f>IF(入力!C27="","",入力!C27)</f>
        <v/>
      </c>
      <c r="D77" s="232" t="str">
        <f>IF(入力!D27="","",入力!D27)</f>
        <v/>
      </c>
      <c r="E77" s="440" t="str">
        <f>IF(入力!E76="", IF(D77="","",DATEDIF(D77,入力!$C$3,"Y")),入力!E76)</f>
        <v/>
      </c>
      <c r="F77" s="82" t="str">
        <f>IF(入力!F27="","",入力!F27)</f>
        <v/>
      </c>
      <c r="G77" s="189" t="str">
        <f>IF(入力!G27="","",入力!G27)</f>
        <v/>
      </c>
      <c r="H77" s="189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60" t="str">
        <f>IF(入力!K27="","",入力!K27)</f>
        <v/>
      </c>
      <c r="L77" s="83" t="str">
        <f>IF(入力!L27="","",入力!L27)</f>
        <v/>
      </c>
      <c r="M77" s="209" t="str">
        <f>IF(OR(入力!M27="",入力!N27=""),"",((4.57/(1.0888-0.00153*(入力!M27+入力!N27))-4.142)*100))</f>
        <v/>
      </c>
      <c r="N77" s="83" t="str">
        <f>IF(OR(入力!L27="",入力!M27="",入力!N27=""),"",(入力!L27-(入力!L27*(4.57/(1.0888-0.00153*(入力!M27+入力!N27))-4.142)*100)/100))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93" t="str">
        <f>IF(入力!R27="","",入力!R27)</f>
        <v/>
      </c>
      <c r="R77" s="238" t="str">
        <f xml:space="preserve"> IF(入力!T27="",IF(入力!V27="","",入力!V27),IF(入力!V27="",入力!T27,IF(入力!T27&gt;入力!V27,入力!V27,入力!T27)))</f>
        <v/>
      </c>
      <c r="S77" s="207" t="str">
        <f>IF(入力!W27="",IF(入力!X27="","",入力!X27),IF(入力!X27="",入力!W27,IF(入力!W27&gt;入力!X27,入力!X27,入力!W27)))</f>
        <v/>
      </c>
      <c r="T77" s="239" t="str">
        <f>IF(入力!Y27="",IF(入力!Z27="","",入力!Z27),IF(入力!Z27="",入力!Y27,IF(入力!Y27&gt;入力!Z27,入力!Z27,入力!Y27)))</f>
        <v/>
      </c>
      <c r="U77" s="231" t="str">
        <f>IF(入力!AA27="",IF(入力!AB27="","",入力!AB27),IF(入力!AB27="",入力!AA27,IF(入力!AA27&gt;入力!AB27,入力!AA27,入力!AB27)))</f>
        <v/>
      </c>
      <c r="V77" s="240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40" t="str">
        <f>IF(入力!AD27="",IF(入力!AE27="","",入力!AE27),IF(入力!AE27="",入力!AD27,IF(入力!AD27&gt;入力!AE27,入力!AD27,入力!AE27)))</f>
        <v/>
      </c>
      <c r="X77" s="240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40" t="str">
        <f>IF(入力!AG27="",IF(入力!AH27="","",入力!AH27),IF(入力!AH27="",入力!AG27,IF(入力!AG27&gt;入力!AH27,入力!AG27,入力!AH27)))</f>
        <v/>
      </c>
      <c r="Z77" s="240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40" t="str">
        <f>IF(入力!AJ27="",IF(入力!AK27="","",入力!AK27),IF(入力!AK27="",入力!AJ27,IF(入力!AJ27&gt;入力!AK27,入力!AJ27,入力!AK27)))</f>
        <v/>
      </c>
      <c r="AB77" s="240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7" t="str">
        <f>IF(入力!AM27="",IF(入力!AN27="","",入力!AN27),IF(入力!AN27="",入力!AM27,IF(入力!AM27&gt;入力!AN27,入力!AM27,入力!AN27)))</f>
        <v/>
      </c>
      <c r="AD77" s="126" t="str">
        <f>IF(入力!AO27="",IF(入力!AP27="","",入力!AP27),IF(入力!AP27="",入力!AO27,IF(入力!AO27&gt;入力!AP27,入力!AO27,入力!AP27)))</f>
        <v/>
      </c>
      <c r="AE77" s="209" t="str">
        <f>IF(入力!AQ27="",IF(入力!AR27="","",入力!AR27),IF(入力!AR27="",入力!AQ27,IF(入力!AQ27&gt;入力!AR27,入力!AQ27,入力!AR27)))</f>
        <v/>
      </c>
      <c r="AF77" s="449" t="str">
        <f>IF(入力!AS27="",IF(入力!AT27="","",入力!AT27),IF(入力!AT27="",入力!AS27,IF(入力!AS27&gt;入力!AT27,入力!AS27,入力!AT27)))</f>
        <v/>
      </c>
      <c r="AG77" s="237" t="str">
        <f>IF(入力!AU27="","",入力!AU27)</f>
        <v/>
      </c>
      <c r="AH77" s="159" t="str">
        <f>IF(入力!AV27="","",入力!AV27)</f>
        <v/>
      </c>
      <c r="AI77" s="237" t="str">
        <f>IF(入力!AW27="","",入力!AW27)</f>
        <v/>
      </c>
      <c r="AJ77" s="257" t="str">
        <f>IF(入力!AX27="","",入力!AX27)</f>
        <v/>
      </c>
      <c r="AK77" s="530" t="str">
        <f>IF(入力!AY27="","",入力!AY27)</f>
        <v/>
      </c>
      <c r="AL77" s="84" t="str">
        <f>IF(入力!AZ27="","",入力!AZ27)</f>
        <v/>
      </c>
      <c r="AM77" s="89" t="str">
        <f>IF(入力!BA27="","",入力!BA27)</f>
        <v/>
      </c>
      <c r="AN77" s="159" t="str">
        <f>IF(入力!BB27="","",入力!BB27)</f>
        <v/>
      </c>
      <c r="AO77" s="161" t="str">
        <f>IF(入力!BC27="",IF(入力!BD27="","",入力!BD27),IF(入力!BD27="",入力!BC27,IF(入力!BC27&gt;入力!BD27,入力!BC27,入力!BD27)))</f>
        <v/>
      </c>
      <c r="AP77" s="297" t="str">
        <f>IF(入力!BE27="",IF(入力!BF27="","",入力!BF27),IF(入力!BF27="",入力!BE27,IF(入力!BE27&gt;入力!BF27,入力!BE27,入力!BF27)))</f>
        <v/>
      </c>
      <c r="AQ77" s="203" t="str">
        <f>IF(入力!K27="","", IF(入力!AG27="","", IF(入力!AD27="","", K77/224*((Y77-224)+(W77-224)))))</f>
        <v/>
      </c>
    </row>
    <row r="78" spans="1:43">
      <c r="A78" s="96">
        <f>IF(入力!A28="","",入力!A28)</f>
        <v>15</v>
      </c>
      <c r="B78" s="189" t="str">
        <f>IF(入力!B28="","",入力!B28)</f>
        <v/>
      </c>
      <c r="C78" s="189" t="str">
        <f>IF(入力!C28="","",入力!C28)</f>
        <v/>
      </c>
      <c r="D78" s="232" t="str">
        <f>IF(入力!D28="","",入力!D28)</f>
        <v/>
      </c>
      <c r="E78" s="440" t="str">
        <f>IF(入力!E77="", IF(D78="","",DATEDIF(D78,入力!$C$3,"Y")),入力!E77)</f>
        <v/>
      </c>
      <c r="F78" s="82" t="str">
        <f>IF(入力!F28="","",入力!F28)</f>
        <v/>
      </c>
      <c r="G78" s="189" t="str">
        <f>IF(入力!G28="","",入力!G28)</f>
        <v/>
      </c>
      <c r="H78" s="189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60" t="str">
        <f>IF(入力!K28="","",入力!K28)</f>
        <v/>
      </c>
      <c r="L78" s="83" t="str">
        <f>IF(入力!L28="","",入力!L28)</f>
        <v/>
      </c>
      <c r="M78" s="209" t="str">
        <f>IF(OR(入力!M28="",入力!N28=""),"",((4.57/(1.0888-0.00153*(入力!M28+入力!N28))-4.142)*100))</f>
        <v/>
      </c>
      <c r="N78" s="83" t="str">
        <f>IF(OR(入力!L28="",入力!M28="",入力!N28=""),"",(入力!L28-(入力!L28*(4.57/(1.0888-0.00153*(入力!M28+入力!N28))-4.142)*100)/100))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93" t="str">
        <f>IF(入力!R28="","",入力!R28)</f>
        <v/>
      </c>
      <c r="R78" s="238" t="str">
        <f xml:space="preserve"> IF(入力!T28="",IF(入力!V28="","",入力!V28),IF(入力!V28="",入力!T28,IF(入力!T28&gt;入力!V28,入力!V28,入力!T28)))</f>
        <v/>
      </c>
      <c r="S78" s="207" t="str">
        <f>IF(入力!W28="",IF(入力!X28="","",入力!X28),IF(入力!X28="",入力!W28,IF(入力!W28&gt;入力!X28,入力!X28,入力!W28)))</f>
        <v/>
      </c>
      <c r="T78" s="239" t="str">
        <f>IF(入力!Y28="",IF(入力!Z28="","",入力!Z28),IF(入力!Z28="",入力!Y28,IF(入力!Y28&gt;入力!Z28,入力!Z28,入力!Y28)))</f>
        <v/>
      </c>
      <c r="U78" s="231" t="str">
        <f>IF(入力!AA28="",IF(入力!AB28="","",入力!AB28),IF(入力!AB28="",入力!AA28,IF(入力!AA28&gt;入力!AB28,入力!AA28,入力!AB28)))</f>
        <v/>
      </c>
      <c r="V78" s="240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40" t="str">
        <f>IF(入力!AD28="",IF(入力!AE28="","",入力!AE28),IF(入力!AE28="",入力!AD28,IF(入力!AD28&gt;入力!AE28,入力!AD28,入力!AE28)))</f>
        <v/>
      </c>
      <c r="X78" s="240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40" t="str">
        <f>IF(入力!AG28="",IF(入力!AH28="","",入力!AH28),IF(入力!AH28="",入力!AG28,IF(入力!AG28&gt;入力!AH28,入力!AG28,入力!AH28)))</f>
        <v/>
      </c>
      <c r="Z78" s="240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40" t="str">
        <f>IF(入力!AJ28="",IF(入力!AK28="","",入力!AK28),IF(入力!AK28="",入力!AJ28,IF(入力!AJ28&gt;入力!AK28,入力!AJ28,入力!AK28)))</f>
        <v/>
      </c>
      <c r="AB78" s="240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7" t="str">
        <f>IF(入力!AM28="",IF(入力!AN28="","",入力!AN28),IF(入力!AN28="",入力!AM28,IF(入力!AM28&gt;入力!AN28,入力!AM28,入力!AN28)))</f>
        <v/>
      </c>
      <c r="AD78" s="126" t="str">
        <f>IF(入力!AO28="",IF(入力!AP28="","",入力!AP28),IF(入力!AP28="",入力!AO28,IF(入力!AO28&gt;入力!AP28,入力!AO28,入力!AP28)))</f>
        <v/>
      </c>
      <c r="AE78" s="209" t="str">
        <f>IF(入力!AQ28="",IF(入力!AR28="","",入力!AR28),IF(入力!AR28="",入力!AQ28,IF(入力!AQ28&gt;入力!AR28,入力!AQ28,入力!AR28)))</f>
        <v/>
      </c>
      <c r="AF78" s="449" t="str">
        <f>IF(入力!AS28="",IF(入力!AT28="","",入力!AT28),IF(入力!AT28="",入力!AS28,IF(入力!AS28&gt;入力!AT28,入力!AS28,入力!AT28)))</f>
        <v/>
      </c>
      <c r="AG78" s="237" t="str">
        <f>IF(入力!AU28="","",入力!AU28)</f>
        <v/>
      </c>
      <c r="AH78" s="159" t="str">
        <f>IF(入力!AV28="","",入力!AV28)</f>
        <v/>
      </c>
      <c r="AI78" s="237" t="str">
        <f>IF(入力!AW28="","",入力!AW28)</f>
        <v/>
      </c>
      <c r="AJ78" s="257" t="str">
        <f>IF(入力!AX28="","",入力!AX28)</f>
        <v/>
      </c>
      <c r="AK78" s="530" t="str">
        <f>IF(入力!AY28="","",入力!AY28)</f>
        <v/>
      </c>
      <c r="AL78" s="84" t="str">
        <f>IF(入力!AZ28="","",入力!AZ28)</f>
        <v/>
      </c>
      <c r="AM78" s="89" t="str">
        <f>IF(入力!BA28="","",入力!BA28)</f>
        <v/>
      </c>
      <c r="AN78" s="159" t="str">
        <f>IF(入力!BB28="","",入力!BB28)</f>
        <v/>
      </c>
      <c r="AO78" s="161" t="str">
        <f>IF(入力!BC28="",IF(入力!BD28="","",入力!BD28),IF(入力!BD28="",入力!BC28,IF(入力!BC28&gt;入力!BD28,入力!BC28,入力!BD28)))</f>
        <v/>
      </c>
      <c r="AP78" s="297" t="str">
        <f>IF(入力!BE28="",IF(入力!BF28="","",入力!BF28),IF(入力!BF28="",入力!BE28,IF(入力!BE28&gt;入力!BF28,入力!BE28,入力!BF28)))</f>
        <v/>
      </c>
      <c r="AQ78" s="203" t="str">
        <f>IF(入力!K28="","", IF(入力!AG28="","", IF(入力!AD28="","", K78/224*((Y78-224)+(W78-224)))))</f>
        <v/>
      </c>
    </row>
    <row r="79" spans="1:43">
      <c r="A79" s="96">
        <f>IF(入力!A29="","",入力!A29)</f>
        <v>16</v>
      </c>
      <c r="B79" s="189" t="str">
        <f>IF(入力!B29="","",入力!B29)</f>
        <v/>
      </c>
      <c r="C79" s="189" t="str">
        <f>IF(入力!C29="","",入力!C29)</f>
        <v/>
      </c>
      <c r="D79" s="232" t="str">
        <f>IF(入力!D29="","",入力!D29)</f>
        <v/>
      </c>
      <c r="E79" s="440" t="str">
        <f>IF(入力!E78="", IF(D79="","",DATEDIF(D79,入力!$C$3,"Y")),入力!E78)</f>
        <v/>
      </c>
      <c r="F79" s="82" t="str">
        <f>IF(入力!F29="","",入力!F29)</f>
        <v/>
      </c>
      <c r="G79" s="189" t="str">
        <f>IF(入力!G29="","",入力!G29)</f>
        <v/>
      </c>
      <c r="H79" s="189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60" t="str">
        <f>IF(入力!K29="","",入力!K29)</f>
        <v/>
      </c>
      <c r="L79" s="83" t="str">
        <f>IF(入力!L29="","",入力!L29)</f>
        <v/>
      </c>
      <c r="M79" s="209" t="str">
        <f>IF(OR(入力!M29="",入力!N29=""),"",((4.57/(1.0888-0.00153*(入力!M29+入力!N29))-4.142)*100))</f>
        <v/>
      </c>
      <c r="N79" s="83" t="str">
        <f>IF(OR(入力!L29="",入力!M29="",入力!N29=""),"",(入力!L29-(入力!L29*(4.57/(1.0888-0.00153*(入力!M29+入力!N29))-4.142)*100)/100))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93" t="str">
        <f>IF(入力!R29="","",入力!R29)</f>
        <v/>
      </c>
      <c r="R79" s="238" t="str">
        <f xml:space="preserve"> IF(入力!T29="",IF(入力!V29="","",入力!V29),IF(入力!V29="",入力!T29,IF(入力!T29&gt;入力!V29,入力!V29,入力!T29)))</f>
        <v/>
      </c>
      <c r="S79" s="207" t="str">
        <f>IF(入力!W29="",IF(入力!X29="","",入力!X29),IF(入力!X29="",入力!W29,IF(入力!W29&gt;入力!X29,入力!X29,入力!W29)))</f>
        <v/>
      </c>
      <c r="T79" s="239" t="str">
        <f>IF(入力!Y29="",IF(入力!Z29="","",入力!Z29),IF(入力!Z29="",入力!Y29,IF(入力!Y29&gt;入力!Z29,入力!Z29,入力!Y29)))</f>
        <v/>
      </c>
      <c r="U79" s="231" t="str">
        <f>IF(入力!AA29="",IF(入力!AB29="","",入力!AB29),IF(入力!AB29="",入力!AA29,IF(入力!AA29&gt;入力!AB29,入力!AA29,入力!AB29)))</f>
        <v/>
      </c>
      <c r="V79" s="240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40" t="str">
        <f>IF(入力!AD29="",IF(入力!AE29="","",入力!AE29),IF(入力!AE29="",入力!AD29,IF(入力!AD29&gt;入力!AE29,入力!AD29,入力!AE29)))</f>
        <v/>
      </c>
      <c r="X79" s="240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40" t="str">
        <f>IF(入力!AG29="",IF(入力!AH29="","",入力!AH29),IF(入力!AH29="",入力!AG29,IF(入力!AG29&gt;入力!AH29,入力!AG29,入力!AH29)))</f>
        <v/>
      </c>
      <c r="Z79" s="240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40" t="str">
        <f>IF(入力!AJ29="",IF(入力!AK29="","",入力!AK29),IF(入力!AK29="",入力!AJ29,IF(入力!AJ29&gt;入力!AK29,入力!AJ29,入力!AK29)))</f>
        <v/>
      </c>
      <c r="AB79" s="240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7" t="str">
        <f>IF(入力!AM29="",IF(入力!AN29="","",入力!AN29),IF(入力!AN29="",入力!AM29,IF(入力!AM29&gt;入力!AN29,入力!AM29,入力!AN29)))</f>
        <v/>
      </c>
      <c r="AD79" s="126" t="str">
        <f>IF(入力!AO29="",IF(入力!AP29="","",入力!AP29),IF(入力!AP29="",入力!AO29,IF(入力!AO29&gt;入力!AP29,入力!AO29,入力!AP29)))</f>
        <v/>
      </c>
      <c r="AE79" s="209" t="str">
        <f>IF(入力!AQ29="",IF(入力!AR29="","",入力!AR29),IF(入力!AR29="",入力!AQ29,IF(入力!AQ29&gt;入力!AR29,入力!AQ29,入力!AR29)))</f>
        <v/>
      </c>
      <c r="AF79" s="449" t="str">
        <f>IF(入力!AS29="",IF(入力!AT29="","",入力!AT29),IF(入力!AT29="",入力!AS29,IF(入力!AS29&gt;入力!AT29,入力!AS29,入力!AT29)))</f>
        <v/>
      </c>
      <c r="AG79" s="237" t="str">
        <f>IF(入力!AU29="","",入力!AU29)</f>
        <v/>
      </c>
      <c r="AH79" s="159" t="str">
        <f>IF(入力!AV29="","",入力!AV29)</f>
        <v/>
      </c>
      <c r="AI79" s="237" t="str">
        <f>IF(入力!AW29="","",入力!AW29)</f>
        <v/>
      </c>
      <c r="AJ79" s="257" t="str">
        <f>IF(入力!AX29="","",入力!AX29)</f>
        <v/>
      </c>
      <c r="AK79" s="530" t="str">
        <f>IF(入力!AY29="","",入力!AY29)</f>
        <v/>
      </c>
      <c r="AL79" s="84" t="str">
        <f>IF(入力!AZ29="","",入力!AZ29)</f>
        <v/>
      </c>
      <c r="AM79" s="89" t="str">
        <f>IF(入力!BA29="","",入力!BA29)</f>
        <v/>
      </c>
      <c r="AN79" s="159" t="str">
        <f>IF(入力!BB29="","",入力!BB29)</f>
        <v/>
      </c>
      <c r="AO79" s="161" t="str">
        <f>IF(入力!BC29="",IF(入力!BD29="","",入力!BD29),IF(入力!BD29="",入力!BC29,IF(入力!BC29&gt;入力!BD29,入力!BC29,入力!BD29)))</f>
        <v/>
      </c>
      <c r="AP79" s="297" t="str">
        <f>IF(入力!BE29="",IF(入力!BF29="","",入力!BF29),IF(入力!BF29="",入力!BE29,IF(入力!BE29&gt;入力!BF29,入力!BE29,入力!BF29)))</f>
        <v/>
      </c>
      <c r="AQ79" s="203" t="str">
        <f>IF(入力!K29="","", IF(入力!AG29="","", IF(入力!AD29="","", K79/224*((Y79-224)+(W79-224)))))</f>
        <v/>
      </c>
    </row>
    <row r="80" spans="1:43">
      <c r="A80" s="96">
        <f>IF(入力!A30="","",入力!A30)</f>
        <v>17</v>
      </c>
      <c r="B80" s="189" t="str">
        <f>IF(入力!B30="","",入力!B30)</f>
        <v/>
      </c>
      <c r="C80" s="189" t="str">
        <f>IF(入力!C30="","",入力!C30)</f>
        <v/>
      </c>
      <c r="D80" s="232" t="str">
        <f>IF(入力!D30="","",入力!D30)</f>
        <v/>
      </c>
      <c r="E80" s="440" t="str">
        <f>IF(入力!E79="", IF(D80="","",DATEDIF(D80,入力!$C$3,"Y")),入力!E79)</f>
        <v/>
      </c>
      <c r="F80" s="82" t="str">
        <f>IF(入力!F30="","",入力!F30)</f>
        <v/>
      </c>
      <c r="G80" s="189" t="str">
        <f>IF(入力!G30="","",入力!G30)</f>
        <v/>
      </c>
      <c r="H80" s="189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60" t="str">
        <f>IF(入力!K30="","",入力!K30)</f>
        <v/>
      </c>
      <c r="L80" s="83" t="str">
        <f>IF(入力!L30="","",入力!L30)</f>
        <v/>
      </c>
      <c r="M80" s="209" t="str">
        <f>IF(OR(入力!M30="",入力!N30=""),"",((4.57/(1.0888-0.00153*(入力!M30+入力!N30))-4.142)*100))</f>
        <v/>
      </c>
      <c r="N80" s="83" t="str">
        <f>IF(OR(入力!L30="",入力!M30="",入力!N30=""),"",(入力!L30-(入力!L30*(4.57/(1.0888-0.00153*(入力!M30+入力!N30))-4.142)*100)/100))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93" t="str">
        <f>IF(入力!R30="","",入力!R30)</f>
        <v/>
      </c>
      <c r="R80" s="238" t="str">
        <f xml:space="preserve"> IF(入力!T30="",IF(入力!V30="","",入力!V30),IF(入力!V30="",入力!T30,IF(入力!T30&gt;入力!V30,入力!V30,入力!T30)))</f>
        <v/>
      </c>
      <c r="S80" s="207" t="str">
        <f>IF(入力!W30="",IF(入力!X30="","",入力!X30),IF(入力!X30="",入力!W30,IF(入力!W30&gt;入力!X30,入力!X30,入力!W30)))</f>
        <v/>
      </c>
      <c r="T80" s="239" t="str">
        <f>IF(入力!Y30="",IF(入力!Z30="","",入力!Z30),IF(入力!Z30="",入力!Y30,IF(入力!Y30&gt;入力!Z30,入力!Z30,入力!Y30)))</f>
        <v/>
      </c>
      <c r="U80" s="231" t="str">
        <f>IF(入力!AA30="",IF(入力!AB30="","",入力!AB30),IF(入力!AB30="",入力!AA30,IF(入力!AA30&gt;入力!AB30,入力!AA30,入力!AB30)))</f>
        <v/>
      </c>
      <c r="V80" s="240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40" t="str">
        <f>IF(入力!AD30="",IF(入力!AE30="","",入力!AE30),IF(入力!AE30="",入力!AD30,IF(入力!AD30&gt;入力!AE30,入力!AD30,入力!AE30)))</f>
        <v/>
      </c>
      <c r="X80" s="240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40" t="str">
        <f>IF(入力!AG30="",IF(入力!AH30="","",入力!AH30),IF(入力!AH30="",入力!AG30,IF(入力!AG30&gt;入力!AH30,入力!AG30,入力!AH30)))</f>
        <v/>
      </c>
      <c r="Z80" s="240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40" t="str">
        <f>IF(入力!AJ30="",IF(入力!AK30="","",入力!AK30),IF(入力!AK30="",入力!AJ30,IF(入力!AJ30&gt;入力!AK30,入力!AJ30,入力!AK30)))</f>
        <v/>
      </c>
      <c r="AB80" s="240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7" t="str">
        <f>IF(入力!AM30="",IF(入力!AN30="","",入力!AN30),IF(入力!AN30="",入力!AM30,IF(入力!AM30&gt;入力!AN30,入力!AM30,入力!AN30)))</f>
        <v/>
      </c>
      <c r="AD80" s="126" t="str">
        <f>IF(入力!AO30="",IF(入力!AP30="","",入力!AP30),IF(入力!AP30="",入力!AO30,IF(入力!AO30&gt;入力!AP30,入力!AO30,入力!AP30)))</f>
        <v/>
      </c>
      <c r="AE80" s="209" t="str">
        <f>IF(入力!AQ30="",IF(入力!AR30="","",入力!AR30),IF(入力!AR30="",入力!AQ30,IF(入力!AQ30&gt;入力!AR30,入力!AQ30,入力!AR30)))</f>
        <v/>
      </c>
      <c r="AF80" s="449" t="str">
        <f>IF(入力!AS30="",IF(入力!AT30="","",入力!AT30),IF(入力!AT30="",入力!AS30,IF(入力!AS30&gt;入力!AT30,入力!AS30,入力!AT30)))</f>
        <v/>
      </c>
      <c r="AG80" s="237" t="str">
        <f>IF(入力!AU30="","",入力!AU30)</f>
        <v/>
      </c>
      <c r="AH80" s="159" t="str">
        <f>IF(入力!AV30="","",入力!AV30)</f>
        <v/>
      </c>
      <c r="AI80" s="237" t="str">
        <f>IF(入力!AW30="","",入力!AW30)</f>
        <v/>
      </c>
      <c r="AJ80" s="257" t="str">
        <f>IF(入力!AX30="","",入力!AX30)</f>
        <v/>
      </c>
      <c r="AK80" s="530" t="str">
        <f>IF(入力!AY30="","",入力!AY30)</f>
        <v/>
      </c>
      <c r="AL80" s="84" t="str">
        <f>IF(入力!AZ30="","",入力!AZ30)</f>
        <v/>
      </c>
      <c r="AM80" s="89" t="str">
        <f>IF(入力!BA30="","",入力!BA30)</f>
        <v/>
      </c>
      <c r="AN80" s="159" t="str">
        <f>IF(入力!BB30="","",入力!BB30)</f>
        <v/>
      </c>
      <c r="AO80" s="161" t="str">
        <f>IF(入力!BC30="",IF(入力!BD30="","",入力!BD30),IF(入力!BD30="",入力!BC30,IF(入力!BC30&gt;入力!BD30,入力!BC30,入力!BD30)))</f>
        <v/>
      </c>
      <c r="AP80" s="297" t="str">
        <f>IF(入力!BE30="",IF(入力!BF30="","",入力!BF30),IF(入力!BF30="",入力!BE30,IF(入力!BE30&gt;入力!BF30,入力!BE30,入力!BF30)))</f>
        <v/>
      </c>
      <c r="AQ80" s="203" t="str">
        <f>IF(入力!K30="","", IF(入力!AG30="","", IF(入力!AD30="","", K80/224*((Y80-224)+(W80-224)))))</f>
        <v/>
      </c>
    </row>
    <row r="81" spans="1:44">
      <c r="A81" s="96">
        <f>IF(入力!A31="","",入力!A31)</f>
        <v>18</v>
      </c>
      <c r="B81" s="189" t="str">
        <f>IF(入力!B31="","",入力!B31)</f>
        <v/>
      </c>
      <c r="C81" s="189" t="str">
        <f>IF(入力!C31="","",入力!C31)</f>
        <v/>
      </c>
      <c r="D81" s="232" t="str">
        <f>IF(入力!D31="","",入力!D31)</f>
        <v/>
      </c>
      <c r="E81" s="440" t="str">
        <f>IF(入力!E80="", IF(D81="","",DATEDIF(D81,入力!$C$3,"Y")),入力!E80)</f>
        <v/>
      </c>
      <c r="F81" s="82" t="str">
        <f>IF(入力!F31="","",入力!F31)</f>
        <v/>
      </c>
      <c r="G81" s="189" t="str">
        <f>IF(入力!G31="","",入力!G31)</f>
        <v/>
      </c>
      <c r="H81" s="189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60" t="str">
        <f>IF(入力!K31="","",入力!K31)</f>
        <v/>
      </c>
      <c r="L81" s="83" t="str">
        <f>IF(入力!L31="","",入力!L31)</f>
        <v/>
      </c>
      <c r="M81" s="209" t="str">
        <f>IF(OR(入力!M31="",入力!N31=""),"",((4.57/(1.0888-0.00153*(入力!M31+入力!N31))-4.142)*100))</f>
        <v/>
      </c>
      <c r="N81" s="83" t="str">
        <f>IF(OR(入力!L31="",入力!M31="",入力!N31=""),"",(入力!L31-(入力!L31*(4.57/(1.0888-0.00153*(入力!M31+入力!N31))-4.142)*100)/100))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93" t="str">
        <f>IF(入力!R31="","",入力!R31)</f>
        <v/>
      </c>
      <c r="R81" s="238" t="str">
        <f xml:space="preserve"> IF(入力!T31="",IF(入力!V31="","",入力!V31),IF(入力!V31="",入力!T31,IF(入力!T31&gt;入力!V31,入力!V31,入力!T31)))</f>
        <v/>
      </c>
      <c r="S81" s="207" t="str">
        <f>IF(入力!W31="",IF(入力!X31="","",入力!X31),IF(入力!X31="",入力!W31,IF(入力!W31&gt;入力!X31,入力!X31,入力!W31)))</f>
        <v/>
      </c>
      <c r="T81" s="239" t="str">
        <f>IF(入力!Y31="",IF(入力!Z31="","",入力!Z31),IF(入力!Z31="",入力!Y31,IF(入力!Y31&gt;入力!Z31,入力!Z31,入力!Y31)))</f>
        <v/>
      </c>
      <c r="U81" s="231" t="str">
        <f>IF(入力!AA31="",IF(入力!AB31="","",入力!AB31),IF(入力!AB31="",入力!AA31,IF(入力!AA31&gt;入力!AB31,入力!AA31,入力!AB31)))</f>
        <v/>
      </c>
      <c r="V81" s="240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40" t="str">
        <f>IF(入力!AD31="",IF(入力!AE31="","",入力!AE31),IF(入力!AE31="",入力!AD31,IF(入力!AD31&gt;入力!AE31,入力!AD31,入力!AE31)))</f>
        <v/>
      </c>
      <c r="X81" s="240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40" t="str">
        <f>IF(入力!AG31="",IF(入力!AH31="","",入力!AH31),IF(入力!AH31="",入力!AG31,IF(入力!AG31&gt;入力!AH31,入力!AG31,入力!AH31)))</f>
        <v/>
      </c>
      <c r="Z81" s="240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40" t="str">
        <f>IF(入力!AJ31="",IF(入力!AK31="","",入力!AK31),IF(入力!AK31="",入力!AJ31,IF(入力!AJ31&gt;入力!AK31,入力!AJ31,入力!AK31)))</f>
        <v/>
      </c>
      <c r="AB81" s="240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7" t="str">
        <f>IF(入力!AM31="",IF(入力!AN31="","",入力!AN31),IF(入力!AN31="",入力!AM31,IF(入力!AM31&gt;入力!AN31,入力!AM31,入力!AN31)))</f>
        <v/>
      </c>
      <c r="AD81" s="126" t="str">
        <f>IF(入力!AO31="",IF(入力!AP31="","",入力!AP31),IF(入力!AP31="",入力!AO31,IF(入力!AO31&gt;入力!AP31,入力!AO31,入力!AP31)))</f>
        <v/>
      </c>
      <c r="AE81" s="209" t="str">
        <f>IF(入力!AQ31="",IF(入力!AR31="","",入力!AR31),IF(入力!AR31="",入力!AQ31,IF(入力!AQ31&gt;入力!AR31,入力!AQ31,入力!AR31)))</f>
        <v/>
      </c>
      <c r="AF81" s="449" t="str">
        <f>IF(入力!AS31="",IF(入力!AT31="","",入力!AT31),IF(入力!AT31="",入力!AS31,IF(入力!AS31&gt;入力!AT31,入力!AS31,入力!AT31)))</f>
        <v/>
      </c>
      <c r="AG81" s="237" t="str">
        <f>IF(入力!AU31="","",入力!AU31)</f>
        <v/>
      </c>
      <c r="AH81" s="159" t="str">
        <f>IF(入力!AV31="","",入力!AV31)</f>
        <v/>
      </c>
      <c r="AI81" s="237" t="str">
        <f>IF(入力!AW31="","",入力!AW31)</f>
        <v/>
      </c>
      <c r="AJ81" s="257" t="str">
        <f>IF(入力!AX31="","",入力!AX31)</f>
        <v/>
      </c>
      <c r="AK81" s="530" t="str">
        <f>IF(入力!AY31="","",入力!AY31)</f>
        <v/>
      </c>
      <c r="AL81" s="84" t="str">
        <f>IF(入力!AZ31="","",入力!AZ31)</f>
        <v/>
      </c>
      <c r="AM81" s="89" t="str">
        <f>IF(入力!BA31="","",入力!BA31)</f>
        <v/>
      </c>
      <c r="AN81" s="159" t="str">
        <f>IF(入力!BB31="","",入力!BB31)</f>
        <v/>
      </c>
      <c r="AO81" s="161" t="str">
        <f>IF(入力!BC31="",IF(入力!BD31="","",入力!BD31),IF(入力!BD31="",入力!BC31,IF(入力!BC31&gt;入力!BD31,入力!BC31,入力!BD31)))</f>
        <v/>
      </c>
      <c r="AP81" s="297" t="str">
        <f>IF(入力!BE31="",IF(入力!BF31="","",入力!BF31),IF(入力!BF31="",入力!BE31,IF(入力!BE31&gt;入力!BF31,入力!BE31,入力!BF31)))</f>
        <v/>
      </c>
      <c r="AQ81" s="203" t="str">
        <f>IF(入力!K31="","", IF(入力!AG31="","", IF(入力!AD31="","", K81/224*((Y81-224)+(W81-224)))))</f>
        <v/>
      </c>
    </row>
    <row r="82" spans="1:44">
      <c r="A82" s="96">
        <f>IF(入力!A32="","",入力!A32)</f>
        <v>19</v>
      </c>
      <c r="B82" s="189" t="str">
        <f>IF(入力!B32="","",入力!B32)</f>
        <v/>
      </c>
      <c r="C82" s="189" t="str">
        <f>IF(入力!C32="","",入力!C32)</f>
        <v/>
      </c>
      <c r="D82" s="232" t="str">
        <f>IF(入力!D32="","",入力!D32)</f>
        <v/>
      </c>
      <c r="E82" s="440" t="str">
        <f>IF(入力!E81="", IF(D82="","",DATEDIF(D82,入力!$C$3,"Y")),入力!E81)</f>
        <v/>
      </c>
      <c r="F82" s="82" t="str">
        <f>IF(入力!F32="","",入力!F32)</f>
        <v/>
      </c>
      <c r="G82" s="189" t="str">
        <f>IF(入力!G32="","",入力!G32)</f>
        <v/>
      </c>
      <c r="H82" s="189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60" t="str">
        <f>IF(入力!K32="","",入力!K32)</f>
        <v/>
      </c>
      <c r="L82" s="83" t="str">
        <f>IF(入力!L32="","",入力!L32)</f>
        <v/>
      </c>
      <c r="M82" s="209" t="str">
        <f>IF(OR(入力!M32="",入力!N32=""),"",((4.57/(1.0888-0.00153*(入力!M32+入力!N32))-4.142)*100))</f>
        <v/>
      </c>
      <c r="N82" s="83" t="str">
        <f>IF(OR(入力!L32="",入力!M32="",入力!N32=""),"",(入力!L32-(入力!L32*(4.57/(1.0888-0.00153*(入力!M32+入力!N32))-4.142)*100)/100))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93" t="str">
        <f>IF(入力!R32="","",入力!R32)</f>
        <v/>
      </c>
      <c r="R82" s="238" t="str">
        <f xml:space="preserve"> IF(入力!T32="",IF(入力!V32="","",入力!V32),IF(入力!V32="",入力!T32,IF(入力!T32&gt;入力!V32,入力!V32,入力!T32)))</f>
        <v/>
      </c>
      <c r="S82" s="207" t="str">
        <f>IF(入力!W32="",IF(入力!X32="","",入力!X32),IF(入力!X32="",入力!W32,IF(入力!W32&gt;入力!X32,入力!X32,入力!W32)))</f>
        <v/>
      </c>
      <c r="T82" s="239" t="str">
        <f>IF(入力!Y32="",IF(入力!Z32="","",入力!Z32),IF(入力!Z32="",入力!Y32,IF(入力!Y32&gt;入力!Z32,入力!Z32,入力!Y32)))</f>
        <v/>
      </c>
      <c r="U82" s="231" t="str">
        <f>IF(入力!AA32="",IF(入力!AB32="","",入力!AB32),IF(入力!AB32="",入力!AA32,IF(入力!AA32&gt;入力!AB32,入力!AA32,入力!AB32)))</f>
        <v/>
      </c>
      <c r="V82" s="240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40" t="str">
        <f>IF(入力!AD32="",IF(入力!AE32="","",入力!AE32),IF(入力!AE32="",入力!AD32,IF(入力!AD32&gt;入力!AE32,入力!AD32,入力!AE32)))</f>
        <v/>
      </c>
      <c r="X82" s="240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40" t="str">
        <f>IF(入力!AG32="",IF(入力!AH32="","",入力!AH32),IF(入力!AH32="",入力!AG32,IF(入力!AG32&gt;入力!AH32,入力!AG32,入力!AH32)))</f>
        <v/>
      </c>
      <c r="Z82" s="240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40" t="str">
        <f>IF(入力!AJ32="",IF(入力!AK32="","",入力!AK32),IF(入力!AK32="",入力!AJ32,IF(入力!AJ32&gt;入力!AK32,入力!AJ32,入力!AK32)))</f>
        <v/>
      </c>
      <c r="AB82" s="240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7" t="str">
        <f>IF(入力!AM32="",IF(入力!AN32="","",入力!AN32),IF(入力!AN32="",入力!AM32,IF(入力!AM32&gt;入力!AN32,入力!AM32,入力!AN32)))</f>
        <v/>
      </c>
      <c r="AD82" s="126" t="str">
        <f>IF(入力!AO32="",IF(入力!AP32="","",入力!AP32),IF(入力!AP32="",入力!AO32,IF(入力!AO32&gt;入力!AP32,入力!AO32,入力!AP32)))</f>
        <v/>
      </c>
      <c r="AE82" s="209" t="str">
        <f>IF(入力!AQ32="",IF(入力!AR32="","",入力!AR32),IF(入力!AR32="",入力!AQ32,IF(入力!AQ32&gt;入力!AR32,入力!AQ32,入力!AR32)))</f>
        <v/>
      </c>
      <c r="AF82" s="449" t="str">
        <f>IF(入力!AS32="",IF(入力!AT32="","",入力!AT32),IF(入力!AT32="",入力!AS32,IF(入力!AS32&gt;入力!AT32,入力!AS32,入力!AT32)))</f>
        <v/>
      </c>
      <c r="AG82" s="237" t="str">
        <f>IF(入力!AU32="","",入力!AU32)</f>
        <v/>
      </c>
      <c r="AH82" s="159" t="str">
        <f>IF(入力!AV32="","",入力!AV32)</f>
        <v/>
      </c>
      <c r="AI82" s="237" t="str">
        <f>IF(入力!AW32="","",入力!AW32)</f>
        <v/>
      </c>
      <c r="AJ82" s="257" t="str">
        <f>IF(入力!AX32="","",入力!AX32)</f>
        <v/>
      </c>
      <c r="AK82" s="530" t="str">
        <f>IF(入力!AY32="","",入力!AY32)</f>
        <v/>
      </c>
      <c r="AL82" s="84" t="str">
        <f>IF(入力!AZ32="","",入力!AZ32)</f>
        <v/>
      </c>
      <c r="AM82" s="89" t="str">
        <f>IF(入力!BA32="","",入力!BA32)</f>
        <v/>
      </c>
      <c r="AN82" s="159" t="str">
        <f>IF(入力!BB32="","",入力!BB32)</f>
        <v/>
      </c>
      <c r="AO82" s="161" t="str">
        <f>IF(入力!BC32="",IF(入力!BD32="","",入力!BD32),IF(入力!BD32="",入力!BC32,IF(入力!BC32&gt;入力!BD32,入力!BC32,入力!BD32)))</f>
        <v/>
      </c>
      <c r="AP82" s="297" t="str">
        <f>IF(入力!BE32="",IF(入力!BF32="","",入力!BF32),IF(入力!BF32="",入力!BE32,IF(入力!BE32&gt;入力!BF32,入力!BE32,入力!BF32)))</f>
        <v/>
      </c>
      <c r="AQ82" s="203" t="str">
        <f>IF(入力!K32="","", IF(入力!AG32="","", IF(入力!AD32="","", K82/224*((Y82-224)+(W82-224)))))</f>
        <v/>
      </c>
    </row>
    <row r="83" spans="1:44">
      <c r="A83" s="96">
        <f>IF(入力!A33="","",入力!A33)</f>
        <v>20</v>
      </c>
      <c r="B83" s="189" t="str">
        <f>IF(入力!B33="","",入力!B33)</f>
        <v/>
      </c>
      <c r="C83" s="189" t="str">
        <f>IF(入力!C33="","",入力!C33)</f>
        <v/>
      </c>
      <c r="D83" s="232" t="str">
        <f>IF(入力!D33="","",入力!D33)</f>
        <v/>
      </c>
      <c r="E83" s="440" t="str">
        <f>IF(入力!E82="", IF(D83="","",DATEDIF(D83,入力!$C$3,"Y")),入力!E82)</f>
        <v/>
      </c>
      <c r="F83" s="82" t="str">
        <f>IF(入力!F33="","",入力!F33)</f>
        <v/>
      </c>
      <c r="G83" s="189" t="str">
        <f>IF(入力!G33="","",入力!G33)</f>
        <v/>
      </c>
      <c r="H83" s="189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60" t="str">
        <f>IF(入力!K33="","",入力!K33)</f>
        <v/>
      </c>
      <c r="L83" s="83" t="str">
        <f>IF(入力!L33="","",入力!L33)</f>
        <v/>
      </c>
      <c r="M83" s="209" t="str">
        <f>IF(OR(入力!M33="",入力!N33=""),"",((4.57/(1.0888-0.00153*(入力!M33+入力!N33))-4.142)*100))</f>
        <v/>
      </c>
      <c r="N83" s="83" t="str">
        <f>IF(OR(入力!L33="",入力!M33="",入力!N33=""),"",(入力!L33-(入力!L33*(4.57/(1.0888-0.00153*(入力!M33+入力!N33))-4.142)*100)/100))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93" t="str">
        <f>IF(入力!R33="","",入力!R33)</f>
        <v/>
      </c>
      <c r="R83" s="238" t="str">
        <f xml:space="preserve"> IF(入力!T33="",IF(入力!V33="","",入力!V33),IF(入力!V33="",入力!T33,IF(入力!T33&gt;入力!V33,入力!V33,入力!T33)))</f>
        <v/>
      </c>
      <c r="S83" s="207" t="str">
        <f>IF(入力!W33="",IF(入力!X33="","",入力!X33),IF(入力!X33="",入力!W33,IF(入力!W33&gt;入力!X33,入力!X33,入力!W33)))</f>
        <v/>
      </c>
      <c r="T83" s="239" t="str">
        <f>IF(入力!Y33="",IF(入力!Z33="","",入力!Z33),IF(入力!Z33="",入力!Y33,IF(入力!Y33&gt;入力!Z33,入力!Z33,入力!Y33)))</f>
        <v/>
      </c>
      <c r="U83" s="231" t="str">
        <f>IF(入力!AA33="",IF(入力!AB33="","",入力!AB33),IF(入力!AB33="",入力!AA33,IF(入力!AA33&gt;入力!AB33,入力!AA33,入力!AB33)))</f>
        <v/>
      </c>
      <c r="V83" s="240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40" t="str">
        <f>IF(入力!AD33="",IF(入力!AE33="","",入力!AE33),IF(入力!AE33="",入力!AD33,IF(入力!AD33&gt;入力!AE33,入力!AD33,入力!AE33)))</f>
        <v/>
      </c>
      <c r="X83" s="240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40" t="str">
        <f>IF(入力!AG33="",IF(入力!AH33="","",入力!AH33),IF(入力!AH33="",入力!AG33,IF(入力!AG33&gt;入力!AH33,入力!AG33,入力!AH33)))</f>
        <v/>
      </c>
      <c r="Z83" s="240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40" t="str">
        <f>IF(入力!AJ33="",IF(入力!AK33="","",入力!AK33),IF(入力!AK33="",入力!AJ33,IF(入力!AJ33&gt;入力!AK33,入力!AJ33,入力!AK33)))</f>
        <v/>
      </c>
      <c r="AB83" s="240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7" t="str">
        <f>IF(入力!AM33="",IF(入力!AN33="","",入力!AN33),IF(入力!AN33="",入力!AM33,IF(入力!AM33&gt;入力!AN33,入力!AM33,入力!AN33)))</f>
        <v/>
      </c>
      <c r="AD83" s="126" t="str">
        <f>IF(入力!AO33="",IF(入力!AP33="","",入力!AP33),IF(入力!AP33="",入力!AO33,IF(入力!AO33&gt;入力!AP33,入力!AO33,入力!AP33)))</f>
        <v/>
      </c>
      <c r="AE83" s="209" t="str">
        <f>IF(入力!AQ33="",IF(入力!AR33="","",入力!AR33),IF(入力!AR33="",入力!AQ33,IF(入力!AQ33&gt;入力!AR33,入力!AQ33,入力!AR33)))</f>
        <v/>
      </c>
      <c r="AF83" s="449" t="str">
        <f>IF(入力!AS33="",IF(入力!AT33="","",入力!AT33),IF(入力!AT33="",入力!AS33,IF(入力!AS33&gt;入力!AT33,入力!AS33,入力!AT33)))</f>
        <v/>
      </c>
      <c r="AG83" s="237" t="str">
        <f>IF(入力!AU33="","",入力!AU33)</f>
        <v/>
      </c>
      <c r="AH83" s="159" t="str">
        <f>IF(入力!AV33="","",入力!AV33)</f>
        <v/>
      </c>
      <c r="AI83" s="237" t="str">
        <f>IF(入力!AW33="","",入力!AW33)</f>
        <v/>
      </c>
      <c r="AJ83" s="257" t="str">
        <f>IF(入力!AX33="","",入力!AX33)</f>
        <v/>
      </c>
      <c r="AK83" s="530" t="str">
        <f>IF(入力!AY33="","",入力!AY33)</f>
        <v/>
      </c>
      <c r="AL83" s="84" t="str">
        <f>IF(入力!AZ33="","",入力!AZ33)</f>
        <v/>
      </c>
      <c r="AM83" s="89" t="str">
        <f>IF(入力!BA33="","",入力!BA33)</f>
        <v/>
      </c>
      <c r="AN83" s="159" t="str">
        <f>IF(入力!BB33="","",入力!BB33)</f>
        <v/>
      </c>
      <c r="AO83" s="161" t="str">
        <f>IF(入力!BC33="",IF(入力!BD33="","",入力!BD33),IF(入力!BD33="",入力!BC33,IF(入力!BC33&gt;入力!BD33,入力!BC33,入力!BD33)))</f>
        <v/>
      </c>
      <c r="AP83" s="297" t="str">
        <f>IF(入力!BE33="",IF(入力!BF33="","",入力!BF33),IF(入力!BF33="",入力!BE33,IF(入力!BE33&gt;入力!BF33,入力!BE33,入力!BF33)))</f>
        <v/>
      </c>
      <c r="AQ83" s="203" t="str">
        <f>IF(入力!K33="","", IF(入力!AG33="","", IF(入力!AD33="","", K83/224*((Y83-224)+(W83-224)))))</f>
        <v/>
      </c>
    </row>
    <row r="84" spans="1:44">
      <c r="A84" s="96">
        <f>IF(入力!A34="","",入力!A34)</f>
        <v>21</v>
      </c>
      <c r="B84" s="189" t="str">
        <f>IF(入力!B34="","",入力!B34)</f>
        <v/>
      </c>
      <c r="C84" s="189" t="str">
        <f>IF(入力!C34="","",入力!C34)</f>
        <v/>
      </c>
      <c r="D84" s="232" t="str">
        <f>IF(入力!D34="","",入力!D34)</f>
        <v/>
      </c>
      <c r="E84" s="440" t="str">
        <f>IF(入力!E83="", IF(D84="","",DATEDIF(D84,入力!$C$3,"Y")),入力!E83)</f>
        <v/>
      </c>
      <c r="F84" s="82" t="str">
        <f>IF(入力!F34="","",入力!F34)</f>
        <v/>
      </c>
      <c r="G84" s="189" t="str">
        <f>IF(入力!G34="","",入力!G34)</f>
        <v/>
      </c>
      <c r="H84" s="189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60" t="str">
        <f>IF(入力!K34="","",入力!K34)</f>
        <v/>
      </c>
      <c r="L84" s="83" t="str">
        <f>IF(入力!L34="","",入力!L34)</f>
        <v/>
      </c>
      <c r="M84" s="209" t="str">
        <f>IF(OR(入力!M34="",入力!N34=""),"",((4.57/(1.0888-0.00153*(入力!M34+入力!N34))-4.142)*100))</f>
        <v/>
      </c>
      <c r="N84" s="83" t="str">
        <f>IF(OR(入力!L34="",入力!M34="",入力!N34=""),"",(入力!L34-(入力!L34*(4.57/(1.0888-0.00153*(入力!M34+入力!N34))-4.142)*100)/100))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93" t="str">
        <f>IF(入力!R34="","",入力!R34)</f>
        <v/>
      </c>
      <c r="R84" s="238" t="str">
        <f xml:space="preserve"> IF(入力!T34="",IF(入力!V34="","",入力!V34),IF(入力!V34="",入力!T34,IF(入力!T34&gt;入力!V34,入力!V34,入力!T34)))</f>
        <v/>
      </c>
      <c r="S84" s="207" t="str">
        <f>IF(入力!W34="",IF(入力!X34="","",入力!X34),IF(入力!X34="",入力!W34,IF(入力!W34&gt;入力!X34,入力!X34,入力!W34)))</f>
        <v/>
      </c>
      <c r="T84" s="239" t="str">
        <f>IF(入力!Y34="",IF(入力!Z34="","",入力!Z34),IF(入力!Z34="",入力!Y34,IF(入力!Y34&gt;入力!Z34,入力!Z34,入力!Y34)))</f>
        <v/>
      </c>
      <c r="U84" s="231" t="str">
        <f>IF(入力!AA34="",IF(入力!AB34="","",入力!AB34),IF(入力!AB34="",入力!AA34,IF(入力!AA34&gt;入力!AB34,入力!AA34,入力!AB34)))</f>
        <v/>
      </c>
      <c r="V84" s="240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40" t="str">
        <f>IF(入力!AD34="",IF(入力!AE34="","",入力!AE34),IF(入力!AE34="",入力!AD34,IF(入力!AD34&gt;入力!AE34,入力!AD34,入力!AE34)))</f>
        <v/>
      </c>
      <c r="X84" s="240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40" t="str">
        <f>IF(入力!AG34="",IF(入力!AH34="","",入力!AH34),IF(入力!AH34="",入力!AG34,IF(入力!AG34&gt;入力!AH34,入力!AG34,入力!AH34)))</f>
        <v/>
      </c>
      <c r="Z84" s="240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40" t="str">
        <f>IF(入力!AJ34="",IF(入力!AK34="","",入力!AK34),IF(入力!AK34="",入力!AJ34,IF(入力!AJ34&gt;入力!AK34,入力!AJ34,入力!AK34)))</f>
        <v/>
      </c>
      <c r="AB84" s="240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7" t="str">
        <f>IF(入力!AM34="",IF(入力!AN34="","",入力!AN34),IF(入力!AN34="",入力!AM34,IF(入力!AM34&gt;入力!AN34,入力!AM34,入力!AN34)))</f>
        <v/>
      </c>
      <c r="AD84" s="126" t="str">
        <f>IF(入力!AO34="",IF(入力!AP34="","",入力!AP34),IF(入力!AP34="",入力!AO34,IF(入力!AO34&gt;入力!AP34,入力!AO34,入力!AP34)))</f>
        <v/>
      </c>
      <c r="AE84" s="209" t="str">
        <f>IF(入力!AQ34="",IF(入力!AR34="","",入力!AR34),IF(入力!AR34="",入力!AQ34,IF(入力!AQ34&gt;入力!AR34,入力!AQ34,入力!AR34)))</f>
        <v/>
      </c>
      <c r="AF84" s="449" t="str">
        <f>IF(入力!AS34="",IF(入力!AT34="","",入力!AT34),IF(入力!AT34="",入力!AS34,IF(入力!AS34&gt;入力!AT34,入力!AS34,入力!AT34)))</f>
        <v/>
      </c>
      <c r="AG84" s="237" t="str">
        <f>IF(入力!AU34="","",入力!AU34)</f>
        <v/>
      </c>
      <c r="AH84" s="159" t="str">
        <f>IF(入力!AV34="","",入力!AV34)</f>
        <v/>
      </c>
      <c r="AI84" s="237" t="str">
        <f>IF(入力!AW34="","",入力!AW34)</f>
        <v/>
      </c>
      <c r="AJ84" s="257" t="str">
        <f>IF(入力!AX34="","",入力!AX34)</f>
        <v/>
      </c>
      <c r="AK84" s="530" t="str">
        <f>IF(入力!AY34="","",入力!AY34)</f>
        <v/>
      </c>
      <c r="AL84" s="84" t="str">
        <f>IF(入力!AZ34="","",入力!AZ34)</f>
        <v/>
      </c>
      <c r="AM84" s="89" t="str">
        <f>IF(入力!BA34="","",入力!BA34)</f>
        <v/>
      </c>
      <c r="AN84" s="159" t="str">
        <f>IF(入力!BB34="","",入力!BB34)</f>
        <v/>
      </c>
      <c r="AO84" s="161" t="str">
        <f>IF(入力!BC34="",IF(入力!BD34="","",入力!BD34),IF(入力!BD34="",入力!BC34,IF(入力!BC34&gt;入力!BD34,入力!BC34,入力!BD34)))</f>
        <v/>
      </c>
      <c r="AP84" s="297" t="str">
        <f>IF(入力!BE34="",IF(入力!BF34="","",入力!BF34),IF(入力!BF34="",入力!BE34,IF(入力!BE34&gt;入力!BF34,入力!BE34,入力!BF34)))</f>
        <v/>
      </c>
      <c r="AQ84" s="203" t="str">
        <f>IF(入力!K34="","", IF(入力!AG34="","", IF(入力!AD34="","", K84/224*((Y84-224)+(W84-224)))))</f>
        <v/>
      </c>
    </row>
    <row r="85" spans="1:44">
      <c r="A85" s="96">
        <f>IF(入力!A35="","",入力!A35)</f>
        <v>22</v>
      </c>
      <c r="B85" s="189" t="str">
        <f>IF(入力!B35="","",入力!B35)</f>
        <v/>
      </c>
      <c r="C85" s="189" t="str">
        <f>IF(入力!C35="","",入力!C35)</f>
        <v/>
      </c>
      <c r="D85" s="232" t="str">
        <f>IF(入力!D35="","",入力!D35)</f>
        <v/>
      </c>
      <c r="E85" s="440" t="str">
        <f>IF(入力!E84="", IF(D85="","",DATEDIF(D85,入力!$C$3,"Y")),入力!E84)</f>
        <v/>
      </c>
      <c r="F85" s="82" t="str">
        <f>IF(入力!F35="","",入力!F35)</f>
        <v/>
      </c>
      <c r="G85" s="189" t="str">
        <f>IF(入力!G35="","",入力!G35)</f>
        <v/>
      </c>
      <c r="H85" s="189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60" t="str">
        <f>IF(入力!K35="","",入力!K35)</f>
        <v/>
      </c>
      <c r="L85" s="83" t="str">
        <f>IF(入力!L35="","",入力!L35)</f>
        <v/>
      </c>
      <c r="M85" s="209" t="str">
        <f>IF(OR(入力!M35="",入力!N35=""),"",((4.57/(1.0888-0.00153*(入力!M35+入力!N35))-4.142)*100))</f>
        <v/>
      </c>
      <c r="N85" s="83" t="str">
        <f>IF(OR(入力!L35="",入力!M35="",入力!N35=""),"",(入力!L35-(入力!L35*(4.57/(1.0888-0.00153*(入力!M35+入力!N35))-4.142)*100)/100))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93" t="str">
        <f>IF(入力!R35="","",入力!R35)</f>
        <v/>
      </c>
      <c r="R85" s="238" t="str">
        <f xml:space="preserve"> IF(入力!T35="",IF(入力!V35="","",入力!V35),IF(入力!V35="",入力!T35,IF(入力!T35&gt;入力!V35,入力!V35,入力!T35)))</f>
        <v/>
      </c>
      <c r="S85" s="207" t="str">
        <f>IF(入力!W35="",IF(入力!X35="","",入力!X35),IF(入力!X35="",入力!W35,IF(入力!W35&gt;入力!X35,入力!X35,入力!W35)))</f>
        <v/>
      </c>
      <c r="T85" s="239" t="str">
        <f>IF(入力!Y35="",IF(入力!Z35="","",入力!Z35),IF(入力!Z35="",入力!Y35,IF(入力!Y35&gt;入力!Z35,入力!Z35,入力!Y35)))</f>
        <v/>
      </c>
      <c r="U85" s="231" t="str">
        <f>IF(入力!AA35="",IF(入力!AB35="","",入力!AB35),IF(入力!AB35="",入力!AA35,IF(入力!AA35&gt;入力!AB35,入力!AA35,入力!AB35)))</f>
        <v/>
      </c>
      <c r="V85" s="240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40" t="str">
        <f>IF(入力!AD35="",IF(入力!AE35="","",入力!AE35),IF(入力!AE35="",入力!AD35,IF(入力!AD35&gt;入力!AE35,入力!AD35,入力!AE35)))</f>
        <v/>
      </c>
      <c r="X85" s="240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40" t="str">
        <f>IF(入力!AG35="",IF(入力!AH35="","",入力!AH35),IF(入力!AH35="",入力!AG35,IF(入力!AG35&gt;入力!AH35,入力!AG35,入力!AH35)))</f>
        <v/>
      </c>
      <c r="Z85" s="240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40" t="str">
        <f>IF(入力!AJ35="",IF(入力!AK35="","",入力!AK35),IF(入力!AK35="",入力!AJ35,IF(入力!AJ35&gt;入力!AK35,入力!AJ35,入力!AK35)))</f>
        <v/>
      </c>
      <c r="AB85" s="240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7" t="str">
        <f>IF(入力!AM35="",IF(入力!AN35="","",入力!AN35),IF(入力!AN35="",入力!AM35,IF(入力!AM35&gt;入力!AN35,入力!AM35,入力!AN35)))</f>
        <v/>
      </c>
      <c r="AD85" s="126" t="str">
        <f>IF(入力!AO35="",IF(入力!AP35="","",入力!AP35),IF(入力!AP35="",入力!AO35,IF(入力!AO35&gt;入力!AP35,入力!AO35,入力!AP35)))</f>
        <v/>
      </c>
      <c r="AE85" s="209" t="str">
        <f>IF(入力!AQ35="",IF(入力!AR35="","",入力!AR35),IF(入力!AR35="",入力!AQ35,IF(入力!AQ35&gt;入力!AR35,入力!AQ35,入力!AR35)))</f>
        <v/>
      </c>
      <c r="AF85" s="449" t="str">
        <f>IF(入力!AS35="",IF(入力!AT35="","",入力!AT35),IF(入力!AT35="",入力!AS35,IF(入力!AS35&gt;入力!AT35,入力!AS35,入力!AT35)))</f>
        <v/>
      </c>
      <c r="AG85" s="237" t="str">
        <f>IF(入力!AU35="","",入力!AU35)</f>
        <v/>
      </c>
      <c r="AH85" s="159" t="str">
        <f>IF(入力!AV35="","",入力!AV35)</f>
        <v/>
      </c>
      <c r="AI85" s="237" t="str">
        <f>IF(入力!AW35="","",入力!AW35)</f>
        <v/>
      </c>
      <c r="AJ85" s="257" t="str">
        <f>IF(入力!AX35="","",入力!AX35)</f>
        <v/>
      </c>
      <c r="AK85" s="530" t="str">
        <f>IF(入力!AY35="","",入力!AY35)</f>
        <v/>
      </c>
      <c r="AL85" s="84" t="str">
        <f>IF(入力!AZ35="","",入力!AZ35)</f>
        <v/>
      </c>
      <c r="AM85" s="89" t="str">
        <f>IF(入力!BA35="","",入力!BA35)</f>
        <v/>
      </c>
      <c r="AN85" s="159" t="str">
        <f>IF(入力!BB35="","",入力!BB35)</f>
        <v/>
      </c>
      <c r="AO85" s="161" t="str">
        <f>IF(入力!BC35="",IF(入力!BD35="","",入力!BD35),IF(入力!BD35="",入力!BC35,IF(入力!BC35&gt;入力!BD35,入力!BC35,入力!BD35)))</f>
        <v/>
      </c>
      <c r="AP85" s="297" t="str">
        <f>IF(入力!BE35="",IF(入力!BF35="","",入力!BF35),IF(入力!BF35="",入力!BE35,IF(入力!BE35&gt;入力!BF35,入力!BE35,入力!BF35)))</f>
        <v/>
      </c>
      <c r="AQ85" s="203" t="str">
        <f>IF(入力!K35="","", IF(入力!AG35="","", IF(入力!AD35="","", K85/224*((Y85-224)+(W85-224)))))</f>
        <v/>
      </c>
    </row>
    <row r="86" spans="1:44">
      <c r="A86" s="96">
        <f>IF(入力!A36="","",入力!A36)</f>
        <v>23</v>
      </c>
      <c r="B86" s="189" t="str">
        <f>IF(入力!B36="","",入力!B36)</f>
        <v/>
      </c>
      <c r="C86" s="189" t="str">
        <f>IF(入力!C36="","",入力!C36)</f>
        <v/>
      </c>
      <c r="D86" s="232" t="str">
        <f>IF(入力!D36="","",入力!D36)</f>
        <v/>
      </c>
      <c r="E86" s="440" t="str">
        <f>IF(入力!E85="", IF(D86="","",DATEDIF(D86,入力!$C$3,"Y")),入力!E85)</f>
        <v/>
      </c>
      <c r="F86" s="82" t="str">
        <f>IF(入力!F36="","",入力!F36)</f>
        <v/>
      </c>
      <c r="G86" s="189" t="str">
        <f>IF(入力!G36="","",入力!G36)</f>
        <v/>
      </c>
      <c r="H86" s="189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60" t="str">
        <f>IF(入力!K36="","",入力!K36)</f>
        <v/>
      </c>
      <c r="L86" s="83" t="str">
        <f>IF(入力!L36="","",入力!L36)</f>
        <v/>
      </c>
      <c r="M86" s="209" t="str">
        <f>IF(OR(入力!M36="",入力!N36=""),"",((4.57/(1.0888-0.00153*(入力!M36+入力!N36))-4.142)*100))</f>
        <v/>
      </c>
      <c r="N86" s="83" t="str">
        <f>IF(OR(入力!L36="",入力!M36="",入力!N36=""),"",(入力!L36-(入力!L36*(4.57/(1.0888-0.00153*(入力!M36+入力!N36))-4.142)*100)/100))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93" t="str">
        <f>IF(入力!R36="","",入力!R36)</f>
        <v/>
      </c>
      <c r="R86" s="238" t="str">
        <f xml:space="preserve"> IF(入力!T36="",IF(入力!V36="","",入力!V36),IF(入力!V36="",入力!T36,IF(入力!T36&gt;入力!V36,入力!V36,入力!T36)))</f>
        <v/>
      </c>
      <c r="S86" s="207" t="str">
        <f>IF(入力!W36="",IF(入力!X36="","",入力!X36),IF(入力!X36="",入力!W36,IF(入力!W36&gt;入力!X36,入力!X36,入力!W36)))</f>
        <v/>
      </c>
      <c r="T86" s="239" t="str">
        <f>IF(入力!Y36="",IF(入力!Z36="","",入力!Z36),IF(入力!Z36="",入力!Y36,IF(入力!Y36&gt;入力!Z36,入力!Z36,入力!Y36)))</f>
        <v/>
      </c>
      <c r="U86" s="231" t="str">
        <f>IF(入力!AA36="",IF(入力!AB36="","",入力!AB36),IF(入力!AB36="",入力!AA36,IF(入力!AA36&gt;入力!AB36,入力!AA36,入力!AB36)))</f>
        <v/>
      </c>
      <c r="V86" s="240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40" t="str">
        <f>IF(入力!AD36="",IF(入力!AE36="","",入力!AE36),IF(入力!AE36="",入力!AD36,IF(入力!AD36&gt;入力!AE36,入力!AD36,入力!AE36)))</f>
        <v/>
      </c>
      <c r="X86" s="240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40" t="str">
        <f>IF(入力!AG36="",IF(入力!AH36="","",入力!AH36),IF(入力!AH36="",入力!AG36,IF(入力!AG36&gt;入力!AH36,入力!AG36,入力!AH36)))</f>
        <v/>
      </c>
      <c r="Z86" s="240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40" t="str">
        <f>IF(入力!AJ36="",IF(入力!AK36="","",入力!AK36),IF(入力!AK36="",入力!AJ36,IF(入力!AJ36&gt;入力!AK36,入力!AJ36,入力!AK36)))</f>
        <v/>
      </c>
      <c r="AB86" s="240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7" t="str">
        <f>IF(入力!AM36="",IF(入力!AN36="","",入力!AN36),IF(入力!AN36="",入力!AM36,IF(入力!AM36&gt;入力!AN36,入力!AM36,入力!AN36)))</f>
        <v/>
      </c>
      <c r="AD86" s="126" t="str">
        <f>IF(入力!AO36="",IF(入力!AP36="","",入力!AP36),IF(入力!AP36="",入力!AO36,IF(入力!AO36&gt;入力!AP36,入力!AO36,入力!AP36)))</f>
        <v/>
      </c>
      <c r="AE86" s="209" t="str">
        <f>IF(入力!AQ36="",IF(入力!AR36="","",入力!AR36),IF(入力!AR36="",入力!AQ36,IF(入力!AQ36&gt;入力!AR36,入力!AQ36,入力!AR36)))</f>
        <v/>
      </c>
      <c r="AF86" s="449" t="str">
        <f>IF(入力!AS36="",IF(入力!AT36="","",入力!AT36),IF(入力!AT36="",入力!AS36,IF(入力!AS36&gt;入力!AT36,入力!AS36,入力!AT36)))</f>
        <v/>
      </c>
      <c r="AG86" s="237" t="str">
        <f>IF(入力!AU36="","",入力!AU36)</f>
        <v/>
      </c>
      <c r="AH86" s="159" t="str">
        <f>IF(入力!AV36="","",入力!AV36)</f>
        <v/>
      </c>
      <c r="AI86" s="237" t="str">
        <f>IF(入力!AW36="","",入力!AW36)</f>
        <v/>
      </c>
      <c r="AJ86" s="257" t="str">
        <f>IF(入力!AX36="","",入力!AX36)</f>
        <v/>
      </c>
      <c r="AK86" s="530" t="str">
        <f>IF(入力!AY36="","",入力!AY36)</f>
        <v/>
      </c>
      <c r="AL86" s="84" t="str">
        <f>IF(入力!AZ36="","",入力!AZ36)</f>
        <v/>
      </c>
      <c r="AM86" s="89" t="str">
        <f>IF(入力!BA36="","",入力!BA36)</f>
        <v/>
      </c>
      <c r="AN86" s="159" t="str">
        <f>IF(入力!BB36="","",入力!BB36)</f>
        <v/>
      </c>
      <c r="AO86" s="161" t="str">
        <f>IF(入力!BC36="",IF(入力!BD36="","",入力!BD36),IF(入力!BD36="",入力!BC36,IF(入力!BC36&gt;入力!BD36,入力!BC36,入力!BD36)))</f>
        <v/>
      </c>
      <c r="AP86" s="297" t="str">
        <f>IF(入力!BE36="",IF(入力!BF36="","",入力!BF36),IF(入力!BF36="",入力!BE36,IF(入力!BE36&gt;入力!BF36,入力!BE36,入力!BF36)))</f>
        <v/>
      </c>
      <c r="AQ86" s="203" t="str">
        <f>IF(入力!K36="","", IF(入力!AG36="","", IF(入力!AD36="","", K86/224*((Y86-224)+(W86-224)))))</f>
        <v/>
      </c>
    </row>
    <row r="87" spans="1:44">
      <c r="A87" s="96">
        <f>IF(入力!A37="","",入力!A37)</f>
        <v>24</v>
      </c>
      <c r="B87" s="189" t="str">
        <f>IF(入力!B37="","",入力!B37)</f>
        <v/>
      </c>
      <c r="C87" s="189" t="str">
        <f>IF(入力!C37="","",入力!C37)</f>
        <v/>
      </c>
      <c r="D87" s="232" t="str">
        <f>IF(入力!D37="","",入力!D37)</f>
        <v/>
      </c>
      <c r="E87" s="440" t="str">
        <f>IF(入力!E86="", IF(D87="","",DATEDIF(D87,入力!$C$3,"Y")),入力!E86)</f>
        <v/>
      </c>
      <c r="F87" s="82" t="str">
        <f>IF(入力!F37="","",入力!F37)</f>
        <v/>
      </c>
      <c r="G87" s="189" t="str">
        <f>IF(入力!G37="","",入力!G37)</f>
        <v/>
      </c>
      <c r="H87" s="189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60" t="str">
        <f>IF(入力!K37="","",入力!K37)</f>
        <v/>
      </c>
      <c r="L87" s="83" t="str">
        <f>IF(入力!L37="","",入力!L37)</f>
        <v/>
      </c>
      <c r="M87" s="209" t="str">
        <f>IF(OR(入力!M37="",入力!N37=""),"",((4.57/(1.0888-0.00153*(入力!M37+入力!N37))-4.142)*100))</f>
        <v/>
      </c>
      <c r="N87" s="83" t="str">
        <f>IF(OR(入力!L37="",入力!M37="",入力!N37=""),"",(入力!L37-(入力!L37*(4.57/(1.0888-0.00153*(入力!M37+入力!N37))-4.142)*100)/100))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93" t="str">
        <f>IF(入力!R37="","",入力!R37)</f>
        <v/>
      </c>
      <c r="R87" s="238" t="str">
        <f xml:space="preserve"> IF(入力!T37="",IF(入力!V37="","",入力!V37),IF(入力!V37="",入力!T37,IF(入力!T37&gt;入力!V37,入力!V37,入力!T37)))</f>
        <v/>
      </c>
      <c r="S87" s="207" t="str">
        <f>IF(入力!W37="",IF(入力!X37="","",入力!X37),IF(入力!X37="",入力!W37,IF(入力!W37&gt;入力!X37,入力!X37,入力!W37)))</f>
        <v/>
      </c>
      <c r="T87" s="239" t="str">
        <f>IF(入力!Y37="",IF(入力!Z37="","",入力!Z37),IF(入力!Z37="",入力!Y37,IF(入力!Y37&gt;入力!Z37,入力!Z37,入力!Y37)))</f>
        <v/>
      </c>
      <c r="U87" s="231" t="str">
        <f>IF(入力!AA37="",IF(入力!AB37="","",入力!AB37),IF(入力!AB37="",入力!AA37,IF(入力!AA37&gt;入力!AB37,入力!AA37,入力!AB37)))</f>
        <v/>
      </c>
      <c r="V87" s="240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40" t="str">
        <f>IF(入力!AD37="",IF(入力!AE37="","",入力!AE37),IF(入力!AE37="",入力!AD37,IF(入力!AD37&gt;入力!AE37,入力!AD37,入力!AE37)))</f>
        <v/>
      </c>
      <c r="X87" s="240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40" t="str">
        <f>IF(入力!AG37="",IF(入力!AH37="","",入力!AH37),IF(入力!AH37="",入力!AG37,IF(入力!AG37&gt;入力!AH37,入力!AG37,入力!AH37)))</f>
        <v/>
      </c>
      <c r="Z87" s="240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40" t="str">
        <f>IF(入力!AJ37="",IF(入力!AK37="","",入力!AK37),IF(入力!AK37="",入力!AJ37,IF(入力!AJ37&gt;入力!AK37,入力!AJ37,入力!AK37)))</f>
        <v/>
      </c>
      <c r="AB87" s="240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7" t="str">
        <f>IF(入力!AM37="",IF(入力!AN37="","",入力!AN37),IF(入力!AN37="",入力!AM37,IF(入力!AM37&gt;入力!AN37,入力!AM37,入力!AN37)))</f>
        <v/>
      </c>
      <c r="AD87" s="126" t="str">
        <f>IF(入力!AO37="",IF(入力!AP37="","",入力!AP37),IF(入力!AP37="",入力!AO37,IF(入力!AO37&gt;入力!AP37,入力!AO37,入力!AP37)))</f>
        <v/>
      </c>
      <c r="AE87" s="209" t="str">
        <f>IF(入力!AQ37="",IF(入力!AR37="","",入力!AR37),IF(入力!AR37="",入力!AQ37,IF(入力!AQ37&gt;入力!AR37,入力!AQ37,入力!AR37)))</f>
        <v/>
      </c>
      <c r="AF87" s="449" t="str">
        <f>IF(入力!AS37="",IF(入力!AT37="","",入力!AT37),IF(入力!AT37="",入力!AS37,IF(入力!AS37&gt;入力!AT37,入力!AS37,入力!AT37)))</f>
        <v/>
      </c>
      <c r="AG87" s="237" t="str">
        <f>IF(入力!AU37="","",入力!AU37)</f>
        <v/>
      </c>
      <c r="AH87" s="159" t="str">
        <f>IF(入力!AV37="","",入力!AV37)</f>
        <v/>
      </c>
      <c r="AI87" s="237" t="str">
        <f>IF(入力!AW37="","",入力!AW37)</f>
        <v/>
      </c>
      <c r="AJ87" s="257" t="str">
        <f>IF(入力!AX37="","",入力!AX37)</f>
        <v/>
      </c>
      <c r="AK87" s="530" t="str">
        <f>IF(入力!AY37="","",入力!AY37)</f>
        <v/>
      </c>
      <c r="AL87" s="84" t="str">
        <f>IF(入力!AZ37="","",入力!AZ37)</f>
        <v/>
      </c>
      <c r="AM87" s="89" t="str">
        <f>IF(入力!BA37="","",入力!BA37)</f>
        <v/>
      </c>
      <c r="AN87" s="159" t="str">
        <f>IF(入力!BB37="","",入力!BB37)</f>
        <v/>
      </c>
      <c r="AO87" s="161" t="str">
        <f>IF(入力!BC37="",IF(入力!BD37="","",入力!BD37),IF(入力!BD37="",入力!BC37,IF(入力!BC37&gt;入力!BD37,入力!BC37,入力!BD37)))</f>
        <v/>
      </c>
      <c r="AP87" s="297" t="str">
        <f>IF(入力!BE37="",IF(入力!BF37="","",入力!BF37),IF(入力!BF37="",入力!BE37,IF(入力!BE37&gt;入力!BF37,入力!BE37,入力!BF37)))</f>
        <v/>
      </c>
      <c r="AQ87" s="203" t="str">
        <f>IF(入力!K37="","", IF(入力!AG37="","", IF(入力!AD37="","", K87/224*((Y87-224)+(W87-224)))))</f>
        <v/>
      </c>
    </row>
    <row r="88" spans="1:44">
      <c r="A88" s="96">
        <f>IF(入力!A38="","",入力!A38)</f>
        <v>25</v>
      </c>
      <c r="B88" s="189" t="str">
        <f>IF(入力!B38="","",入力!B38)</f>
        <v/>
      </c>
      <c r="C88" s="189" t="str">
        <f>IF(入力!C38="","",入力!C38)</f>
        <v/>
      </c>
      <c r="D88" s="232" t="str">
        <f>IF(入力!D38="","",入力!D38)</f>
        <v/>
      </c>
      <c r="E88" s="440" t="str">
        <f>IF(入力!E87="", IF(D88="","",DATEDIF(D88,入力!$C$3,"Y")),入力!E87)</f>
        <v/>
      </c>
      <c r="F88" s="82" t="str">
        <f>IF(入力!F38="","",入力!F38)</f>
        <v/>
      </c>
      <c r="G88" s="189" t="str">
        <f>IF(入力!G38="","",入力!G38)</f>
        <v/>
      </c>
      <c r="H88" s="189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60" t="str">
        <f>IF(入力!K38="","",入力!K38)</f>
        <v/>
      </c>
      <c r="L88" s="83" t="str">
        <f>IF(入力!L38="","",入力!L38)</f>
        <v/>
      </c>
      <c r="M88" s="209" t="str">
        <f>IF(OR(入力!M38="",入力!N38=""),"",((4.57/(1.0888-0.00153*(入力!M38+入力!N38))-4.142)*100))</f>
        <v/>
      </c>
      <c r="N88" s="83" t="str">
        <f>IF(OR(入力!L38="",入力!M38="",入力!N38=""),"",(入力!L38-(入力!L38*(4.57/(1.0888-0.00153*(入力!M38+入力!N38))-4.142)*100)/100))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93" t="str">
        <f>IF(入力!R38="","",入力!R38)</f>
        <v/>
      </c>
      <c r="R88" s="238" t="str">
        <f xml:space="preserve"> IF(入力!T38="",IF(入力!V38="","",入力!V38),IF(入力!V38="",入力!T38,IF(入力!T38&gt;入力!V38,入力!V38,入力!T38)))</f>
        <v/>
      </c>
      <c r="S88" s="207" t="str">
        <f>IF(入力!W38="",IF(入力!X38="","",入力!X38),IF(入力!X38="",入力!W38,IF(入力!W38&gt;入力!X38,入力!X38,入力!W38)))</f>
        <v/>
      </c>
      <c r="T88" s="239" t="str">
        <f>IF(入力!Y38="",IF(入力!Z38="","",入力!Z38),IF(入力!Z38="",入力!Y38,IF(入力!Y38&gt;入力!Z38,入力!Z38,入力!Y38)))</f>
        <v/>
      </c>
      <c r="U88" s="231" t="str">
        <f>IF(入力!AA38="",IF(入力!AB38="","",入力!AB38),IF(入力!AB38="",入力!AA38,IF(入力!AA38&gt;入力!AB38,入力!AA38,入力!AB38)))</f>
        <v/>
      </c>
      <c r="V88" s="240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40" t="str">
        <f>IF(入力!AD38="",IF(入力!AE38="","",入力!AE38),IF(入力!AE38="",入力!AD38,IF(入力!AD38&gt;入力!AE38,入力!AD38,入力!AE38)))</f>
        <v/>
      </c>
      <c r="X88" s="240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40" t="str">
        <f>IF(入力!AG38="",IF(入力!AH38="","",入力!AH38),IF(入力!AH38="",入力!AG38,IF(入力!AG38&gt;入力!AH38,入力!AG38,入力!AH38)))</f>
        <v/>
      </c>
      <c r="Z88" s="240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40" t="str">
        <f>IF(入力!AJ38="",IF(入力!AK38="","",入力!AK38),IF(入力!AK38="",入力!AJ38,IF(入力!AJ38&gt;入力!AK38,入力!AJ38,入力!AK38)))</f>
        <v/>
      </c>
      <c r="AB88" s="240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7" t="str">
        <f>IF(入力!AM38="",IF(入力!AN38="","",入力!AN38),IF(入力!AN38="",入力!AM38,IF(入力!AM38&gt;入力!AN38,入力!AM38,入力!AN38)))</f>
        <v/>
      </c>
      <c r="AD88" s="126" t="str">
        <f>IF(入力!AO38="",IF(入力!AP38="","",入力!AP38),IF(入力!AP38="",入力!AO38,IF(入力!AO38&gt;入力!AP38,入力!AO38,入力!AP38)))</f>
        <v/>
      </c>
      <c r="AE88" s="209" t="str">
        <f>IF(入力!AQ38="",IF(入力!AR38="","",入力!AR38),IF(入力!AR38="",入力!AQ38,IF(入力!AQ38&gt;入力!AR38,入力!AQ38,入力!AR38)))</f>
        <v/>
      </c>
      <c r="AF88" s="449" t="str">
        <f>IF(入力!AS38="",IF(入力!AT38="","",入力!AT38),IF(入力!AT38="",入力!AS38,IF(入力!AS38&gt;入力!AT38,入力!AS38,入力!AT38)))</f>
        <v/>
      </c>
      <c r="AG88" s="237" t="str">
        <f>IF(入力!AU38="","",入力!AU38)</f>
        <v/>
      </c>
      <c r="AH88" s="159" t="str">
        <f>IF(入力!AV38="","",入力!AV38)</f>
        <v/>
      </c>
      <c r="AI88" s="237" t="str">
        <f>IF(入力!AW38="","",入力!AW38)</f>
        <v/>
      </c>
      <c r="AJ88" s="257" t="str">
        <f>IF(入力!AX38="","",入力!AX38)</f>
        <v/>
      </c>
      <c r="AK88" s="530" t="str">
        <f>IF(入力!AY38="","",入力!AY38)</f>
        <v/>
      </c>
      <c r="AL88" s="84" t="str">
        <f>IF(入力!AZ38="","",入力!AZ38)</f>
        <v/>
      </c>
      <c r="AM88" s="89" t="str">
        <f>IF(入力!BA38="","",入力!BA38)</f>
        <v/>
      </c>
      <c r="AN88" s="159" t="str">
        <f>IF(入力!BB38="","",入力!BB38)</f>
        <v/>
      </c>
      <c r="AO88" s="161" t="str">
        <f>IF(入力!BC38="",IF(入力!BD38="","",入力!BD38),IF(入力!BD38="",入力!BC38,IF(入力!BC38&gt;入力!BD38,入力!BC38,入力!BD38)))</f>
        <v/>
      </c>
      <c r="AP88" s="297" t="str">
        <f>IF(入力!BE38="",IF(入力!BF38="","",入力!BF38),IF(入力!BF38="",入力!BE38,IF(入力!BE38&gt;入力!BF38,入力!BE38,入力!BF38)))</f>
        <v/>
      </c>
      <c r="AQ88" s="203" t="str">
        <f>IF(入力!K38="","", IF(入力!AG38="","", IF(入力!AD38="","", K88/224*((Y88-224)+(W88-224)))))</f>
        <v/>
      </c>
    </row>
    <row r="89" spans="1:44">
      <c r="A89" s="96">
        <f>IF(入力!A39="","",入力!A39)</f>
        <v>26</v>
      </c>
      <c r="B89" s="189" t="str">
        <f>IF(入力!B39="","",入力!B39)</f>
        <v/>
      </c>
      <c r="C89" s="189" t="str">
        <f>IF(入力!C39="","",入力!C39)</f>
        <v/>
      </c>
      <c r="D89" s="232" t="str">
        <f>IF(入力!D39="","",入力!D39)</f>
        <v/>
      </c>
      <c r="E89" s="440" t="str">
        <f>IF(入力!E88="", IF(D89="","",DATEDIF(D89,入力!$C$3,"Y")),入力!E88)</f>
        <v/>
      </c>
      <c r="F89" s="82" t="str">
        <f>IF(入力!F39="","",入力!F39)</f>
        <v/>
      </c>
      <c r="G89" s="189" t="str">
        <f>IF(入力!G39="","",入力!G39)</f>
        <v/>
      </c>
      <c r="H89" s="189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60" t="str">
        <f>IF(入力!K39="","",入力!K39)</f>
        <v/>
      </c>
      <c r="L89" s="83" t="str">
        <f>IF(入力!L39="","",入力!L39)</f>
        <v/>
      </c>
      <c r="M89" s="209" t="str">
        <f>IF(OR(入力!M39="",入力!N39=""),"",((4.57/(1.0888-0.00153*(入力!M39+入力!N39))-4.142)*100))</f>
        <v/>
      </c>
      <c r="N89" s="83" t="str">
        <f>IF(OR(入力!L39="",入力!M39="",入力!N39=""),"",(入力!L39-(入力!L39*(4.57/(1.0888-0.00153*(入力!M39+入力!N39))-4.142)*100)/100))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93" t="str">
        <f>IF(入力!R39="","",入力!R39)</f>
        <v/>
      </c>
      <c r="R89" s="238" t="str">
        <f xml:space="preserve"> IF(入力!T39="",IF(入力!V39="","",入力!V39),IF(入力!V39="",入力!T39,IF(入力!T39&gt;入力!V39,入力!V39,入力!T39)))</f>
        <v/>
      </c>
      <c r="S89" s="207" t="str">
        <f>IF(入力!W39="",IF(入力!X39="","",入力!X39),IF(入力!X39="",入力!W39,IF(入力!W39&gt;入力!X39,入力!X39,入力!W39)))</f>
        <v/>
      </c>
      <c r="T89" s="239" t="str">
        <f>IF(入力!Y39="",IF(入力!Z39="","",入力!Z39),IF(入力!Z39="",入力!Y39,IF(入力!Y39&gt;入力!Z39,入力!Z39,入力!Y39)))</f>
        <v/>
      </c>
      <c r="U89" s="231" t="str">
        <f>IF(入力!AA39="",IF(入力!AB39="","",入力!AB39),IF(入力!AB39="",入力!AA39,IF(入力!AA39&gt;入力!AB39,入力!AA39,入力!AB39)))</f>
        <v/>
      </c>
      <c r="V89" s="240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40" t="str">
        <f>IF(入力!AD39="",IF(入力!AE39="","",入力!AE39),IF(入力!AE39="",入力!AD39,IF(入力!AD39&gt;入力!AE39,入力!AD39,入力!AE39)))</f>
        <v/>
      </c>
      <c r="X89" s="240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40" t="str">
        <f>IF(入力!AG39="",IF(入力!AH39="","",入力!AH39),IF(入力!AH39="",入力!AG39,IF(入力!AG39&gt;入力!AH39,入力!AG39,入力!AH39)))</f>
        <v/>
      </c>
      <c r="Z89" s="240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40" t="str">
        <f>IF(入力!AJ39="",IF(入力!AK39="","",入力!AK39),IF(入力!AK39="",入力!AJ39,IF(入力!AJ39&gt;入力!AK39,入力!AJ39,入力!AK39)))</f>
        <v/>
      </c>
      <c r="AB89" s="240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7" t="str">
        <f>IF(入力!AM39="",IF(入力!AN39="","",入力!AN39),IF(入力!AN39="",入力!AM39,IF(入力!AM39&gt;入力!AN39,入力!AM39,入力!AN39)))</f>
        <v/>
      </c>
      <c r="AD89" s="126" t="str">
        <f>IF(入力!AO39="",IF(入力!AP39="","",入力!AP39),IF(入力!AP39="",入力!AO39,IF(入力!AO39&gt;入力!AP39,入力!AO39,入力!AP39)))</f>
        <v/>
      </c>
      <c r="AE89" s="209" t="str">
        <f>IF(入力!AQ39="",IF(入力!AR39="","",入力!AR39),IF(入力!AR39="",入力!AQ39,IF(入力!AQ39&gt;入力!AR39,入力!AQ39,入力!AR39)))</f>
        <v/>
      </c>
      <c r="AF89" s="449" t="str">
        <f>IF(入力!AS39="",IF(入力!AT39="","",入力!AT39),IF(入力!AT39="",入力!AS39,IF(入力!AS39&gt;入力!AT39,入力!AS39,入力!AT39)))</f>
        <v/>
      </c>
      <c r="AG89" s="237" t="str">
        <f>IF(入力!AU39="","",入力!AU39)</f>
        <v/>
      </c>
      <c r="AH89" s="159" t="str">
        <f>IF(入力!AV39="","",入力!AV39)</f>
        <v/>
      </c>
      <c r="AI89" s="237" t="str">
        <f>IF(入力!AW39="","",入力!AW39)</f>
        <v/>
      </c>
      <c r="AJ89" s="257" t="str">
        <f>IF(入力!AX39="","",入力!AX39)</f>
        <v/>
      </c>
      <c r="AK89" s="530" t="str">
        <f>IF(入力!AY39="","",入力!AY39)</f>
        <v/>
      </c>
      <c r="AL89" s="84" t="str">
        <f>IF(入力!AZ39="","",入力!AZ39)</f>
        <v/>
      </c>
      <c r="AM89" s="89" t="str">
        <f>IF(入力!BA39="","",入力!BA39)</f>
        <v/>
      </c>
      <c r="AN89" s="159" t="str">
        <f>IF(入力!BB39="","",入力!BB39)</f>
        <v/>
      </c>
      <c r="AO89" s="161" t="str">
        <f>IF(入力!BC39="",IF(入力!BD39="","",入力!BD39),IF(入力!BD39="",入力!BC39,IF(入力!BC39&gt;入力!BD39,入力!BC39,入力!BD39)))</f>
        <v/>
      </c>
      <c r="AP89" s="297" t="str">
        <f>IF(入力!BE39="",IF(入力!BF39="","",入力!BF39),IF(入力!BF39="",入力!BE39,IF(入力!BE39&gt;入力!BF39,入力!BE39,入力!BF39)))</f>
        <v/>
      </c>
      <c r="AQ89" s="203" t="str">
        <f>IF(入力!K39="","", IF(入力!AG39="","", IF(入力!AD39="","", K89/224*((Y89-224)+(W89-224)))))</f>
        <v/>
      </c>
    </row>
    <row r="90" spans="1:44">
      <c r="A90" s="96">
        <f>IF(入力!A40="","",入力!A40)</f>
        <v>27</v>
      </c>
      <c r="B90" s="189" t="str">
        <f>IF(入力!B40="","",入力!B40)</f>
        <v/>
      </c>
      <c r="C90" s="189" t="str">
        <f>IF(入力!C40="","",入力!C40)</f>
        <v/>
      </c>
      <c r="D90" s="232" t="str">
        <f>IF(入力!D40="","",入力!D40)</f>
        <v/>
      </c>
      <c r="E90" s="440" t="str">
        <f>IF(入力!E89="", IF(D90="","",DATEDIF(D90,入力!$C$3,"Y")),入力!E89)</f>
        <v/>
      </c>
      <c r="F90" s="82" t="str">
        <f>IF(入力!F40="","",入力!F40)</f>
        <v/>
      </c>
      <c r="G90" s="189" t="str">
        <f>IF(入力!G40="","",入力!G40)</f>
        <v/>
      </c>
      <c r="H90" s="189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60" t="str">
        <f>IF(入力!K40="","",入力!K40)</f>
        <v/>
      </c>
      <c r="L90" s="83" t="str">
        <f>IF(入力!L40="","",入力!L40)</f>
        <v/>
      </c>
      <c r="M90" s="209" t="str">
        <f>IF(OR(入力!M40="",入力!N40=""),"",((4.57/(1.0888-0.00153*(入力!M40+入力!N40))-4.142)*100))</f>
        <v/>
      </c>
      <c r="N90" s="83" t="str">
        <f>IF(OR(入力!L40="",入力!M40="",入力!N40=""),"",(入力!L40-(入力!L40*(4.57/(1.0888-0.00153*(入力!M40+入力!N40))-4.142)*100)/100))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93" t="str">
        <f>IF(入力!R40="","",入力!R40)</f>
        <v/>
      </c>
      <c r="R90" s="238" t="str">
        <f xml:space="preserve"> IF(入力!T40="",IF(入力!V40="","",入力!V40),IF(入力!V40="",入力!T40,IF(入力!T40&gt;入力!V40,入力!V40,入力!T40)))</f>
        <v/>
      </c>
      <c r="S90" s="207" t="str">
        <f>IF(入力!W40="",IF(入力!X40="","",入力!X40),IF(入力!X40="",入力!W40,IF(入力!W40&gt;入力!X40,入力!X40,入力!W40)))</f>
        <v/>
      </c>
      <c r="T90" s="239" t="str">
        <f>IF(入力!Y40="",IF(入力!Z40="","",入力!Z40),IF(入力!Z40="",入力!Y40,IF(入力!Y40&gt;入力!Z40,入力!Z40,入力!Y40)))</f>
        <v/>
      </c>
      <c r="U90" s="231" t="str">
        <f>IF(入力!AA40="",IF(入力!AB40="","",入力!AB40),IF(入力!AB40="",入力!AA40,IF(入力!AA40&gt;入力!AB40,入力!AA40,入力!AB40)))</f>
        <v/>
      </c>
      <c r="V90" s="240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40" t="str">
        <f>IF(入力!AD40="",IF(入力!AE40="","",入力!AE40),IF(入力!AE40="",入力!AD40,IF(入力!AD40&gt;入力!AE40,入力!AD40,入力!AE40)))</f>
        <v/>
      </c>
      <c r="X90" s="240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40" t="str">
        <f>IF(入力!AG40="",IF(入力!AH40="","",入力!AH40),IF(入力!AH40="",入力!AG40,IF(入力!AG40&gt;入力!AH40,入力!AG40,入力!AH40)))</f>
        <v/>
      </c>
      <c r="Z90" s="240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40" t="str">
        <f>IF(入力!AJ40="",IF(入力!AK40="","",入力!AK40),IF(入力!AK40="",入力!AJ40,IF(入力!AJ40&gt;入力!AK40,入力!AJ40,入力!AK40)))</f>
        <v/>
      </c>
      <c r="AB90" s="240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7" t="str">
        <f>IF(入力!AM40="",IF(入力!AN40="","",入力!AN40),IF(入力!AN40="",入力!AM40,IF(入力!AM40&gt;入力!AN40,入力!AM40,入力!AN40)))</f>
        <v/>
      </c>
      <c r="AD90" s="126" t="str">
        <f>IF(入力!AO40="",IF(入力!AP40="","",入力!AP40),IF(入力!AP40="",入力!AO40,IF(入力!AO40&gt;入力!AP40,入力!AO40,入力!AP40)))</f>
        <v/>
      </c>
      <c r="AE90" s="209" t="str">
        <f>IF(入力!AQ40="",IF(入力!AR40="","",入力!AR40),IF(入力!AR40="",入力!AQ40,IF(入力!AQ40&gt;入力!AR40,入力!AQ40,入力!AR40)))</f>
        <v/>
      </c>
      <c r="AF90" s="449" t="str">
        <f>IF(入力!AS40="",IF(入力!AT40="","",入力!AT40),IF(入力!AT40="",入力!AS40,IF(入力!AS40&gt;入力!AT40,入力!AS40,入力!AT40)))</f>
        <v/>
      </c>
      <c r="AG90" s="237" t="str">
        <f>IF(入力!AU40="","",入力!AU40)</f>
        <v/>
      </c>
      <c r="AH90" s="159" t="str">
        <f>IF(入力!AV40="","",入力!AV40)</f>
        <v/>
      </c>
      <c r="AI90" s="237" t="str">
        <f>IF(入力!AW40="","",入力!AW40)</f>
        <v/>
      </c>
      <c r="AJ90" s="257" t="str">
        <f>IF(入力!AX40="","",入力!AX40)</f>
        <v/>
      </c>
      <c r="AK90" s="530" t="str">
        <f>IF(入力!AY40="","",入力!AY40)</f>
        <v/>
      </c>
      <c r="AL90" s="84" t="str">
        <f>IF(入力!AZ40="","",入力!AZ40)</f>
        <v/>
      </c>
      <c r="AM90" s="89" t="str">
        <f>IF(入力!BA40="","",入力!BA40)</f>
        <v/>
      </c>
      <c r="AN90" s="159" t="str">
        <f>IF(入力!BB40="","",入力!BB40)</f>
        <v/>
      </c>
      <c r="AO90" s="161" t="str">
        <f>IF(入力!BC40="",IF(入力!BD40="","",入力!BD40),IF(入力!BD40="",入力!BC40,IF(入力!BC40&gt;入力!BD40,入力!BC40,入力!BD40)))</f>
        <v/>
      </c>
      <c r="AP90" s="297" t="str">
        <f>IF(入力!BE40="",IF(入力!BF40="","",入力!BF40),IF(入力!BF40="",入力!BE40,IF(入力!BE40&gt;入力!BF40,入力!BE40,入力!BF40)))</f>
        <v/>
      </c>
      <c r="AQ90" s="203" t="str">
        <f>IF(入力!K40="","", IF(入力!AG40="","", IF(入力!AD40="","", K90/224*((Y90-224)+(W90-224)))))</f>
        <v/>
      </c>
    </row>
    <row r="91" spans="1:44">
      <c r="A91" s="96">
        <f>IF(入力!A41="","",入力!A41)</f>
        <v>28</v>
      </c>
      <c r="B91" s="189" t="str">
        <f>IF(入力!B41="","",入力!B41)</f>
        <v/>
      </c>
      <c r="C91" s="189" t="str">
        <f>IF(入力!C41="","",入力!C41)</f>
        <v/>
      </c>
      <c r="D91" s="232" t="str">
        <f>IF(入力!D41="","",入力!D41)</f>
        <v/>
      </c>
      <c r="E91" s="440" t="str">
        <f>IF(入力!E90="", IF(D91="","",DATEDIF(D91,入力!$C$3,"Y")),入力!E90)</f>
        <v/>
      </c>
      <c r="F91" s="82" t="str">
        <f>IF(入力!F41="","",入力!F41)</f>
        <v/>
      </c>
      <c r="G91" s="189" t="str">
        <f>IF(入力!G41="","",入力!G41)</f>
        <v/>
      </c>
      <c r="H91" s="189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60" t="str">
        <f>IF(入力!K41="","",入力!K41)</f>
        <v/>
      </c>
      <c r="L91" s="83" t="str">
        <f>IF(入力!L41="","",入力!L41)</f>
        <v/>
      </c>
      <c r="M91" s="209" t="str">
        <f>IF(OR(入力!M41="",入力!N41=""),"",((4.57/(1.0888-0.00153*(入力!M41+入力!N41))-4.142)*100))</f>
        <v/>
      </c>
      <c r="N91" s="83" t="str">
        <f>IF(OR(入力!L41="",入力!M41="",入力!N41=""),"",(入力!L41-(入力!L41*(4.57/(1.0888-0.00153*(入力!M41+入力!N41))-4.142)*100)/100))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93" t="str">
        <f>IF(入力!R41="","",入力!R41)</f>
        <v/>
      </c>
      <c r="R91" s="238" t="str">
        <f xml:space="preserve"> IF(入力!T41="",IF(入力!V41="","",入力!V41),IF(入力!V41="",入力!T41,IF(入力!T41&gt;入力!V41,入力!V41,入力!T41)))</f>
        <v/>
      </c>
      <c r="S91" s="207" t="str">
        <f>IF(入力!W41="",IF(入力!X41="","",入力!X41),IF(入力!X41="",入力!W41,IF(入力!W41&gt;入力!X41,入力!X41,入力!W41)))</f>
        <v/>
      </c>
      <c r="T91" s="239" t="str">
        <f>IF(入力!Y41="",IF(入力!Z41="","",入力!Z41),IF(入力!Z41="",入力!Y41,IF(入力!Y41&gt;入力!Z41,入力!Z41,入力!Y41)))</f>
        <v/>
      </c>
      <c r="U91" s="231" t="str">
        <f>IF(入力!AA41="",IF(入力!AB41="","",入力!AB41),IF(入力!AB41="",入力!AA41,IF(入力!AA41&gt;入力!AB41,入力!AA41,入力!AB41)))</f>
        <v/>
      </c>
      <c r="V91" s="240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40" t="str">
        <f>IF(入力!AD41="",IF(入力!AE41="","",入力!AE41),IF(入力!AE41="",入力!AD41,IF(入力!AD41&gt;入力!AE41,入力!AD41,入力!AE41)))</f>
        <v/>
      </c>
      <c r="X91" s="240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40" t="str">
        <f>IF(入力!AG41="",IF(入力!AH41="","",入力!AH41),IF(入力!AH41="",入力!AG41,IF(入力!AG41&gt;入力!AH41,入力!AG41,入力!AH41)))</f>
        <v/>
      </c>
      <c r="Z91" s="240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40" t="str">
        <f>IF(入力!AJ41="",IF(入力!AK41="","",入力!AK41),IF(入力!AK41="",入力!AJ41,IF(入力!AJ41&gt;入力!AK41,入力!AJ41,入力!AK41)))</f>
        <v/>
      </c>
      <c r="AB91" s="240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7" t="str">
        <f>IF(入力!AM41="",IF(入力!AN41="","",入力!AN41),IF(入力!AN41="",入力!AM41,IF(入力!AM41&gt;入力!AN41,入力!AM41,入力!AN41)))</f>
        <v/>
      </c>
      <c r="AD91" s="126" t="str">
        <f>IF(入力!AO41="",IF(入力!AP41="","",入力!AP41),IF(入力!AP41="",入力!AO41,IF(入力!AO41&gt;入力!AP41,入力!AO41,入力!AP41)))</f>
        <v/>
      </c>
      <c r="AE91" s="209" t="str">
        <f>IF(入力!AQ41="",IF(入力!AR41="","",入力!AR41),IF(入力!AR41="",入力!AQ41,IF(入力!AQ41&gt;入力!AR41,入力!AQ41,入力!AR41)))</f>
        <v/>
      </c>
      <c r="AF91" s="449" t="str">
        <f>IF(入力!AS41="",IF(入力!AT41="","",入力!AT41),IF(入力!AT41="",入力!AS41,IF(入力!AS41&gt;入力!AT41,入力!AS41,入力!AT41)))</f>
        <v/>
      </c>
      <c r="AG91" s="237" t="str">
        <f>IF(入力!AU41="","",入力!AU41)</f>
        <v/>
      </c>
      <c r="AH91" s="159" t="str">
        <f>IF(入力!AV41="","",入力!AV41)</f>
        <v/>
      </c>
      <c r="AI91" s="237" t="str">
        <f>IF(入力!AW41="","",入力!AW41)</f>
        <v/>
      </c>
      <c r="AJ91" s="257" t="str">
        <f>IF(入力!AX41="","",入力!AX41)</f>
        <v/>
      </c>
      <c r="AK91" s="530" t="str">
        <f>IF(入力!AY41="","",入力!AY41)</f>
        <v/>
      </c>
      <c r="AL91" s="84" t="str">
        <f>IF(入力!AZ41="","",入力!AZ41)</f>
        <v/>
      </c>
      <c r="AM91" s="89" t="str">
        <f>IF(入力!BA41="","",入力!BA41)</f>
        <v/>
      </c>
      <c r="AN91" s="159" t="str">
        <f>IF(入力!BB41="","",入力!BB41)</f>
        <v/>
      </c>
      <c r="AO91" s="161" t="str">
        <f>IF(入力!BC41="",IF(入力!BD41="","",入力!BD41),IF(入力!BD41="",入力!BC41,IF(入力!BC41&gt;入力!BD41,入力!BC41,入力!BD41)))</f>
        <v/>
      </c>
      <c r="AP91" s="297" t="str">
        <f>IF(入力!BE41="",IF(入力!BF41="","",入力!BF41),IF(入力!BF41="",入力!BE41,IF(入力!BE41&gt;入力!BF41,入力!BE41,入力!BF41)))</f>
        <v/>
      </c>
      <c r="AQ91" s="203" t="str">
        <f>IF(入力!K41="","", IF(入力!AG41="","", IF(入力!AD41="","", K91/224*((Y91-224)+(W91-224)))))</f>
        <v/>
      </c>
    </row>
    <row r="92" spans="1:44">
      <c r="A92" s="96">
        <f>IF(入力!A42="","",入力!A42)</f>
        <v>29</v>
      </c>
      <c r="B92" s="189" t="str">
        <f>IF(入力!B42="","",入力!B42)</f>
        <v/>
      </c>
      <c r="C92" s="189" t="str">
        <f>IF(入力!C42="","",入力!C42)</f>
        <v/>
      </c>
      <c r="D92" s="232" t="str">
        <f>IF(入力!D42="","",入力!D42)</f>
        <v/>
      </c>
      <c r="E92" s="440" t="str">
        <f>IF(入力!E91="", IF(D92="","",DATEDIF(D92,入力!$C$3,"Y")),入力!E91)</f>
        <v/>
      </c>
      <c r="F92" s="82" t="str">
        <f>IF(入力!F42="","",入力!F42)</f>
        <v/>
      </c>
      <c r="G92" s="189" t="str">
        <f>IF(入力!G42="","",入力!G42)</f>
        <v/>
      </c>
      <c r="H92" s="189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60" t="str">
        <f>IF(入力!K42="","",入力!K42)</f>
        <v/>
      </c>
      <c r="L92" s="83" t="str">
        <f>IF(入力!L42="","",入力!L42)</f>
        <v/>
      </c>
      <c r="M92" s="209" t="str">
        <f>IF(OR(入力!M42="",入力!N42=""),"",((4.57/(1.0888-0.00153*(入力!M42+入力!N42))-4.142)*100))</f>
        <v/>
      </c>
      <c r="N92" s="83" t="str">
        <f>IF(OR(入力!L42="",入力!M42="",入力!N42=""),"",(入力!L42-(入力!L42*(4.57/(1.0888-0.00153*(入力!M42+入力!N42))-4.142)*100)/100))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93" t="str">
        <f>IF(入力!R42="","",入力!R42)</f>
        <v/>
      </c>
      <c r="R92" s="238" t="str">
        <f xml:space="preserve"> IF(入力!T42="",IF(入力!V42="","",入力!V42),IF(入力!V42="",入力!T42,IF(入力!T42&gt;入力!V42,入力!V42,入力!T42)))</f>
        <v/>
      </c>
      <c r="S92" s="207" t="str">
        <f>IF(入力!W42="",IF(入力!X42="","",入力!X42),IF(入力!X42="",入力!W42,IF(入力!W42&gt;入力!X42,入力!X42,入力!W42)))</f>
        <v/>
      </c>
      <c r="T92" s="239" t="str">
        <f>IF(入力!Y42="",IF(入力!Z42="","",入力!Z42),IF(入力!Z42="",入力!Y42,IF(入力!Y42&gt;入力!Z42,入力!Z42,入力!Y42)))</f>
        <v/>
      </c>
      <c r="U92" s="231" t="str">
        <f>IF(入力!AA42="",IF(入力!AB42="","",入力!AB42),IF(入力!AB42="",入力!AA42,IF(入力!AA42&gt;入力!AB42,入力!AA42,入力!AB42)))</f>
        <v/>
      </c>
      <c r="V92" s="240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40" t="str">
        <f>IF(入力!AD42="",IF(入力!AE42="","",入力!AE42),IF(入力!AE42="",入力!AD42,IF(入力!AD42&gt;入力!AE42,入力!AD42,入力!AE42)))</f>
        <v/>
      </c>
      <c r="X92" s="240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40" t="str">
        <f>IF(入力!AG42="",IF(入力!AH42="","",入力!AH42),IF(入力!AH42="",入力!AG42,IF(入力!AG42&gt;入力!AH42,入力!AG42,入力!AH42)))</f>
        <v/>
      </c>
      <c r="Z92" s="240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40" t="str">
        <f>IF(入力!AJ42="",IF(入力!AK42="","",入力!AK42),IF(入力!AK42="",入力!AJ42,IF(入力!AJ42&gt;入力!AK42,入力!AJ42,入力!AK42)))</f>
        <v/>
      </c>
      <c r="AB92" s="240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7" t="str">
        <f>IF(入力!AM42="",IF(入力!AN42="","",入力!AN42),IF(入力!AN42="",入力!AM42,IF(入力!AM42&gt;入力!AN42,入力!AM42,入力!AN42)))</f>
        <v/>
      </c>
      <c r="AD92" s="126" t="str">
        <f>IF(入力!AO42="",IF(入力!AP42="","",入力!AP42),IF(入力!AP42="",入力!AO42,IF(入力!AO42&gt;入力!AP42,入力!AO42,入力!AP42)))</f>
        <v/>
      </c>
      <c r="AE92" s="209" t="str">
        <f>IF(入力!AQ42="",IF(入力!AR42="","",入力!AR42),IF(入力!AR42="",入力!AQ42,IF(入力!AQ42&gt;入力!AR42,入力!AQ42,入力!AR42)))</f>
        <v/>
      </c>
      <c r="AF92" s="449" t="str">
        <f>IF(入力!AS42="",IF(入力!AT42="","",入力!AT42),IF(入力!AT42="",入力!AS42,IF(入力!AS42&gt;入力!AT42,入力!AS42,入力!AT42)))</f>
        <v/>
      </c>
      <c r="AG92" s="237" t="str">
        <f>IF(入力!AU42="","",入力!AU42)</f>
        <v/>
      </c>
      <c r="AH92" s="159" t="str">
        <f>IF(入力!AV42="","",入力!AV42)</f>
        <v/>
      </c>
      <c r="AI92" s="237" t="str">
        <f>IF(入力!AW42="","",入力!AW42)</f>
        <v/>
      </c>
      <c r="AJ92" s="257" t="str">
        <f>IF(入力!AX42="","",入力!AX42)</f>
        <v/>
      </c>
      <c r="AK92" s="530" t="str">
        <f>IF(入力!AY42="","",入力!AY42)</f>
        <v/>
      </c>
      <c r="AL92" s="84" t="str">
        <f>IF(入力!AZ42="","",入力!AZ42)</f>
        <v/>
      </c>
      <c r="AM92" s="89" t="str">
        <f>IF(入力!BA42="","",入力!BA42)</f>
        <v/>
      </c>
      <c r="AN92" s="159" t="str">
        <f>IF(入力!BB42="","",入力!BB42)</f>
        <v/>
      </c>
      <c r="AO92" s="161" t="str">
        <f>IF(入力!BC42="",IF(入力!BD42="","",入力!BD42),IF(入力!BD42="",入力!BC42,IF(入力!BC42&gt;入力!BD42,入力!BC42,入力!BD42)))</f>
        <v/>
      </c>
      <c r="AP92" s="297" t="str">
        <f>IF(入力!BE42="",IF(入力!BF42="","",入力!BF42),IF(入力!BF42="",入力!BE42,IF(入力!BE42&gt;入力!BF42,入力!BE42,入力!BF42)))</f>
        <v/>
      </c>
      <c r="AQ92" s="203" t="str">
        <f>IF(入力!K42="","", IF(入力!AG42="","", IF(入力!AD42="","", K92/224*((Y92-224)+(W92-224)))))</f>
        <v/>
      </c>
    </row>
    <row r="93" spans="1:44" ht="14.25" thickBot="1">
      <c r="A93" s="99">
        <f>IF(入力!A43="","",入力!A43)</f>
        <v>30</v>
      </c>
      <c r="B93" s="213" t="str">
        <f>IF(入力!B43="","",入力!B43)</f>
        <v/>
      </c>
      <c r="C93" s="213" t="str">
        <f>IF(入力!C43="","",入力!C43)</f>
        <v/>
      </c>
      <c r="D93" s="233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13" t="str">
        <f>IF(入力!G43="","",入力!G43)</f>
        <v/>
      </c>
      <c r="H93" s="189" t="str">
        <f>IF(入力!H43="","",入力!H43)</f>
        <v/>
      </c>
      <c r="I93" s="228" t="str">
        <f>IF(入力!I43="","",入力!I43)</f>
        <v/>
      </c>
      <c r="J93" s="228" t="str">
        <f>IF(入力!J43="","",入力!J43)</f>
        <v/>
      </c>
      <c r="K93" s="222" t="str">
        <f>IF(入力!K43="","",入力!K43)</f>
        <v/>
      </c>
      <c r="L93" s="223" t="str">
        <f>IF(入力!L43="","",入力!L43)</f>
        <v/>
      </c>
      <c r="M93" s="209" t="str">
        <f>IF(OR(入力!M43="",入力!N43=""),"",((4.57/(1.0888-0.00153*(入力!M43+入力!N43))-4.142)*100))</f>
        <v/>
      </c>
      <c r="N93" s="83" t="str">
        <f>IF(OR(入力!L43="",入力!M43="",入力!N43=""),"",(入力!L43-(入力!L43*(4.57/(1.0888-0.00153*(入力!M43+入力!N43))-4.142)*100)/100))</f>
        <v/>
      </c>
      <c r="O93" s="223" t="str">
        <f>IF(入力!P43="", IF(入力!K43="","",入力!L43/POWER(入力!K43/100,2)),入力!P43)</f>
        <v/>
      </c>
      <c r="P93" s="223" t="str">
        <f>IF(入力!Q43="","",入力!Q43)</f>
        <v/>
      </c>
      <c r="Q93" s="260" t="str">
        <f>IF(入力!R43="","",入力!R43)</f>
        <v/>
      </c>
      <c r="R93" s="241" t="str">
        <f xml:space="preserve"> IF(入力!T43="",IF(入力!V43="","",入力!V43),IF(入力!V43="",入力!T43,IF(入力!T43&gt;入力!V43,入力!V43,入力!T43)))</f>
        <v/>
      </c>
      <c r="S93" s="225" t="str">
        <f>IF(入力!W43="",IF(入力!X43="","",入力!X43),IF(入力!X43="",入力!W43,IF(入力!W43&gt;入力!X43,入力!X43,入力!W43)))</f>
        <v/>
      </c>
      <c r="T93" s="226" t="str">
        <f>IF(入力!Y43="",IF(入力!Z43="","",入力!Z43),IF(入力!Z43="",入力!Y43,IF(入力!Y43&gt;入力!Z43,入力!Z43,入力!Y43)))</f>
        <v/>
      </c>
      <c r="U93" s="242" t="str">
        <f>IF(入力!AA43="",IF(入力!AB43="","",入力!AB43),IF(入力!AB43="",入力!AA43,IF(入力!AA43&gt;入力!AB43,入力!AA43,入力!AB43)))</f>
        <v/>
      </c>
      <c r="V93" s="227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27" t="str">
        <f>IF(入力!AD43="",IF(入力!AE43="","",入力!AE43),IF(入力!AE43="",入力!AD43,IF(入力!AD43&gt;入力!AE43,入力!AD43,入力!AE43)))</f>
        <v/>
      </c>
      <c r="X93" s="227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27" t="str">
        <f>IF(入力!AG43="",IF(入力!AH43="","",入力!AH43),IF(入力!AH43="",入力!AG43,IF(入力!AG43&gt;入力!AH43,入力!AG43,入力!AH43)))</f>
        <v/>
      </c>
      <c r="Z93" s="227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27" t="str">
        <f>IF(入力!AJ43="",IF(入力!AK43="","",入力!AK43),IF(入力!AK43="",入力!AJ43,IF(入力!AJ43&gt;入力!AK43,入力!AJ43,入力!AK43)))</f>
        <v/>
      </c>
      <c r="AB93" s="227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499" t="str">
        <f>IF(入力!AM43="",IF(入力!AN43="","",入力!AN43),IF(入力!AN43="",入力!AM43,IF(入力!AM43&gt;入力!AN43,入力!AM43,入力!AN43)))</f>
        <v/>
      </c>
      <c r="AD93" s="453" t="str">
        <f>IF(入力!AO43="",IF(入力!AP43="","",入力!AP43),IF(入力!AP43="",入力!AO43,IF(入力!AO43&gt;入力!AP43,入力!AO43,入力!AP43)))</f>
        <v/>
      </c>
      <c r="AE93" s="262" t="str">
        <f>IF(入力!AQ43="",IF(入力!AR43="","",入力!AR43),IF(入力!AR43="",入力!AQ43,IF(入力!AQ43&gt;入力!AR43,入力!AQ43,入力!AR43)))</f>
        <v/>
      </c>
      <c r="AF93" s="450" t="str">
        <f>IF(入力!AS43="",IF(入力!AT43="","",入力!AT43),IF(入力!AT43="",入力!AS43,IF(入力!AS43&gt;入力!AT43,入力!AS43,入力!AT43)))</f>
        <v/>
      </c>
      <c r="AG93" s="386" t="str">
        <f>IF(入力!AU43="","",入力!AU43)</f>
        <v/>
      </c>
      <c r="AH93" s="388" t="str">
        <f>IF(入力!AV43="","",入力!AV43)</f>
        <v/>
      </c>
      <c r="AI93" s="386" t="str">
        <f>IF(入力!AW43="","",入力!AW43)</f>
        <v/>
      </c>
      <c r="AJ93" s="224" t="str">
        <f>IF(入力!AX43="","",入力!AX43)</f>
        <v/>
      </c>
      <c r="AK93" s="531" t="str">
        <f>IF(入力!AY43="","",入力!AY43)</f>
        <v/>
      </c>
      <c r="AL93" s="387" t="str">
        <f>IF(入力!AZ43="","",入力!AZ43)</f>
        <v/>
      </c>
      <c r="AM93" s="246" t="str">
        <f>IF(入力!BA43="","",入力!BA43)</f>
        <v/>
      </c>
      <c r="AN93" s="388" t="str">
        <f>IF(入力!BB43="","",入力!BB43)</f>
        <v/>
      </c>
      <c r="AO93" s="222" t="str">
        <f>IF(入力!BC43="",IF(入力!BD43="","",入力!BD43),IF(入力!BD43="",入力!BC43,IF(入力!BC43&gt;入力!BD43,入力!BC43,入力!BD43)))</f>
        <v/>
      </c>
      <c r="AP93" s="298" t="str">
        <f>IF(入力!BE43="",IF(入力!BF43="","",入力!BF43),IF(入力!BF43="",入力!BE43,IF(入力!BE43&gt;入力!BF43,入力!BE43,入力!BF43)))</f>
        <v/>
      </c>
      <c r="AQ93" s="395" t="str">
        <f>IF(入力!K43="","", IF(入力!AG43="","", IF(入力!AD43="","", K93/224*((Y93-224)+(W93-224)))))</f>
        <v/>
      </c>
    </row>
    <row r="94" spans="1:44" ht="14.25" thickTop="1">
      <c r="A94" s="202"/>
      <c r="B94" s="202"/>
      <c r="C94" s="202"/>
      <c r="D94" s="202"/>
      <c r="E94" s="202"/>
      <c r="F94" s="202"/>
      <c r="G94" s="202"/>
      <c r="H94" s="234"/>
      <c r="I94" s="645" t="s">
        <v>162</v>
      </c>
      <c r="J94" s="646"/>
      <c r="K94" s="473">
        <f>IF(COUNTBLANK(K64:K93)=30,"",AVERAGE(K64:K93))</f>
        <v>171.3</v>
      </c>
      <c r="L94" s="489">
        <f t="shared" ref="L94:P94" si="16">IF(COUNTBLANK(L64:L93)=30,"",AVERAGE(L64:L93))</f>
        <v>58.980000000000004</v>
      </c>
      <c r="M94" s="489">
        <f t="shared" si="16"/>
        <v>21.655682877564949</v>
      </c>
      <c r="N94" s="489">
        <f t="shared" si="16"/>
        <v>46.085446998473152</v>
      </c>
      <c r="O94" s="489">
        <f t="shared" si="16"/>
        <v>20.133706792077213</v>
      </c>
      <c r="P94" s="489">
        <f t="shared" si="16"/>
        <v>224.2</v>
      </c>
      <c r="Q94" s="488">
        <f t="shared" ref="Q94" si="17">IF(COUNTBLANK(Q64:Q93)=30,"",AVERAGE(Q64:Q93))</f>
        <v>221.6</v>
      </c>
      <c r="R94" s="469">
        <f t="shared" ref="R94" si="18">IF(COUNTBLANK(R64:R93)=30,"",AVERAGE(R64:R93))</f>
        <v>3.3860000000000001</v>
      </c>
      <c r="S94" s="490">
        <f t="shared" ref="S94" si="19">IF(COUNTBLANK(S64:S93)=30,"",AVERAGE(S64:S93))</f>
        <v>5.0219999999999994</v>
      </c>
      <c r="T94" s="488">
        <f t="shared" ref="T94:U94" si="20">IF(COUNTBLANK(T64:T93)=30,"",AVERAGE(T64:T93))</f>
        <v>14.118</v>
      </c>
      <c r="U94" s="490">
        <f t="shared" si="20"/>
        <v>277.2</v>
      </c>
      <c r="V94" s="489">
        <f t="shared" ref="V94" si="21">IF(COUNTBLANK(V64:V93)=30,"",AVERAGE(V64:V93))</f>
        <v>53</v>
      </c>
      <c r="W94" s="489">
        <f t="shared" ref="W94" si="22">IF(COUNTBLANK(W64:W93)=30,"",AVERAGE(W64:W93))</f>
        <v>286.39999999999998</v>
      </c>
      <c r="X94" s="489">
        <f t="shared" ref="X94" si="23">IF(COUNTBLANK(X64:X93)=30,"",AVERAGE(X64:X93))</f>
        <v>62.2</v>
      </c>
      <c r="Y94" s="489">
        <f t="shared" ref="Y94:Z94" si="24">IF(COUNTBLANK(Y64:Y93)=30,"",AVERAGE(Y64:Y93))</f>
        <v>273</v>
      </c>
      <c r="Z94" s="489">
        <f t="shared" si="24"/>
        <v>48.8</v>
      </c>
      <c r="AA94" s="489">
        <f t="shared" ref="AA94" si="25">IF(COUNTBLANK(AA64:AA93)=30,"",AVERAGE(AA64:AA93))</f>
        <v>272.39999999999998</v>
      </c>
      <c r="AB94" s="489">
        <f t="shared" ref="AB94" si="26">IF(COUNTBLANK(AB64:AB93)=30,"",AVERAGE(AB64:AB93))</f>
        <v>48.2</v>
      </c>
      <c r="AC94" s="500">
        <f>IF(COUNTBLANK(AC64:AC93)=30,"",AVERAGE(AC64:AC93))</f>
        <v>7.1239999999999997</v>
      </c>
      <c r="AD94" s="490">
        <f t="shared" ref="AD94" si="27">IF(COUNTBLANK(AD64:AD93)=30,"",AVERAGE(AD64:AD93))</f>
        <v>9.84</v>
      </c>
      <c r="AE94" s="489">
        <f t="shared" ref="AE94" si="28">IF(COUNTBLANK(AE64:AE93)=30,"",AVERAGE(AE64:AE93))</f>
        <v>10.27</v>
      </c>
      <c r="AF94" s="488">
        <f t="shared" ref="AF94" si="29">IF(COUNTBLANK(AF64:AF93)=30,"",AVERAGE(AF64:AF93))</f>
        <v>9.85</v>
      </c>
      <c r="AG94" s="490">
        <f t="shared" ref="AG94" si="30">IF(COUNTBLANK(AG64:AG93)=30,"",AVERAGE(AG64:AG93))</f>
        <v>9.3000000000000007</v>
      </c>
      <c r="AH94" s="535">
        <f t="shared" ref="AH94" si="31">IF(COUNTBLANK(AH64:AH93)=30,"",AVERAGE(AH64:AH93))</f>
        <v>4.4000000000000004</v>
      </c>
      <c r="AI94" s="534">
        <f t="shared" ref="AI94" si="32">IF(COUNTBLANK(AI64:AI93)=30,"",AVERAGE(AI64:AI93))</f>
        <v>179.2</v>
      </c>
      <c r="AJ94" s="535">
        <f t="shared" ref="AJ94" si="33">IF(COUNTBLANK(AJ64:AJ93)=30,"",AVERAGE(AJ64:AJ93))</f>
        <v>11</v>
      </c>
      <c r="AK94" s="534">
        <f t="shared" ref="AK94" si="34">IF(COUNTBLANK(AK64:AK93)=30,"",AVERAGE(AK64:AK93))</f>
        <v>85.6</v>
      </c>
      <c r="AL94" s="488">
        <f t="shared" ref="AL94" si="35">IF(COUNTBLANK(AL64:AL93)=30,"",AVERAGE(AL64:AL93))</f>
        <v>87</v>
      </c>
      <c r="AM94" s="490">
        <f t="shared" ref="AM94" si="36">IF(COUNTBLANK(AM64:AM93)=30,"",AVERAGE(AM64:AM93))</f>
        <v>920</v>
      </c>
      <c r="AN94" s="488">
        <f t="shared" ref="AN94" si="37">IF(COUNTBLANK(AN64:AN93)=30,"",AVERAGE(AN64:AN93))</f>
        <v>29.4</v>
      </c>
      <c r="AO94" s="473">
        <f t="shared" ref="AO94" si="38">IF(COUNTBLANK(AO64:AO93)=30,"",AVERAGE(AO64:AO93))</f>
        <v>34.120000000000005</v>
      </c>
      <c r="AP94" s="492">
        <f t="shared" ref="AP94" si="39">IF(COUNTBLANK(AP64:AP93)=30,"",AVERAGE(AP64:AP93))</f>
        <v>33.720000000000006</v>
      </c>
      <c r="AQ94" s="467">
        <f t="shared" ref="AQ94" si="40">IF(COUNTBLANK(AQ64:AQ93)=30,"",AVERAGE(AQ64:AQ93))</f>
        <v>85.31008928571427</v>
      </c>
    </row>
    <row r="95" spans="1:44">
      <c r="A95" s="202"/>
      <c r="B95" s="202"/>
      <c r="C95" s="202"/>
      <c r="D95" s="202"/>
      <c r="E95" s="202"/>
      <c r="F95" s="202"/>
      <c r="G95" s="202"/>
      <c r="H95" s="202"/>
      <c r="I95" s="647" t="s">
        <v>163</v>
      </c>
      <c r="J95" s="648"/>
      <c r="K95" s="474">
        <f>IF(COUNTBLANK(K64:K93)=30,"",IF(COUNTBLANK(K64:K93)=29,"",STDEV(K64:K93)))</f>
        <v>6.1514225996915952</v>
      </c>
      <c r="L95" s="483">
        <f t="shared" ref="L95:AQ95" si="41">IF(COUNTBLANK(L64:L93)=30,"",IF(COUNTBLANK(L64:L93)=29,"",STDEV(L64:L93)))</f>
        <v>5.3241900792513821</v>
      </c>
      <c r="M95" s="483">
        <f t="shared" si="41"/>
        <v>3.3245150956510381</v>
      </c>
      <c r="N95" s="483">
        <f t="shared" si="41"/>
        <v>2.6396297659253913</v>
      </c>
      <c r="O95" s="483">
        <f t="shared" si="41"/>
        <v>2.0445106429584605</v>
      </c>
      <c r="P95" s="483">
        <f t="shared" si="41"/>
        <v>8.2204014500507867</v>
      </c>
      <c r="Q95" s="478">
        <f t="shared" si="41"/>
        <v>8.5249633430298637</v>
      </c>
      <c r="R95" s="474">
        <f t="shared" si="41"/>
        <v>0.14415269681834614</v>
      </c>
      <c r="S95" s="474">
        <f t="shared" si="41"/>
        <v>0.20437710243568566</v>
      </c>
      <c r="T95" s="478">
        <f t="shared" si="41"/>
        <v>0.38009209410350026</v>
      </c>
      <c r="U95" s="474">
        <f t="shared" si="41"/>
        <v>2.9495762407500319</v>
      </c>
      <c r="V95" s="483">
        <f t="shared" si="41"/>
        <v>6.0930288034769706</v>
      </c>
      <c r="W95" s="483">
        <f t="shared" si="41"/>
        <v>6.308724118235232</v>
      </c>
      <c r="X95" s="483">
        <f t="shared" si="41"/>
        <v>7.2163009915052614</v>
      </c>
      <c r="Y95" s="483">
        <f t="shared" si="41"/>
        <v>3.7416573867739413</v>
      </c>
      <c r="Z95" s="483">
        <f t="shared" si="41"/>
        <v>5.5520266569965075</v>
      </c>
      <c r="AA95" s="483">
        <f t="shared" si="41"/>
        <v>3.7815340802381923</v>
      </c>
      <c r="AB95" s="483">
        <f t="shared" si="41"/>
        <v>5.2273320154740333</v>
      </c>
      <c r="AC95" s="478">
        <f t="shared" si="41"/>
        <v>0.67910234869274222</v>
      </c>
      <c r="AD95" s="474">
        <f t="shared" si="41"/>
        <v>1.6410362579784712</v>
      </c>
      <c r="AE95" s="483">
        <f>IF(COUNTBLANK(AE64:AE93)=30,"",IF(COUNTBLANK(AE64:AE93)=29,"",STDEV(AE64:AE93)))</f>
        <v>2.0879415700636828</v>
      </c>
      <c r="AF95" s="478">
        <f t="shared" si="41"/>
        <v>1.5668439615992393</v>
      </c>
      <c r="AG95" s="474">
        <f t="shared" si="41"/>
        <v>11.267209059922514</v>
      </c>
      <c r="AH95" s="532">
        <f>IF(COUNTBLANK(AH64:AH93)=30,"",IF(COUNTBLANK(AH64:AH93)=29,"",STDEV(AH64:AH93)))</f>
        <v>6.5038450166036395</v>
      </c>
      <c r="AI95" s="478">
        <f t="shared" si="41"/>
        <v>20.38872237291972</v>
      </c>
      <c r="AJ95" s="532">
        <f t="shared" si="41"/>
        <v>7.810249675906654</v>
      </c>
      <c r="AK95" s="478">
        <f t="shared" si="41"/>
        <v>2.8809720581774605</v>
      </c>
      <c r="AL95" s="478">
        <f t="shared" si="41"/>
        <v>2.9154759474226504</v>
      </c>
      <c r="AM95" s="474">
        <f t="shared" si="41"/>
        <v>308.54497241083027</v>
      </c>
      <c r="AN95" s="478">
        <f t="shared" si="41"/>
        <v>4.1593268686170788</v>
      </c>
      <c r="AO95" s="474">
        <f t="shared" si="41"/>
        <v>2.7598913022073415</v>
      </c>
      <c r="AP95" s="478">
        <f t="shared" si="41"/>
        <v>3.892557000224893</v>
      </c>
      <c r="AQ95" s="219">
        <f t="shared" si="41"/>
        <v>9.5142711695263422</v>
      </c>
    </row>
    <row r="96" spans="1:44">
      <c r="A96" s="202"/>
      <c r="B96" s="202"/>
      <c r="C96" s="202"/>
      <c r="D96" s="202"/>
      <c r="E96" s="202"/>
      <c r="F96" s="202"/>
      <c r="G96" s="202"/>
      <c r="H96" s="202"/>
      <c r="I96" s="647" t="s">
        <v>164</v>
      </c>
      <c r="J96" s="648"/>
      <c r="K96" s="474">
        <f>IF(COUNTBLANK(K64:K93)=30,"",MAX(K64:K93))</f>
        <v>181.5</v>
      </c>
      <c r="L96" s="483">
        <f>IF(COUNTBLANK(L64:L93)=30,"",MIN(L64:L93))</f>
        <v>54.1</v>
      </c>
      <c r="M96" s="483">
        <f t="shared" ref="M96:O96" si="42">IF(COUNTBLANK(M64:M93)=30,"",MIN(M64:M93))</f>
        <v>17.353450775049239</v>
      </c>
      <c r="N96" s="483">
        <f t="shared" si="42"/>
        <v>43.354661283474769</v>
      </c>
      <c r="O96" s="483">
        <f t="shared" si="42"/>
        <v>18.34014019645744</v>
      </c>
      <c r="P96" s="483">
        <f>IF(COUNTBLANK(P64:P93)=30,"",MAX(P64:P93))</f>
        <v>237</v>
      </c>
      <c r="Q96" s="470">
        <f>IF(COUNTBLANK(Q64:Q93)=30,"",MAX(Q64:Q93))</f>
        <v>234</v>
      </c>
      <c r="R96" s="218">
        <f>IF(COUNTBLANK(R64:R93)=30,"",MIN(R64:R93))</f>
        <v>3.24</v>
      </c>
      <c r="S96" s="474">
        <f t="shared" ref="S96:T96" si="43">IF(COUNTBLANK(S64:S93)=30,"",MIN(S64:S93))</f>
        <v>4.87</v>
      </c>
      <c r="T96" s="470">
        <f t="shared" si="43"/>
        <v>13.89</v>
      </c>
      <c r="U96" s="474">
        <f>IF(COUNTBLANK(U64:U93)=30,"",MAX(U64:U93))</f>
        <v>281</v>
      </c>
      <c r="V96" s="483">
        <f t="shared" ref="V96:AQ96" si="44">IF(COUNTBLANK(V64:V93)=30,"",MAX(V64:V93))</f>
        <v>59</v>
      </c>
      <c r="W96" s="483">
        <f t="shared" si="44"/>
        <v>297</v>
      </c>
      <c r="X96" s="483">
        <f t="shared" si="44"/>
        <v>69</v>
      </c>
      <c r="Y96" s="483">
        <f t="shared" si="44"/>
        <v>278</v>
      </c>
      <c r="Z96" s="483">
        <f t="shared" si="44"/>
        <v>52.5</v>
      </c>
      <c r="AA96" s="483">
        <f t="shared" si="44"/>
        <v>277</v>
      </c>
      <c r="AB96" s="483">
        <f t="shared" si="44"/>
        <v>51.5</v>
      </c>
      <c r="AC96" s="470">
        <f t="shared" si="44"/>
        <v>7.81</v>
      </c>
      <c r="AD96" s="474">
        <f t="shared" si="44"/>
        <v>12.6</v>
      </c>
      <c r="AE96" s="483">
        <f t="shared" si="44"/>
        <v>13.5</v>
      </c>
      <c r="AF96" s="470">
        <f t="shared" si="44"/>
        <v>12</v>
      </c>
      <c r="AG96" s="474">
        <f t="shared" si="44"/>
        <v>16</v>
      </c>
      <c r="AH96" s="532">
        <f t="shared" si="44"/>
        <v>12</v>
      </c>
      <c r="AI96" s="478">
        <f t="shared" si="44"/>
        <v>207</v>
      </c>
      <c r="AJ96" s="532">
        <f t="shared" si="44"/>
        <v>22</v>
      </c>
      <c r="AK96" s="478">
        <f t="shared" si="44"/>
        <v>90</v>
      </c>
      <c r="AL96" s="470">
        <f t="shared" si="44"/>
        <v>89</v>
      </c>
      <c r="AM96" s="474">
        <f t="shared" si="44"/>
        <v>1320</v>
      </c>
      <c r="AN96" s="470">
        <f t="shared" si="44"/>
        <v>34</v>
      </c>
      <c r="AO96" s="474">
        <f t="shared" si="44"/>
        <v>38.700000000000003</v>
      </c>
      <c r="AP96" s="470">
        <f t="shared" si="44"/>
        <v>39.9</v>
      </c>
      <c r="AQ96" s="219">
        <f t="shared" si="44"/>
        <v>97.914732142857147</v>
      </c>
      <c r="AR96" s="70"/>
    </row>
    <row r="97" spans="1:43">
      <c r="A97" s="202"/>
      <c r="B97" s="202"/>
      <c r="C97" s="202"/>
      <c r="D97" s="202"/>
      <c r="E97" s="202"/>
      <c r="F97" s="202"/>
      <c r="G97" s="202"/>
      <c r="H97" s="202"/>
      <c r="I97" s="647" t="s">
        <v>165</v>
      </c>
      <c r="J97" s="648"/>
      <c r="K97" s="475">
        <f>IF(COUNTBLANK(K64:K93)=30,"",MIN(K64:K93))</f>
        <v>166.9</v>
      </c>
      <c r="L97" s="485">
        <f t="shared" ref="L97:N97" si="45">IF(COUNTBLANK(L64:L93)=30,"",MAX(L64:L93))</f>
        <v>65.7</v>
      </c>
      <c r="M97" s="485">
        <f t="shared" si="45"/>
        <v>25.938301663279706</v>
      </c>
      <c r="N97" s="485">
        <f t="shared" si="45"/>
        <v>50.142259011272785</v>
      </c>
      <c r="O97" s="485">
        <f>IF(COUNTBLANK(O64:O93)=30,"",MAX(O64:O93))</f>
        <v>23.585913214609196</v>
      </c>
      <c r="P97" s="485">
        <f>IF(COUNTBLANK(P64:P93)=30,"",MIN(P64:P93))</f>
        <v>218.5</v>
      </c>
      <c r="Q97" s="472">
        <f>IF(COUNTBLANK(Q64:Q93)=30,"",MIN(Q64:Q93))</f>
        <v>214.5</v>
      </c>
      <c r="R97" s="496">
        <f t="shared" ref="R97:S97" si="46">IF(COUNTBLANK(R64:R93)=30,"",MAX(R64:R93))</f>
        <v>3.61</v>
      </c>
      <c r="S97" s="475">
        <f t="shared" si="46"/>
        <v>5.38</v>
      </c>
      <c r="T97" s="472">
        <f>IF(COUNTBLANK(T64:T93)=30,"",MAX(T64:T93))</f>
        <v>14.79</v>
      </c>
      <c r="U97" s="475">
        <f t="shared" ref="U97:Z97" si="47">IF(COUNTBLANK(U64:U93)=30,"",MIN(U64:U93))</f>
        <v>273</v>
      </c>
      <c r="V97" s="485">
        <f t="shared" si="47"/>
        <v>44</v>
      </c>
      <c r="W97" s="485">
        <f t="shared" si="47"/>
        <v>281</v>
      </c>
      <c r="X97" s="485">
        <f t="shared" si="47"/>
        <v>50</v>
      </c>
      <c r="Y97" s="485">
        <f t="shared" si="47"/>
        <v>270</v>
      </c>
      <c r="Z97" s="485">
        <f t="shared" si="47"/>
        <v>39</v>
      </c>
      <c r="AA97" s="485">
        <f t="shared" ref="AA97:AJ97" si="48">IF(COUNTBLANK(AA64:AA93)=30,"",MIN(AA64:AA93))</f>
        <v>269</v>
      </c>
      <c r="AB97" s="485">
        <f t="shared" si="48"/>
        <v>39</v>
      </c>
      <c r="AC97" s="472">
        <f t="shared" si="48"/>
        <v>6.09</v>
      </c>
      <c r="AD97" s="475">
        <f t="shared" si="48"/>
        <v>8.1999999999999993</v>
      </c>
      <c r="AE97" s="483">
        <f t="shared" si="48"/>
        <v>8.35</v>
      </c>
      <c r="AF97" s="470">
        <f t="shared" si="48"/>
        <v>8.15</v>
      </c>
      <c r="AG97" s="474">
        <f t="shared" si="48"/>
        <v>-10</v>
      </c>
      <c r="AH97" s="532">
        <f t="shared" si="48"/>
        <v>-6</v>
      </c>
      <c r="AI97" s="478">
        <f t="shared" si="48"/>
        <v>153</v>
      </c>
      <c r="AJ97" s="532">
        <f t="shared" si="48"/>
        <v>3</v>
      </c>
      <c r="AK97" s="478">
        <f t="shared" ref="AK97:AP97" si="49">IF(COUNTBLANK(AK64:AK93)=30,"",MIN(AK64:AK93))</f>
        <v>82</v>
      </c>
      <c r="AL97" s="470">
        <f t="shared" si="49"/>
        <v>82</v>
      </c>
      <c r="AM97" s="474">
        <f t="shared" si="49"/>
        <v>480</v>
      </c>
      <c r="AN97" s="470">
        <f t="shared" si="49"/>
        <v>25</v>
      </c>
      <c r="AO97" s="474">
        <f t="shared" si="49"/>
        <v>31.8</v>
      </c>
      <c r="AP97" s="470">
        <f t="shared" si="49"/>
        <v>29.3</v>
      </c>
      <c r="AQ97" s="219">
        <f>IF(COUNTBLANK(AQ64:AQ93)=30,"",MIN(AQ64:AQ93))</f>
        <v>77.767857142857139</v>
      </c>
    </row>
    <row r="98" spans="1:43">
      <c r="A98" s="202"/>
      <c r="B98" s="202"/>
      <c r="C98" s="202"/>
      <c r="D98" s="202"/>
      <c r="E98" s="202"/>
      <c r="F98" s="202"/>
      <c r="G98" s="202"/>
      <c r="H98" s="202"/>
      <c r="I98" s="647" t="s">
        <v>166</v>
      </c>
      <c r="J98" s="648"/>
      <c r="K98" s="474">
        <f>IF(COUNTBLANK(K64:K93)=30,"",MEDIAN(K64:K93))</f>
        <v>167.9</v>
      </c>
      <c r="L98" s="483">
        <f t="shared" ref="L98:AP98" si="50">IF(COUNTBLANK(L64:L93)=30,"",MEDIAN(L64:L93))</f>
        <v>56.8</v>
      </c>
      <c r="M98" s="483">
        <f t="shared" si="50"/>
        <v>21.444696955253484</v>
      </c>
      <c r="N98" s="483">
        <f t="shared" si="50"/>
        <v>45.207662426048067</v>
      </c>
      <c r="O98" s="483">
        <f t="shared" si="50"/>
        <v>19.306513671652667</v>
      </c>
      <c r="P98" s="483">
        <f t="shared" si="50"/>
        <v>219</v>
      </c>
      <c r="Q98" s="470">
        <f t="shared" si="50"/>
        <v>216.5</v>
      </c>
      <c r="R98" s="218">
        <f t="shared" si="50"/>
        <v>3.4</v>
      </c>
      <c r="S98" s="474">
        <f t="shared" si="50"/>
        <v>4.97</v>
      </c>
      <c r="T98" s="470">
        <f t="shared" si="50"/>
        <v>13.96</v>
      </c>
      <c r="U98" s="474">
        <f t="shared" si="50"/>
        <v>278</v>
      </c>
      <c r="V98" s="483">
        <f t="shared" si="50"/>
        <v>54.5</v>
      </c>
      <c r="W98" s="483">
        <f t="shared" si="50"/>
        <v>284</v>
      </c>
      <c r="X98" s="483">
        <f t="shared" si="50"/>
        <v>64.5</v>
      </c>
      <c r="Y98" s="483">
        <f t="shared" si="50"/>
        <v>271</v>
      </c>
      <c r="Z98" s="483">
        <f t="shared" si="50"/>
        <v>51</v>
      </c>
      <c r="AA98" s="483">
        <f t="shared" si="50"/>
        <v>270</v>
      </c>
      <c r="AB98" s="483">
        <f t="shared" si="50"/>
        <v>50.5</v>
      </c>
      <c r="AC98" s="470">
        <f t="shared" si="50"/>
        <v>7.18</v>
      </c>
      <c r="AD98" s="474">
        <f t="shared" si="50"/>
        <v>9.5</v>
      </c>
      <c r="AE98" s="483">
        <f t="shared" si="50"/>
        <v>10.3</v>
      </c>
      <c r="AF98" s="470">
        <f t="shared" si="50"/>
        <v>10.1</v>
      </c>
      <c r="AG98" s="474">
        <f t="shared" si="50"/>
        <v>16</v>
      </c>
      <c r="AH98" s="532">
        <f t="shared" si="50"/>
        <v>5</v>
      </c>
      <c r="AI98" s="478">
        <f t="shared" si="50"/>
        <v>180</v>
      </c>
      <c r="AJ98" s="532">
        <f t="shared" si="50"/>
        <v>12</v>
      </c>
      <c r="AK98" s="478">
        <f t="shared" si="50"/>
        <v>85</v>
      </c>
      <c r="AL98" s="470">
        <f t="shared" si="50"/>
        <v>88</v>
      </c>
      <c r="AM98" s="474">
        <f t="shared" si="50"/>
        <v>1000</v>
      </c>
      <c r="AN98" s="470">
        <f t="shared" si="50"/>
        <v>31</v>
      </c>
      <c r="AO98" s="474">
        <f t="shared" si="50"/>
        <v>34</v>
      </c>
      <c r="AP98" s="470">
        <f t="shared" si="50"/>
        <v>33.299999999999997</v>
      </c>
      <c r="AQ98" s="219">
        <f>IF(COUNTBLANK(AQ64:AQ93)=30,"",MEDIAN(AQ64:AQ93))</f>
        <v>79.452678571428578</v>
      </c>
    </row>
    <row r="99" spans="1:43" ht="14.25" thickBot="1">
      <c r="A99" s="202"/>
      <c r="B99" s="202"/>
      <c r="C99" s="202"/>
      <c r="D99" s="202"/>
      <c r="E99" s="202"/>
      <c r="F99" s="202"/>
      <c r="G99" s="202"/>
      <c r="H99" s="202"/>
      <c r="I99" s="643" t="s">
        <v>167</v>
      </c>
      <c r="J99" s="644"/>
      <c r="K99" s="476">
        <f>IF(COUNTBLANK(K64:K93)=30,"",IF(COUNTBLANK(K64:K93)=29,"",VAR(K64:K93)))</f>
        <v>37.839999999996508</v>
      </c>
      <c r="L99" s="484">
        <f t="shared" ref="L99:AQ99" si="51">IF(COUNTBLANK(L64:L93)=30,"",IF(COUNTBLANK(L64:L93)=29,"",VAR(L64:L93)))</f>
        <v>28.346999999998843</v>
      </c>
      <c r="M99" s="484">
        <f t="shared" si="51"/>
        <v>11.052400621211632</v>
      </c>
      <c r="N99" s="484">
        <f t="shared" si="51"/>
        <v>6.9676453011593367</v>
      </c>
      <c r="O99" s="484">
        <f t="shared" si="51"/>
        <v>4.1800237691704183</v>
      </c>
      <c r="P99" s="484">
        <f t="shared" si="51"/>
        <v>67.57499999999709</v>
      </c>
      <c r="Q99" s="480">
        <f t="shared" si="51"/>
        <v>72.67500000000291</v>
      </c>
      <c r="R99" s="476">
        <f t="shared" si="51"/>
        <v>2.0780000000002019E-2</v>
      </c>
      <c r="S99" s="476">
        <f t="shared" si="51"/>
        <v>4.1770000000006746E-2</v>
      </c>
      <c r="T99" s="480">
        <f t="shared" si="51"/>
        <v>0.14446999999998411</v>
      </c>
      <c r="U99" s="476">
        <f t="shared" si="51"/>
        <v>8.6999999999970896</v>
      </c>
      <c r="V99" s="484">
        <f t="shared" si="51"/>
        <v>37.125</v>
      </c>
      <c r="W99" s="484">
        <f t="shared" si="51"/>
        <v>39.80000000000291</v>
      </c>
      <c r="X99" s="484">
        <f t="shared" si="51"/>
        <v>52.074999999999818</v>
      </c>
      <c r="Y99" s="484">
        <f t="shared" si="51"/>
        <v>14</v>
      </c>
      <c r="Z99" s="484">
        <f t="shared" si="51"/>
        <v>30.824999999999818</v>
      </c>
      <c r="AA99" s="484">
        <f t="shared" si="51"/>
        <v>14.30000000000291</v>
      </c>
      <c r="AB99" s="484">
        <f t="shared" si="51"/>
        <v>27.324999999999818</v>
      </c>
      <c r="AC99" s="480">
        <f t="shared" si="51"/>
        <v>0.46117999999999881</v>
      </c>
      <c r="AD99" s="476">
        <f t="shared" si="51"/>
        <v>2.6929999999999836</v>
      </c>
      <c r="AE99" s="484">
        <f t="shared" si="51"/>
        <v>4.359499999999997</v>
      </c>
      <c r="AF99" s="480">
        <f t="shared" si="51"/>
        <v>2.4549999999999983</v>
      </c>
      <c r="AG99" s="476">
        <f t="shared" si="51"/>
        <v>126.95</v>
      </c>
      <c r="AH99" s="533">
        <f>IF(COUNTBLANK(AH64:AH93)=30,"",IF(COUNTBLANK(AH64:AH93)=29,"",VAR(AH64:AH93)))</f>
        <v>42.3</v>
      </c>
      <c r="AI99" s="480">
        <f t="shared" si="51"/>
        <v>415.69999999999709</v>
      </c>
      <c r="AJ99" s="533">
        <f t="shared" si="51"/>
        <v>61</v>
      </c>
      <c r="AK99" s="480">
        <f t="shared" si="51"/>
        <v>8.2999999999992724</v>
      </c>
      <c r="AL99" s="480">
        <f t="shared" si="51"/>
        <v>8.5</v>
      </c>
      <c r="AM99" s="476">
        <f t="shared" si="51"/>
        <v>95200</v>
      </c>
      <c r="AN99" s="480">
        <f t="shared" si="51"/>
        <v>17.299999999999955</v>
      </c>
      <c r="AO99" s="476">
        <f t="shared" si="51"/>
        <v>7.6169999999997344</v>
      </c>
      <c r="AP99" s="480">
        <f t="shared" si="51"/>
        <v>15.151999999999816</v>
      </c>
      <c r="AQ99" s="220">
        <f t="shared" si="51"/>
        <v>90.521355887280151</v>
      </c>
    </row>
    <row r="100" spans="1:43">
      <c r="I100" s="491"/>
    </row>
  </sheetData>
  <sheetProtection password="AC76" sheet="1" objects="1" scenarios="1"/>
  <mergeCells count="102">
    <mergeCell ref="A57:B57"/>
    <mergeCell ref="C57:E57"/>
    <mergeCell ref="A51:E51"/>
    <mergeCell ref="A53:B53"/>
    <mergeCell ref="C53:E53"/>
    <mergeCell ref="A54:B54"/>
    <mergeCell ref="C54:E54"/>
    <mergeCell ref="I99:J99"/>
    <mergeCell ref="R59:R60"/>
    <mergeCell ref="I94:J94"/>
    <mergeCell ref="I95:J95"/>
    <mergeCell ref="J59:J63"/>
    <mergeCell ref="K59:Q60"/>
    <mergeCell ref="P61:Q61"/>
    <mergeCell ref="F59:F63"/>
    <mergeCell ref="G59:G63"/>
    <mergeCell ref="H59:H63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K61:AL61"/>
    <mergeCell ref="I96:J96"/>
    <mergeCell ref="I97:J97"/>
    <mergeCell ref="I98:J98"/>
    <mergeCell ref="AI60:AJ60"/>
    <mergeCell ref="AA61:AB61"/>
    <mergeCell ref="AD60:AF60"/>
    <mergeCell ref="AG60:AH60"/>
    <mergeCell ref="AK60:AL60"/>
    <mergeCell ref="W61:X61"/>
    <mergeCell ref="Y61:Z61"/>
    <mergeCell ref="I59:I63"/>
    <mergeCell ref="S59:T60"/>
    <mergeCell ref="U61:V61"/>
    <mergeCell ref="U59:AF59"/>
    <mergeCell ref="U60:AC60"/>
    <mergeCell ref="AG59:AL59"/>
    <mergeCell ref="AG61:AH61"/>
    <mergeCell ref="A3:B3"/>
    <mergeCell ref="A4:B4"/>
    <mergeCell ref="C3:F3"/>
    <mergeCell ref="C4:F4"/>
    <mergeCell ref="A1:F1"/>
    <mergeCell ref="D9:D13"/>
    <mergeCell ref="E9:E13"/>
    <mergeCell ref="C5:F5"/>
    <mergeCell ref="C6:F6"/>
    <mergeCell ref="A7:B7"/>
    <mergeCell ref="C7:F7"/>
    <mergeCell ref="A5:B5"/>
    <mergeCell ref="A6:B6"/>
    <mergeCell ref="A9:A13"/>
    <mergeCell ref="B9:B13"/>
    <mergeCell ref="C9:C13"/>
    <mergeCell ref="F9:F13"/>
    <mergeCell ref="G9:G13"/>
    <mergeCell ref="H9:H13"/>
    <mergeCell ref="I9:I13"/>
    <mergeCell ref="J9:J13"/>
    <mergeCell ref="Q11:R11"/>
    <mergeCell ref="S11:V11"/>
    <mergeCell ref="W11:X11"/>
    <mergeCell ref="Y11:Z11"/>
    <mergeCell ref="I48:J48"/>
    <mergeCell ref="I49:J49"/>
    <mergeCell ref="I44:J44"/>
    <mergeCell ref="I45:J45"/>
    <mergeCell ref="I46:J46"/>
    <mergeCell ref="I47:J47"/>
    <mergeCell ref="AU11:AV11"/>
    <mergeCell ref="AA9:AT9"/>
    <mergeCell ref="AA10:AN10"/>
    <mergeCell ref="AU10:AV10"/>
    <mergeCell ref="AU9:AZ9"/>
    <mergeCell ref="AJ11:AL11"/>
    <mergeCell ref="AA11:AC11"/>
    <mergeCell ref="AD11:AF11"/>
    <mergeCell ref="AG11:AI11"/>
    <mergeCell ref="K9:R10"/>
    <mergeCell ref="S9:V10"/>
    <mergeCell ref="W9:Z10"/>
    <mergeCell ref="BC9:BF10"/>
    <mergeCell ref="BC11:BD11"/>
    <mergeCell ref="BE11:BF11"/>
    <mergeCell ref="AW10:AX10"/>
    <mergeCell ref="AY10:AZ10"/>
    <mergeCell ref="AY11:AZ11"/>
    <mergeCell ref="BA9:BB10"/>
    <mergeCell ref="AM59:AN60"/>
    <mergeCell ref="AO10:AT10"/>
    <mergeCell ref="AM11:AN11"/>
    <mergeCell ref="AO11:AP11"/>
    <mergeCell ref="AQ11:AR11"/>
    <mergeCell ref="AS11:AT11"/>
    <mergeCell ref="AO59:AP60"/>
    <mergeCell ref="AQ59:AQ60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4" t="str">
        <f>IF(表示変換!A1="","",表示変換!A1)&amp;"　"&amp;"（８００点満点）"</f>
        <v>●●チームバレーボール体力指数　（８００点満点）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Z1" s="661" t="str">
        <f>IF(表示変換!A1="","",表示変換!A1)</f>
        <v>●●チームバレーボール体力指数</v>
      </c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128"/>
      <c r="AU1" s="661" t="str">
        <f>IF(表示変換!A1="","",表示変換!A1)&amp;"　"&amp;"（順位）"</f>
        <v>●●チームバレーボール体力指数　（順位）</v>
      </c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</row>
    <row r="2" spans="1:70">
      <c r="A2" s="695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Z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131"/>
      <c r="AU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</row>
    <row r="3" spans="1:70">
      <c r="A3" s="677" t="s">
        <v>47</v>
      </c>
      <c r="B3" s="666" t="s">
        <v>60</v>
      </c>
      <c r="C3" s="666" t="s">
        <v>61</v>
      </c>
      <c r="D3" s="634" t="s">
        <v>356</v>
      </c>
      <c r="E3" s="666" t="s">
        <v>69</v>
      </c>
      <c r="F3" s="681" t="s">
        <v>13</v>
      </c>
      <c r="G3" s="675" t="s">
        <v>62</v>
      </c>
      <c r="H3" s="668"/>
      <c r="I3" s="675" t="s">
        <v>63</v>
      </c>
      <c r="J3" s="668"/>
      <c r="K3" s="675" t="s">
        <v>390</v>
      </c>
      <c r="L3" s="668"/>
      <c r="M3" s="675" t="s">
        <v>64</v>
      </c>
      <c r="N3" s="668"/>
      <c r="O3" s="667" t="s">
        <v>74</v>
      </c>
      <c r="P3" s="672"/>
      <c r="Q3" s="667" t="s">
        <v>65</v>
      </c>
      <c r="R3" s="672"/>
      <c r="S3" s="667" t="s">
        <v>66</v>
      </c>
      <c r="T3" s="672"/>
      <c r="U3" s="667" t="s">
        <v>76</v>
      </c>
      <c r="V3" s="668"/>
      <c r="W3" s="51" t="s">
        <v>48</v>
      </c>
      <c r="X3" s="52" t="s">
        <v>79</v>
      </c>
      <c r="Z3" s="677" t="s">
        <v>47</v>
      </c>
      <c r="AA3" s="666" t="s">
        <v>60</v>
      </c>
      <c r="AB3" s="666" t="s">
        <v>84</v>
      </c>
      <c r="AC3" s="666" t="s">
        <v>85</v>
      </c>
      <c r="AD3" s="666" t="s">
        <v>61</v>
      </c>
      <c r="AE3" s="666" t="s">
        <v>86</v>
      </c>
      <c r="AF3" s="634" t="s">
        <v>356</v>
      </c>
      <c r="AG3" s="666" t="s">
        <v>87</v>
      </c>
      <c r="AH3" s="666" t="s">
        <v>88</v>
      </c>
      <c r="AI3" s="666" t="s">
        <v>69</v>
      </c>
      <c r="AJ3" s="666" t="s">
        <v>13</v>
      </c>
      <c r="AK3" s="669" t="s">
        <v>89</v>
      </c>
      <c r="AL3" s="676" t="s">
        <v>156</v>
      </c>
      <c r="AM3" s="673" t="s">
        <v>158</v>
      </c>
      <c r="AN3" s="136" t="s">
        <v>48</v>
      </c>
      <c r="AO3" s="136" t="s">
        <v>79</v>
      </c>
      <c r="AP3" s="663" t="s">
        <v>94</v>
      </c>
      <c r="AQ3" s="664"/>
      <c r="AR3" s="664"/>
      <c r="AS3" s="665"/>
      <c r="AT3" s="130"/>
      <c r="AU3" s="677" t="s">
        <v>90</v>
      </c>
      <c r="AV3" s="666" t="s">
        <v>91</v>
      </c>
      <c r="AW3" s="678" t="s">
        <v>92</v>
      </c>
      <c r="AX3" s="634" t="s">
        <v>356</v>
      </c>
      <c r="AY3" s="666" t="s">
        <v>11</v>
      </c>
      <c r="AZ3" s="666" t="s">
        <v>13</v>
      </c>
      <c r="BA3" s="681" t="s">
        <v>93</v>
      </c>
      <c r="BB3" s="675" t="s">
        <v>62</v>
      </c>
      <c r="BC3" s="668"/>
      <c r="BD3" s="675" t="s">
        <v>63</v>
      </c>
      <c r="BE3" s="668"/>
      <c r="BF3" s="675" t="s">
        <v>390</v>
      </c>
      <c r="BG3" s="668"/>
      <c r="BH3" s="675" t="s">
        <v>64</v>
      </c>
      <c r="BI3" s="668"/>
      <c r="BJ3" s="667" t="s">
        <v>74</v>
      </c>
      <c r="BK3" s="672"/>
      <c r="BL3" s="667" t="s">
        <v>65</v>
      </c>
      <c r="BM3" s="672"/>
      <c r="BN3" s="667" t="s">
        <v>66</v>
      </c>
      <c r="BO3" s="672"/>
      <c r="BP3" s="667" t="s">
        <v>76</v>
      </c>
      <c r="BQ3" s="668"/>
      <c r="BR3" s="52" t="s">
        <v>79</v>
      </c>
    </row>
    <row r="4" spans="1:70">
      <c r="A4" s="677"/>
      <c r="B4" s="585"/>
      <c r="C4" s="585"/>
      <c r="D4" s="634"/>
      <c r="E4" s="585"/>
      <c r="F4" s="682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7"/>
      <c r="AA4" s="585"/>
      <c r="AB4" s="585"/>
      <c r="AC4" s="585"/>
      <c r="AD4" s="585"/>
      <c r="AE4" s="585"/>
      <c r="AF4" s="634"/>
      <c r="AG4" s="585"/>
      <c r="AH4" s="585"/>
      <c r="AI4" s="585"/>
      <c r="AJ4" s="585"/>
      <c r="AK4" s="670"/>
      <c r="AL4" s="636"/>
      <c r="AM4" s="629"/>
      <c r="AN4" s="137"/>
      <c r="AO4" s="142"/>
      <c r="AP4" s="143"/>
      <c r="AQ4" s="140"/>
      <c r="AR4" s="140"/>
      <c r="AS4" s="141"/>
      <c r="AT4" s="130"/>
      <c r="AU4" s="677"/>
      <c r="AV4" s="585"/>
      <c r="AW4" s="679"/>
      <c r="AX4" s="634"/>
      <c r="AY4" s="585"/>
      <c r="AZ4" s="585"/>
      <c r="BA4" s="682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7"/>
      <c r="B5" s="586"/>
      <c r="C5" s="586"/>
      <c r="D5" s="634"/>
      <c r="E5" s="586"/>
      <c r="F5" s="683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sec</v>
      </c>
      <c r="L5" s="56" t="s">
        <v>52</v>
      </c>
      <c r="M5" s="2" t="str">
        <f>IF(表示変換!Q5="","",表示変換!Q5)</f>
        <v>cm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7"/>
      <c r="AA5" s="586"/>
      <c r="AB5" s="586"/>
      <c r="AC5" s="586"/>
      <c r="AD5" s="586"/>
      <c r="AE5" s="586"/>
      <c r="AF5" s="634"/>
      <c r="AG5" s="586"/>
      <c r="AH5" s="586"/>
      <c r="AI5" s="586"/>
      <c r="AJ5" s="586"/>
      <c r="AK5" s="671"/>
      <c r="AL5" s="637"/>
      <c r="AM5" s="674"/>
      <c r="AN5" s="138" t="s">
        <v>53</v>
      </c>
      <c r="AO5" s="138" t="s">
        <v>54</v>
      </c>
      <c r="AP5" s="144" t="s">
        <v>96</v>
      </c>
      <c r="AQ5" s="145" t="s">
        <v>97</v>
      </c>
      <c r="AR5" s="145" t="s">
        <v>95</v>
      </c>
      <c r="AS5" s="146" t="s">
        <v>98</v>
      </c>
      <c r="AT5" s="130"/>
      <c r="AU5" s="677"/>
      <c r="AV5" s="586"/>
      <c r="AW5" s="680"/>
      <c r="AX5" s="634"/>
      <c r="AY5" s="586"/>
      <c r="AZ5" s="586"/>
      <c r="BA5" s="683"/>
      <c r="BB5" s="2" t="str">
        <f>IF(表示変換!N5="","",表示変換!N5)</f>
        <v>sec</v>
      </c>
      <c r="BC5" s="56" t="s">
        <v>78</v>
      </c>
      <c r="BD5" s="2" t="str">
        <f>IF(表示変換!O5="","",表示変換!O5)</f>
        <v>sec</v>
      </c>
      <c r="BE5" s="56" t="s">
        <v>78</v>
      </c>
      <c r="BF5" s="2" t="str">
        <f>IF(表示変換!P5="","",表示変換!P5)</f>
        <v>sec</v>
      </c>
      <c r="BG5" s="56" t="s">
        <v>78</v>
      </c>
      <c r="BH5" s="2" t="str">
        <f>IF(表示変換!Q5="","",表示変換!Q5)</f>
        <v>cm</v>
      </c>
      <c r="BI5" s="56" t="s">
        <v>78</v>
      </c>
      <c r="BJ5" s="2" t="str">
        <f>IF(表示変換!R5="","",表示変換!R5)</f>
        <v>cm</v>
      </c>
      <c r="BK5" s="56" t="s">
        <v>78</v>
      </c>
      <c r="BL5" s="2" t="str">
        <f>IF(表示変換!S5="","",表示変換!S5)</f>
        <v>m</v>
      </c>
      <c r="BM5" s="56" t="s">
        <v>78</v>
      </c>
      <c r="BN5" s="2" t="str">
        <f>IF(表示変換!T5="","",表示変換!T5)</f>
        <v>回</v>
      </c>
      <c r="BO5" s="56" t="s">
        <v>78</v>
      </c>
      <c r="BP5" s="2" t="str">
        <f>IF(表示変換!U5="","",表示変換!U5)</f>
        <v>m</v>
      </c>
      <c r="BQ5" s="56" t="s">
        <v>78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>■■　■■</v>
      </c>
      <c r="C6" s="82" t="str">
        <f ca="1">IF(表示変換!D6="","",表示変換!D6)</f>
        <v>中３</v>
      </c>
      <c r="D6" s="82" t="str">
        <f>IF(表示変換!F6="","",表示変換!F6)</f>
        <v>◆◆◆中学校</v>
      </c>
      <c r="E6" s="83">
        <f>IF(表示変換!I6="","",表示変換!I6)</f>
        <v>172.7</v>
      </c>
      <c r="F6" s="84">
        <f>IF(表示変換!J6="","",表示変換!J6)</f>
        <v>54.7</v>
      </c>
      <c r="G6" s="104">
        <f>IF(表示変換!N6="","",表示変換!N6)</f>
        <v>3.28</v>
      </c>
      <c r="H6" s="115">
        <f>IF(G6="","",IF(G6&lt;3,VALUE(100),IF(G6&gt;=4,"0",400-G6*100)))</f>
        <v>72</v>
      </c>
      <c r="I6" s="105">
        <f>IF(表示変換!O6="","",表示変換!O6)</f>
        <v>4.92</v>
      </c>
      <c r="J6" s="116">
        <f>IF(I6="","",IF(I6&lt;4.6,VALUE(100),IF(I6&gt;=5.6,"0",560-I6*100)))</f>
        <v>68</v>
      </c>
      <c r="K6" s="105">
        <f>IF(表示変換!P6="","",表示変換!P6)</f>
        <v>14.04</v>
      </c>
      <c r="L6" s="117">
        <f>IF(K6="","",IF(K6&lt;12,VALUE(100),IF(K6&gt;16.95,"0",-20*K6+340)))</f>
        <v>59.200000000000045</v>
      </c>
      <c r="M6" s="106">
        <f>IF(表示変換!Q6="","",表示変換!Q6)</f>
        <v>50</v>
      </c>
      <c r="N6" s="118">
        <f>IF(M6="","",IF(M6&gt;90,VALUE(100),IF(M6&lt;0,"0",ROUNDDOWN(M6+10,0))))</f>
        <v>60</v>
      </c>
      <c r="O6" s="106">
        <f>IF(表示変換!R6="","",表示変換!R6)</f>
        <v>69</v>
      </c>
      <c r="P6" s="116">
        <f>IF(O6="","",IF(O6&gt;100,VALUE(100),IF(O6&lt;1,"0",ROUND(O6,0))))</f>
        <v>69</v>
      </c>
      <c r="Q6" s="105">
        <f>IF(表示変換!S6="","",表示変換!S6)</f>
        <v>12.6</v>
      </c>
      <c r="R6" s="116">
        <f>IF(Q6="","",IF(Q6&gt;16,VALUE(100),IF(Q6&lt;6.1,"0",ROUNDDOWN(Q6*10-60,0))))</f>
        <v>66</v>
      </c>
      <c r="S6" s="106">
        <f>IF(表示変換!T6="","",表示変換!T6)</f>
        <v>34</v>
      </c>
      <c r="T6" s="116">
        <f>IF(S6="","",IF(S6&gt;50,VALUE(100),IF(S6&lt;1,"0",S6*2)))</f>
        <v>68</v>
      </c>
      <c r="U6" s="106">
        <f>IF(表示変換!U6="","",表示変換!U6)</f>
        <v>1320</v>
      </c>
      <c r="V6" s="119">
        <f>IF(U6="","",IF(U6&gt;1800,VALUE(100),IF(U6&lt;0,"0",0.05*U6+10)))</f>
        <v>76</v>
      </c>
      <c r="W6" s="67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538.20000000000005</v>
      </c>
      <c r="X6" s="211">
        <f>IF(COUNTBLANK(W6)=1,"", RANK(W6,$W$6:$W$35))</f>
        <v>1</v>
      </c>
      <c r="Z6" s="69">
        <v>1</v>
      </c>
      <c r="AA6" s="267" t="str">
        <f>IF(表示変換!B6="","",表示変換!B6)</f>
        <v>■■　■■</v>
      </c>
      <c r="AB6" s="112">
        <f>IF(表示変換!C6="","",表示変換!C6)</f>
        <v>37257</v>
      </c>
      <c r="AC6" s="82">
        <f>IF(AB6="","",DATEDIF(AB6,入力!$C$3,"Y"))</f>
        <v>14</v>
      </c>
      <c r="AD6" s="82" t="str">
        <f ca="1">IF(表示変換!D6="","",表示変換!D6)</f>
        <v>中３</v>
      </c>
      <c r="AE6" s="82" t="str">
        <f>IF(表示変換!E6="","",表示変換!E6)</f>
        <v>愛知県</v>
      </c>
      <c r="AF6" s="82" t="str">
        <f>IF(表示変換!F6="","",表示変換!F6)</f>
        <v>◆◆◆中学校</v>
      </c>
      <c r="AG6" s="82" t="str">
        <f>IF(表示変換!G6="","",表示変換!G6)</f>
        <v>右</v>
      </c>
      <c r="AH6" s="82" t="str">
        <f>IF(表示変換!H6="","",表示変換!H6)</f>
        <v>WS</v>
      </c>
      <c r="AI6" s="83">
        <f>IF(表示変換!I6="","",表示変換!I6)</f>
        <v>172.7</v>
      </c>
      <c r="AJ6" s="83">
        <f>IF(表示変換!J6="","",表示変換!J6)</f>
        <v>54.7</v>
      </c>
      <c r="AK6" s="85">
        <f>IF(AI6="","",IF(AJ6="","",AJ6/POWER(AI6/100,2)))</f>
        <v>18.34014019645744</v>
      </c>
      <c r="AL6" s="85">
        <f>IF(表示変換!L6="","",表示変換!L6)</f>
        <v>17.353450775049239</v>
      </c>
      <c r="AM6" s="139">
        <f>IF(表示変換!M6="","",表示変換!M6)</f>
        <v>45.207662426048067</v>
      </c>
      <c r="AN6" s="134">
        <f>IF(X6="","",W6)</f>
        <v>538.20000000000005</v>
      </c>
      <c r="AO6" s="134">
        <f>IF(X6="","",X6)</f>
        <v>1</v>
      </c>
      <c r="AP6" s="133">
        <f t="shared" ref="AP6:AP35" si="0">IF(AO6="","",AVERAGE(BC6,BE6,BG6,BI6,BK6,BM6,BO6,BQ6))</f>
        <v>2</v>
      </c>
      <c r="AQ6" s="134">
        <f t="shared" ref="AQ6:AQ35" si="1">IF(AO6="","",MIN(BC6,BE6,BG6,BI6,BK6,BM6,BO6,BQ6))</f>
        <v>1</v>
      </c>
      <c r="AR6" s="134">
        <f t="shared" ref="AR6:AR35" si="2">IF(AO6="","",MAX(BC6,BE6,BG6,BI6,BK6,BM6,BO6,BQ6))</f>
        <v>4</v>
      </c>
      <c r="AS6" s="134">
        <f>IF(AO6="","",MEDIAN(BC6,BE6,BG6,BI6,BK6,BM6,BO6,BQ6))</f>
        <v>1.5</v>
      </c>
      <c r="AT6" s="132"/>
      <c r="AU6" s="135">
        <f t="shared" ref="AU6:AZ6" si="3">IF(ISBLANK(A6),"",A6)</f>
        <v>1</v>
      </c>
      <c r="AV6" s="85" t="str">
        <f t="shared" si="3"/>
        <v>■■　■■</v>
      </c>
      <c r="AW6" s="85" t="str">
        <f t="shared" ca="1" si="3"/>
        <v>中３</v>
      </c>
      <c r="AX6" s="129" t="str">
        <f t="shared" si="3"/>
        <v>◆◆◆中学校</v>
      </c>
      <c r="AY6" s="129">
        <f t="shared" si="3"/>
        <v>172.7</v>
      </c>
      <c r="AZ6" s="129">
        <f t="shared" si="3"/>
        <v>54.7</v>
      </c>
      <c r="BA6" s="129">
        <f>IF(AI6="","",IF(AJ6="","",AJ6/POWER(AI6/100,2)))</f>
        <v>18.34014019645744</v>
      </c>
      <c r="BB6" s="60">
        <f>IF(ISBLANK(G6),"",G6)</f>
        <v>3.28</v>
      </c>
      <c r="BC6" s="61">
        <f>IF(H6="","",IF(H6="0",COUNTIFS($H$6:$H$35, "&gt;0", $H$6:$H$35, "&lt;=100")+1,RANK(H6,$H$6:$H$35)))</f>
        <v>2</v>
      </c>
      <c r="BD6" s="62">
        <f>IF(ISBLANK(I6),"",I6)</f>
        <v>4.92</v>
      </c>
      <c r="BE6" s="61">
        <f>IF(J6="","",IF(J6="0",COUNTIFS($J$6:$J$35, "&gt;0", $J$6:$J$35, "&lt;=100")+1,RANK(J6,$J$6:$J$35)))</f>
        <v>2</v>
      </c>
      <c r="BF6" s="63">
        <f>IF(ISBLANK(K6),"",K6)</f>
        <v>14.04</v>
      </c>
      <c r="BG6" s="64">
        <f>IF(L6="","",IF(L6="0",COUNTIFS($L$6:$L$35, "&gt;0", $L$6:$L$35, "&lt;=100")+1,RANK(L6,$L$6:$L$35)))</f>
        <v>4</v>
      </c>
      <c r="BH6" s="63">
        <f>IF(ISBLANK(M6),"",M6)</f>
        <v>50</v>
      </c>
      <c r="BI6" s="65">
        <f>IF(N6="","",IF(N6="0",COUNTIFS($N$6:$N$35, "&gt;0", $N$6:$N$35, "&lt;=100")+1,RANK(N6,$N$6:$N$35)))</f>
        <v>4</v>
      </c>
      <c r="BJ6" s="63">
        <f>IF(ISBLANK(O6),"",O6)</f>
        <v>69</v>
      </c>
      <c r="BK6" s="61">
        <f>IF(P6="","",IF(P6="0",COUNTIFS($P$6:$P$35, "&gt;0", $P$6:$P$35, "&lt;=100")+1,RANK(P6,$P$6:$P$35)))</f>
        <v>1</v>
      </c>
      <c r="BL6" s="62">
        <f>IF(ISBLANK(Q6),"",Q6)</f>
        <v>12.6</v>
      </c>
      <c r="BM6" s="61">
        <f>IF(R6="","",IF(R6="0",COUNTIFS($R$6:$R$35, "&gt;0", $R$6:$R$35, "&lt;=100")+1,RANK(R6,$R$6:$R$35)))</f>
        <v>1</v>
      </c>
      <c r="BN6" s="63">
        <f>IF(ISBLANK(S6),"",S6)</f>
        <v>34</v>
      </c>
      <c r="BO6" s="61">
        <f>IF(T6="","",IF(T6="0",COUNTIFS($T$6:$T$35, "&gt;0", $T$6:$T$35, "&lt;=100")+1,RANK(T6,$T$6:$T$35)))</f>
        <v>1</v>
      </c>
      <c r="BP6" s="63">
        <f>IF(ISBLANK(U6),"",U6)</f>
        <v>1320</v>
      </c>
      <c r="BQ6" s="66">
        <f>IF(V6="","",IF(V6="0",COUNTIFS($V$6:$V$35, "&gt;0", $V$6:$V$35, "&lt;=100")+1,RANK(V6,$V$6:$V$35)))</f>
        <v>1</v>
      </c>
      <c r="BR6" s="68">
        <f>X6</f>
        <v>1</v>
      </c>
    </row>
    <row r="7" spans="1:70">
      <c r="A7" s="59">
        <f>IF(表示変換!A7="","",表示変換!A7)</f>
        <v>2</v>
      </c>
      <c r="B7" s="82" t="str">
        <f>IF(表示変換!B7="","",表示変換!B7)</f>
        <v>■■　■■</v>
      </c>
      <c r="C7" s="82" t="str">
        <f ca="1">IF(表示変換!D7="","",表示変換!D7)</f>
        <v>中３</v>
      </c>
      <c r="D7" s="82" t="str">
        <f>IF(表示変換!F7="","",表示変換!F7)</f>
        <v>◆◆学園中学校</v>
      </c>
      <c r="E7" s="83">
        <f>IF(表示変換!I7="","",表示変換!I7)</f>
        <v>167.9</v>
      </c>
      <c r="F7" s="84">
        <f>IF(表示変換!J7="","",表示変換!J7)</f>
        <v>54.1</v>
      </c>
      <c r="G7" s="104">
        <f>IF(表示変換!N7="","",表示変換!N7)</f>
        <v>3.24</v>
      </c>
      <c r="H7" s="115">
        <f t="shared" ref="H7:H35" si="4">IF(G7="","",IF(G7&lt;3,VALUE(100),IF(G7&gt;=4,"0",400-G7*100)))</f>
        <v>76</v>
      </c>
      <c r="I7" s="105">
        <f>IF(表示変換!O7="","",表示変換!O7)</f>
        <v>4.87</v>
      </c>
      <c r="J7" s="116">
        <f t="shared" ref="J7:J35" si="5">IF(I7="","",IF(I7&lt;4.6,VALUE(100),IF(I7&gt;=5.6,"0",560-I7*100)))</f>
        <v>73</v>
      </c>
      <c r="K7" s="105">
        <f>IF(表示変換!P7="","",表示変換!P7)</f>
        <v>13.89</v>
      </c>
      <c r="L7" s="117">
        <f t="shared" ref="L7:L35" si="6">IF(K7="","",IF(K7&lt;12,VALUE(100),IF(K7&gt;16.95,"0",-20*K7+340)))</f>
        <v>62.199999999999989</v>
      </c>
      <c r="M7" s="106">
        <f>IF(表示変換!Q7="","",表示変換!Q7)</f>
        <v>59</v>
      </c>
      <c r="N7" s="118">
        <f t="shared" ref="N7:N35" si="7">IF(M7="","",IF(M7&gt;90,VALUE(100),IF(M7&lt;0,"0",ROUNDDOWN(M7+10,0))))</f>
        <v>69</v>
      </c>
      <c r="O7" s="106">
        <f>IF(表示変換!R7="","",表示変換!R7)</f>
        <v>65</v>
      </c>
      <c r="P7" s="116">
        <f t="shared" ref="P7:P35" si="8">IF(O7="","",IF(O7&gt;100,VALUE(100),IF(O7&lt;1,"0",ROUND(O7,0))))</f>
        <v>65</v>
      </c>
      <c r="Q7" s="105">
        <f>IF(表示変換!S7="","",表示変換!S7)</f>
        <v>9.5</v>
      </c>
      <c r="R7" s="116">
        <f t="shared" ref="R7:R35" si="9">IF(Q7="","",IF(Q7&gt;16,VALUE(100),IF(Q7&lt;6.1,"0",ROUNDDOWN(Q7*10-60,0))))</f>
        <v>35</v>
      </c>
      <c r="S7" s="106">
        <f>IF(表示変換!T7="","",表示変換!T7)</f>
        <v>32</v>
      </c>
      <c r="T7" s="116">
        <f t="shared" ref="T7:T35" si="10">IF(S7="","",IF(S7&gt;50,VALUE(100),IF(S7&lt;1,"0",S7*2)))</f>
        <v>64</v>
      </c>
      <c r="U7" s="106">
        <f>IF(表示変換!U7="","",表示変換!U7)</f>
        <v>1000</v>
      </c>
      <c r="V7" s="119">
        <f t="shared" ref="V7:V35" si="11">IF(U7="","",IF(U7&gt;1800,VALUE(100),IF(U7&lt;0,"0",0.05*U7+10)))</f>
        <v>60</v>
      </c>
      <c r="W7" s="67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504.2</v>
      </c>
      <c r="X7" s="211">
        <f t="shared" ref="X7:X35" si="13">IF(COUNTBLANK(W7)=1,"", RANK(W7,$W$6:$W$35))</f>
        <v>2</v>
      </c>
      <c r="Z7" s="59">
        <f>Z6+1</f>
        <v>2</v>
      </c>
      <c r="AA7" s="267" t="str">
        <f>IF(表示変換!B7="","",表示変換!B7)</f>
        <v>■■　■■</v>
      </c>
      <c r="AB7" s="112">
        <f>IF(表示変換!C7="","",表示変換!C7)</f>
        <v>37289</v>
      </c>
      <c r="AC7" s="82">
        <f>IF(AB7="","",DATEDIF(AB7,入力!$C$3,"Y"))</f>
        <v>13</v>
      </c>
      <c r="AD7" s="82" t="str">
        <f ca="1">IF(表示変換!D7="","",表示変換!D7)</f>
        <v>中３</v>
      </c>
      <c r="AE7" s="82" t="str">
        <f>IF(表示変換!E7="","",表示変換!E7)</f>
        <v>東京都</v>
      </c>
      <c r="AF7" s="82" t="str">
        <f>IF(表示変換!F7="","",表示変換!F7)</f>
        <v>◆◆学園中学校</v>
      </c>
      <c r="AG7" s="82" t="str">
        <f>IF(表示変換!G7="","",表示変換!G7)</f>
        <v>右</v>
      </c>
      <c r="AH7" s="82" t="str">
        <f>IF(表示変換!H7="","",表示変換!H7)</f>
        <v>WS・MB</v>
      </c>
      <c r="AI7" s="83">
        <f>IF(表示変換!I7="","",表示変換!I7)</f>
        <v>167.9</v>
      </c>
      <c r="AJ7" s="83">
        <f>IF(表示変換!J7="","",表示変換!J7)</f>
        <v>54.1</v>
      </c>
      <c r="AK7" s="85">
        <f t="shared" ref="AK7:AK35" si="14">IF(AI7="","",IF(AJ7="","",AJ7/POWER(AI7/100,2)))</f>
        <v>19.190923438147937</v>
      </c>
      <c r="AL7" s="85">
        <f>IF(表示変換!L7="","",表示変換!L7)</f>
        <v>19.861993930730559</v>
      </c>
      <c r="AM7" s="139">
        <f>IF(表示変換!M7="","",表示変換!M7)</f>
        <v>43.354661283474769</v>
      </c>
      <c r="AN7" s="134">
        <f t="shared" ref="AN7:AN35" si="15">IF(X7="","",W7)</f>
        <v>504.2</v>
      </c>
      <c r="AO7" s="134">
        <f t="shared" ref="AO7:AO35" si="16">IF(X7="","",X7)</f>
        <v>2</v>
      </c>
      <c r="AP7" s="133">
        <f t="shared" si="0"/>
        <v>1.625</v>
      </c>
      <c r="AQ7" s="134">
        <f t="shared" si="1"/>
        <v>1</v>
      </c>
      <c r="AR7" s="134">
        <f t="shared" si="2"/>
        <v>3</v>
      </c>
      <c r="AS7" s="134">
        <f t="shared" ref="AS7:AS35" si="17">IF(AO7="","",MEDIAN(BC7,BE7,BG7,BI7,BK7,BM7,BO7,BQ7))</f>
        <v>1.5</v>
      </c>
      <c r="AT7" s="132"/>
      <c r="AU7" s="135">
        <f t="shared" ref="AU7:AU35" si="18">IF(ISBLANK(A7),"",A7)</f>
        <v>2</v>
      </c>
      <c r="AV7" s="85" t="str">
        <f t="shared" ref="AV7:AV35" si="19">IF(ISBLANK(B7),"",B7)</f>
        <v>■■　■■</v>
      </c>
      <c r="AW7" s="85" t="str">
        <f t="shared" ref="AW7:AW35" ca="1" si="20">IF(ISBLANK(C7),"",C7)</f>
        <v>中３</v>
      </c>
      <c r="AX7" s="129" t="str">
        <f t="shared" ref="AX7:AX35" si="21">IF(ISBLANK(D7),"",D7)</f>
        <v>◆◆学園中学校</v>
      </c>
      <c r="AY7" s="129">
        <f t="shared" ref="AY7:AY35" si="22">IF(ISBLANK(E7),"",E7)</f>
        <v>167.9</v>
      </c>
      <c r="AZ7" s="129">
        <f t="shared" ref="AZ7:AZ35" si="23">IF(ISBLANK(F7),"",F7)</f>
        <v>54.1</v>
      </c>
      <c r="BA7" s="129">
        <f t="shared" ref="BA7:BA35" si="24">IF(AI7="","",IF(AJ7="","",AJ7/POWER(AI7/100,2)))</f>
        <v>19.190923438147937</v>
      </c>
      <c r="BB7" s="60">
        <f t="shared" ref="BB7:BB35" si="25">IF(ISBLANK(G7),"",G7)</f>
        <v>3.24</v>
      </c>
      <c r="BC7" s="61">
        <f t="shared" ref="BC7:BC35" si="26">IF(H7="","",IF(H7="0",COUNTIFS($H$6:$H$35, "&gt;0", $H$6:$H$35, "&lt;=100")+1,RANK(H7,$H$6:$H$35)))</f>
        <v>1</v>
      </c>
      <c r="BD7" s="62">
        <f t="shared" ref="BD7:BD35" si="27">IF(ISBLANK(I7),"",I7)</f>
        <v>4.87</v>
      </c>
      <c r="BE7" s="61">
        <f t="shared" ref="BE7:BE35" si="28">IF(J7="","",IF(J7="0",COUNTIFS($J$6:$J$35, "&gt;0", $J$6:$J$35, "&lt;=100")+1,RANK(J7,$J$6:$J$35)))</f>
        <v>1</v>
      </c>
      <c r="BF7" s="63">
        <f t="shared" ref="BF7:BF35" si="29">IF(ISBLANK(K7),"",K7)</f>
        <v>13.89</v>
      </c>
      <c r="BG7" s="64">
        <f t="shared" ref="BG7:BG35" si="30">IF(L7="","",IF(L7="0",COUNTIFS($L$6:$L$35, "&gt;0", $L$6:$L$35, "&lt;=100")+1,RANK(L7,$L$6:$L$35)))</f>
        <v>1</v>
      </c>
      <c r="BH7" s="63">
        <f t="shared" ref="BH7:BH35" si="31">IF(ISBLANK(M7),"",M7)</f>
        <v>59</v>
      </c>
      <c r="BI7" s="65">
        <f t="shared" ref="BI7:BI35" si="32">IF(N7="","",IF(N7="0",COUNTIFS($N$6:$N$35, "&gt;0", $N$6:$N$35, "&lt;=100")+1,RANK(N7,$N$6:$N$35)))</f>
        <v>1</v>
      </c>
      <c r="BJ7" s="63">
        <f t="shared" ref="BJ7:BJ35" si="33">IF(ISBLANK(O7),"",O7)</f>
        <v>65</v>
      </c>
      <c r="BK7" s="61">
        <f t="shared" ref="BK7:BK35" si="34">IF(P7="","",IF(P7="0",COUNTIFS($P$6:$P$35, "&gt;0", $P$6:$P$35, "&lt;=100")+1,RANK(P7,$P$6:$P$35)))</f>
        <v>2</v>
      </c>
      <c r="BL7" s="62">
        <f t="shared" ref="BL7:BL35" si="35">IF(ISBLANK(Q7),"",Q7)</f>
        <v>9.5</v>
      </c>
      <c r="BM7" s="61">
        <f t="shared" ref="BM7:BM35" si="36">IF(R7="","",IF(R7="0",COUNTIFS($R$6:$R$35, "&gt;0", $R$6:$R$35, "&lt;=100")+1,RANK(R7,$R$6:$R$35)))</f>
        <v>3</v>
      </c>
      <c r="BN7" s="63">
        <f t="shared" ref="BN7:BN34" si="37">IF(ISBLANK(S7),"",S7)</f>
        <v>32</v>
      </c>
      <c r="BO7" s="61">
        <f t="shared" ref="BO7:BO35" si="38">IF(T7="","",IF(T7="0",COUNTIFS($T$6:$T$35, "&gt;0", $T$6:$T$35, "&lt;=100")+1,RANK(T7,$T$6:$T$35)))</f>
        <v>2</v>
      </c>
      <c r="BP7" s="63">
        <f t="shared" ref="BP7:BP35" si="39">IF(ISBLANK(U7),"",U7)</f>
        <v>1000</v>
      </c>
      <c r="BQ7" s="66">
        <f t="shared" ref="BQ7:BQ35" si="40">IF(V7="","",IF(V7="0",COUNTIFS($V$6:$V$35, "&gt;0", $V$6:$V$35, "&lt;=100")+1,RANK(V7,$V$6:$V$35)))</f>
        <v>2</v>
      </c>
      <c r="BR7" s="68">
        <f t="shared" ref="BR7:BR35" si="41">X7</f>
        <v>2</v>
      </c>
    </row>
    <row r="8" spans="1:70">
      <c r="A8" s="59">
        <f>IF(表示変換!A8="","",表示変換!A8)</f>
        <v>3</v>
      </c>
      <c r="B8" s="82" t="str">
        <f>IF(表示変換!B8="","",表示変換!B8)</f>
        <v>■■　■■</v>
      </c>
      <c r="C8" s="82" t="str">
        <f ca="1">IF(表示変換!D8="","",表示変換!D8)</f>
        <v>中３</v>
      </c>
      <c r="D8" s="82" t="str">
        <f>IF(表示変換!F8="","",表示変換!F8)</f>
        <v>◆◆市立東中学校</v>
      </c>
      <c r="E8" s="83">
        <f>IF(表示変換!I8="","",表示変換!I8)</f>
        <v>166.9</v>
      </c>
      <c r="F8" s="84">
        <f>IF(表示変換!J8="","",表示変換!J8)</f>
        <v>65.7</v>
      </c>
      <c r="G8" s="104">
        <f>IF(表示変換!N8="","",表示変換!N8)</f>
        <v>3.4</v>
      </c>
      <c r="H8" s="115">
        <f t="shared" si="4"/>
        <v>60</v>
      </c>
      <c r="I8" s="105">
        <f>IF(表示変換!O8="","",表示変換!O8)</f>
        <v>4.97</v>
      </c>
      <c r="J8" s="116">
        <f t="shared" si="5"/>
        <v>63</v>
      </c>
      <c r="K8" s="105">
        <f>IF(表示変換!P8="","",表示変換!P8)</f>
        <v>13.91</v>
      </c>
      <c r="L8" s="117">
        <f t="shared" si="6"/>
        <v>61.800000000000011</v>
      </c>
      <c r="M8" s="106">
        <f>IF(表示変換!Q8="","",表示変換!Q8)</f>
        <v>54.5</v>
      </c>
      <c r="N8" s="118">
        <f t="shared" si="7"/>
        <v>64</v>
      </c>
      <c r="O8" s="106">
        <f>IF(表示変換!R8="","",表示変換!R8)</f>
        <v>64.5</v>
      </c>
      <c r="P8" s="116">
        <f t="shared" si="8"/>
        <v>65</v>
      </c>
      <c r="Q8" s="105">
        <f>IF(表示変換!S8="","",表示変換!S8)</f>
        <v>9.6</v>
      </c>
      <c r="R8" s="116">
        <f t="shared" si="9"/>
        <v>36</v>
      </c>
      <c r="S8" s="106">
        <f>IF(表示変換!T8="","",表示変換!T8)</f>
        <v>25</v>
      </c>
      <c r="T8" s="116">
        <f t="shared" si="10"/>
        <v>50</v>
      </c>
      <c r="U8" s="106">
        <f>IF(表示変換!U8="","",表示変換!U8)</f>
        <v>800</v>
      </c>
      <c r="V8" s="119">
        <f t="shared" si="11"/>
        <v>50</v>
      </c>
      <c r="W8" s="67">
        <f t="shared" si="12"/>
        <v>449.8</v>
      </c>
      <c r="X8" s="211">
        <f t="shared" si="13"/>
        <v>4</v>
      </c>
      <c r="Z8" s="50">
        <f t="shared" ref="Z8:Z35" si="42">Z7+1</f>
        <v>3</v>
      </c>
      <c r="AA8" s="267" t="str">
        <f>IF(表示変換!B8="","",表示変換!B8)</f>
        <v>■■　■■</v>
      </c>
      <c r="AB8" s="112">
        <f>IF(表示変換!C8="","",表示変換!C8)</f>
        <v>37318</v>
      </c>
      <c r="AC8" s="82">
        <f>IF(AB8="","",DATEDIF(AB8,入力!$C$3,"Y"))</f>
        <v>13</v>
      </c>
      <c r="AD8" s="82" t="str">
        <f ca="1">IF(表示変換!D8="","",表示変換!D8)</f>
        <v>中３</v>
      </c>
      <c r="AE8" s="82" t="str">
        <f>IF(表示変換!E8="","",表示変換!E8)</f>
        <v>大阪府</v>
      </c>
      <c r="AF8" s="82" t="str">
        <f>IF(表示変換!F8="","",表示変換!F8)</f>
        <v>◆◆市立東中学校</v>
      </c>
      <c r="AG8" s="82" t="str">
        <f>IF(表示変換!G8="","",表示変換!G8)</f>
        <v>右</v>
      </c>
      <c r="AH8" s="82" t="str">
        <f>IF(表示変換!H8="","",表示変換!H8)</f>
        <v>S</v>
      </c>
      <c r="AI8" s="83">
        <f>IF(表示変換!I8="","",表示変換!I8)</f>
        <v>166.9</v>
      </c>
      <c r="AJ8" s="83">
        <f>IF(表示変換!J8="","",表示変換!J8)</f>
        <v>65.7</v>
      </c>
      <c r="AK8" s="85">
        <f t="shared" si="14"/>
        <v>23.585913214609196</v>
      </c>
      <c r="AL8" s="85">
        <f>IF(表示変換!L8="","",表示変換!L8)</f>
        <v>23.67997106351174</v>
      </c>
      <c r="AM8" s="139">
        <f>IF(表示変換!M8="","",表示変換!M8)</f>
        <v>50.142259011272785</v>
      </c>
      <c r="AN8" s="134">
        <f t="shared" si="15"/>
        <v>449.8</v>
      </c>
      <c r="AO8" s="134">
        <f t="shared" si="16"/>
        <v>4</v>
      </c>
      <c r="AP8" s="133">
        <f t="shared" si="0"/>
        <v>2.875</v>
      </c>
      <c r="AQ8" s="134">
        <f t="shared" si="1"/>
        <v>2</v>
      </c>
      <c r="AR8" s="134">
        <f t="shared" si="2"/>
        <v>4</v>
      </c>
      <c r="AS8" s="134">
        <f t="shared" si="17"/>
        <v>3</v>
      </c>
      <c r="AT8" s="132"/>
      <c r="AU8" s="135">
        <f t="shared" si="18"/>
        <v>3</v>
      </c>
      <c r="AV8" s="85" t="str">
        <f t="shared" si="19"/>
        <v>■■　■■</v>
      </c>
      <c r="AW8" s="85" t="str">
        <f t="shared" ca="1" si="20"/>
        <v>中３</v>
      </c>
      <c r="AX8" s="129" t="str">
        <f t="shared" si="21"/>
        <v>◆◆市立東中学校</v>
      </c>
      <c r="AY8" s="129">
        <f t="shared" si="22"/>
        <v>166.9</v>
      </c>
      <c r="AZ8" s="129">
        <f t="shared" si="23"/>
        <v>65.7</v>
      </c>
      <c r="BA8" s="129">
        <f t="shared" si="24"/>
        <v>23.585913214609196</v>
      </c>
      <c r="BB8" s="60">
        <f>IF(ISBLANK(G8),"",G8)</f>
        <v>3.4</v>
      </c>
      <c r="BC8" s="61">
        <f t="shared" si="26"/>
        <v>3</v>
      </c>
      <c r="BD8" s="62">
        <f t="shared" si="27"/>
        <v>4.97</v>
      </c>
      <c r="BE8" s="61">
        <f t="shared" si="28"/>
        <v>3</v>
      </c>
      <c r="BF8" s="63">
        <f t="shared" si="29"/>
        <v>13.91</v>
      </c>
      <c r="BG8" s="64">
        <f t="shared" si="30"/>
        <v>2</v>
      </c>
      <c r="BH8" s="63">
        <f t="shared" si="31"/>
        <v>54.5</v>
      </c>
      <c r="BI8" s="65">
        <f t="shared" si="32"/>
        <v>3</v>
      </c>
      <c r="BJ8" s="63">
        <f t="shared" si="33"/>
        <v>64.5</v>
      </c>
      <c r="BK8" s="61">
        <f t="shared" si="34"/>
        <v>2</v>
      </c>
      <c r="BL8" s="62">
        <f t="shared" si="35"/>
        <v>9.6</v>
      </c>
      <c r="BM8" s="61">
        <f t="shared" si="36"/>
        <v>2</v>
      </c>
      <c r="BN8" s="63">
        <f t="shared" si="37"/>
        <v>25</v>
      </c>
      <c r="BO8" s="61">
        <f t="shared" si="38"/>
        <v>4</v>
      </c>
      <c r="BP8" s="63">
        <f t="shared" si="39"/>
        <v>800</v>
      </c>
      <c r="BQ8" s="66">
        <f t="shared" si="40"/>
        <v>4</v>
      </c>
      <c r="BR8" s="68">
        <f t="shared" si="41"/>
        <v>4</v>
      </c>
    </row>
    <row r="9" spans="1:70">
      <c r="A9" s="59">
        <f>IF(表示変換!A9="","",表示変換!A9)</f>
        <v>4</v>
      </c>
      <c r="B9" s="82" t="str">
        <f>IF(表示変換!B9="","",表示変換!B9)</f>
        <v>■■　■■</v>
      </c>
      <c r="C9" s="82" t="str">
        <f ca="1">IF(表示変換!D9="","",表示変換!D9)</f>
        <v>中２</v>
      </c>
      <c r="D9" s="82" t="str">
        <f>IF(表示変換!F9="","",表示変換!F9)</f>
        <v>◆◆市立西中学校</v>
      </c>
      <c r="E9" s="83">
        <f>IF(表示変換!I9="","",表示変換!I9)</f>
        <v>167.5</v>
      </c>
      <c r="F9" s="84">
        <f>IF(表示変換!J9="","",表示変換!J9)</f>
        <v>56.8</v>
      </c>
      <c r="G9" s="104">
        <f>IF(表示変換!N9="","",表示変換!N9)</f>
        <v>3.4</v>
      </c>
      <c r="H9" s="115">
        <f t="shared" si="4"/>
        <v>60</v>
      </c>
      <c r="I9" s="105">
        <f>IF(表示変換!O9="","",表示変換!O9)</f>
        <v>4.97</v>
      </c>
      <c r="J9" s="116">
        <f t="shared" si="5"/>
        <v>63</v>
      </c>
      <c r="K9" s="105">
        <f>IF(表示変換!P9="","",表示変換!P9)</f>
        <v>13.96</v>
      </c>
      <c r="L9" s="117">
        <f t="shared" si="6"/>
        <v>60.799999999999955</v>
      </c>
      <c r="M9" s="106">
        <f>IF(表示変換!Q9="","",表示変換!Q9)</f>
        <v>57.5</v>
      </c>
      <c r="N9" s="118">
        <f t="shared" si="7"/>
        <v>67</v>
      </c>
      <c r="O9" s="106">
        <f>IF(表示変換!R9="","",表示変換!R9)</f>
        <v>62.5</v>
      </c>
      <c r="P9" s="116">
        <f t="shared" si="8"/>
        <v>63</v>
      </c>
      <c r="Q9" s="105">
        <f>IF(表示変換!S9="","",表示変換!S9)</f>
        <v>8.1999999999999993</v>
      </c>
      <c r="R9" s="116">
        <f t="shared" si="9"/>
        <v>22</v>
      </c>
      <c r="S9" s="106">
        <f>IF(表示変換!T9="","",表示変換!T9)</f>
        <v>31</v>
      </c>
      <c r="T9" s="116">
        <f t="shared" si="10"/>
        <v>62</v>
      </c>
      <c r="U9" s="106">
        <f>IF(表示変換!U9="","",表示変換!U9)</f>
        <v>1000</v>
      </c>
      <c r="V9" s="119">
        <f t="shared" si="11"/>
        <v>60</v>
      </c>
      <c r="W9" s="67">
        <f t="shared" si="12"/>
        <v>457.79999999999995</v>
      </c>
      <c r="X9" s="211">
        <f t="shared" si="13"/>
        <v>3</v>
      </c>
      <c r="Z9" s="50">
        <f t="shared" si="42"/>
        <v>4</v>
      </c>
      <c r="AA9" s="267" t="str">
        <f>IF(表示変換!B9="","",表示変換!B9)</f>
        <v>■■　■■</v>
      </c>
      <c r="AB9" s="112">
        <f>IF(表示変換!C9="","",表示変換!C9)</f>
        <v>37350</v>
      </c>
      <c r="AC9" s="82">
        <f>IF(AB9="","",DATEDIF(AB9,入力!$C$3,"Y"))</f>
        <v>13</v>
      </c>
      <c r="AD9" s="82" t="str">
        <f ca="1">IF(表示変換!D9="","",表示変換!D9)</f>
        <v>中２</v>
      </c>
      <c r="AE9" s="82" t="str">
        <f>IF(表示変換!E9="","",表示変換!E9)</f>
        <v>神奈川県</v>
      </c>
      <c r="AF9" s="82" t="str">
        <f>IF(表示変換!F9="","",表示変換!F9)</f>
        <v>◆◆市立西中学校</v>
      </c>
      <c r="AG9" s="82" t="str">
        <f>IF(表示変換!G9="","",表示変換!G9)</f>
        <v>左</v>
      </c>
      <c r="AH9" s="82" t="str">
        <f>IF(表示変換!H9="","",表示変換!H9)</f>
        <v>ＷＳ・OP</v>
      </c>
      <c r="AI9" s="83">
        <f>IF(表示変換!I9="","",表示変換!I9)</f>
        <v>167.5</v>
      </c>
      <c r="AJ9" s="83">
        <f>IF(表示変換!J9="","",表示変換!J9)</f>
        <v>56.8</v>
      </c>
      <c r="AK9" s="85">
        <f t="shared" si="14"/>
        <v>20.245043439518824</v>
      </c>
      <c r="AL9" s="85">
        <f>IF(表示変換!L9="","",表示変換!L9)</f>
        <v>21.444696955253484</v>
      </c>
      <c r="AM9" s="139">
        <f>IF(表示変換!M9="","",表示変換!M9)</f>
        <v>44.61941212941602</v>
      </c>
      <c r="AN9" s="134">
        <f t="shared" si="15"/>
        <v>457.79999999999995</v>
      </c>
      <c r="AO9" s="134">
        <f t="shared" si="16"/>
        <v>3</v>
      </c>
      <c r="AP9" s="133">
        <f t="shared" si="0"/>
        <v>3.125</v>
      </c>
      <c r="AQ9" s="134">
        <f t="shared" si="1"/>
        <v>2</v>
      </c>
      <c r="AR9" s="134">
        <f t="shared" si="2"/>
        <v>5</v>
      </c>
      <c r="AS9" s="134">
        <f t="shared" si="17"/>
        <v>3</v>
      </c>
      <c r="AT9" s="132"/>
      <c r="AU9" s="135">
        <f t="shared" si="18"/>
        <v>4</v>
      </c>
      <c r="AV9" s="85" t="str">
        <f t="shared" si="19"/>
        <v>■■　■■</v>
      </c>
      <c r="AW9" s="85" t="str">
        <f t="shared" ca="1" si="20"/>
        <v>中２</v>
      </c>
      <c r="AX9" s="129" t="str">
        <f t="shared" si="21"/>
        <v>◆◆市立西中学校</v>
      </c>
      <c r="AY9" s="129">
        <f t="shared" si="22"/>
        <v>167.5</v>
      </c>
      <c r="AZ9" s="129">
        <f t="shared" si="23"/>
        <v>56.8</v>
      </c>
      <c r="BA9" s="129">
        <f t="shared" si="24"/>
        <v>20.245043439518824</v>
      </c>
      <c r="BB9" s="60">
        <f t="shared" si="25"/>
        <v>3.4</v>
      </c>
      <c r="BC9" s="61">
        <f t="shared" si="26"/>
        <v>3</v>
      </c>
      <c r="BD9" s="62">
        <f t="shared" si="27"/>
        <v>4.97</v>
      </c>
      <c r="BE9" s="61">
        <f t="shared" si="28"/>
        <v>3</v>
      </c>
      <c r="BF9" s="63">
        <f t="shared" si="29"/>
        <v>13.96</v>
      </c>
      <c r="BG9" s="64">
        <f t="shared" si="30"/>
        <v>3</v>
      </c>
      <c r="BH9" s="63">
        <f t="shared" si="31"/>
        <v>57.5</v>
      </c>
      <c r="BI9" s="65">
        <f t="shared" si="32"/>
        <v>2</v>
      </c>
      <c r="BJ9" s="63">
        <f t="shared" si="33"/>
        <v>62.5</v>
      </c>
      <c r="BK9" s="61">
        <f t="shared" si="34"/>
        <v>4</v>
      </c>
      <c r="BL9" s="62">
        <f t="shared" si="35"/>
        <v>8.1999999999999993</v>
      </c>
      <c r="BM9" s="61">
        <f t="shared" si="36"/>
        <v>5</v>
      </c>
      <c r="BN9" s="63">
        <f t="shared" si="37"/>
        <v>31</v>
      </c>
      <c r="BO9" s="61">
        <f t="shared" si="38"/>
        <v>3</v>
      </c>
      <c r="BP9" s="63">
        <f t="shared" si="39"/>
        <v>1000</v>
      </c>
      <c r="BQ9" s="66">
        <f t="shared" si="40"/>
        <v>2</v>
      </c>
      <c r="BR9" s="68">
        <f t="shared" si="41"/>
        <v>3</v>
      </c>
    </row>
    <row r="10" spans="1:70">
      <c r="A10" s="59">
        <f>IF(表示変換!A10="","",表示変換!A10)</f>
        <v>5</v>
      </c>
      <c r="B10" s="82" t="str">
        <f>IF(表示変換!B10="","",表示変換!B10)</f>
        <v>■■　■■</v>
      </c>
      <c r="C10" s="82" t="str">
        <f ca="1">IF(表示変換!D10="","",表示変換!D10)</f>
        <v>中２</v>
      </c>
      <c r="D10" s="82" t="str">
        <f>IF(表示変換!F10="","",表示変換!F10)</f>
        <v>◆◆付属中学校</v>
      </c>
      <c r="E10" s="83">
        <f>IF(表示変換!I10="","",表示変換!I10)</f>
        <v>181.5</v>
      </c>
      <c r="F10" s="84">
        <f>IF(表示変換!J10="","",表示変換!J10)</f>
        <v>63.6</v>
      </c>
      <c r="G10" s="104">
        <f>IF(表示変換!N10="","",表示変換!N10)</f>
        <v>3.61</v>
      </c>
      <c r="H10" s="115">
        <f t="shared" si="4"/>
        <v>39</v>
      </c>
      <c r="I10" s="105">
        <f>IF(表示変換!O10="","",表示変換!O10)</f>
        <v>5.38</v>
      </c>
      <c r="J10" s="116">
        <f t="shared" si="5"/>
        <v>22</v>
      </c>
      <c r="K10" s="105">
        <f>IF(表示変換!P10="","",表示変換!P10)</f>
        <v>14.79</v>
      </c>
      <c r="L10" s="117">
        <f t="shared" si="6"/>
        <v>44.200000000000045</v>
      </c>
      <c r="M10" s="106">
        <f>IF(表示変換!Q10="","",表示変換!Q10)</f>
        <v>44</v>
      </c>
      <c r="N10" s="118">
        <f t="shared" si="7"/>
        <v>54</v>
      </c>
      <c r="O10" s="106">
        <f>IF(表示変換!R10="","",表示変換!R10)</f>
        <v>50</v>
      </c>
      <c r="P10" s="116">
        <f t="shared" si="8"/>
        <v>50</v>
      </c>
      <c r="Q10" s="105">
        <f>IF(表示変換!S10="","",表示変換!S10)</f>
        <v>9.3000000000000007</v>
      </c>
      <c r="R10" s="116">
        <f t="shared" si="9"/>
        <v>33</v>
      </c>
      <c r="S10" s="106">
        <f>IF(表示変換!T10="","",表示変換!T10)</f>
        <v>25</v>
      </c>
      <c r="T10" s="116">
        <f t="shared" si="10"/>
        <v>50</v>
      </c>
      <c r="U10" s="106">
        <f>IF(表示変換!U10="","",表示変換!U10)</f>
        <v>480</v>
      </c>
      <c r="V10" s="119">
        <f t="shared" si="11"/>
        <v>34</v>
      </c>
      <c r="W10" s="67">
        <f t="shared" si="12"/>
        <v>326.20000000000005</v>
      </c>
      <c r="X10" s="211">
        <f t="shared" si="13"/>
        <v>5</v>
      </c>
      <c r="Z10" s="50">
        <f t="shared" si="42"/>
        <v>5</v>
      </c>
      <c r="AA10" s="267" t="str">
        <f>IF(表示変換!B10="","",表示変換!B10)</f>
        <v>■■　■■</v>
      </c>
      <c r="AB10" s="112">
        <f>IF(表示変換!C10="","",表示変換!C10)</f>
        <v>37381</v>
      </c>
      <c r="AC10" s="82">
        <f>IF(AB10="","",DATEDIF(AB10,入力!$C$3,"Y"))</f>
        <v>13</v>
      </c>
      <c r="AD10" s="82" t="str">
        <f ca="1">IF(表示変換!D10="","",表示変換!D10)</f>
        <v>中２</v>
      </c>
      <c r="AE10" s="82" t="str">
        <f>IF(表示変換!E10="","",表示変換!E10)</f>
        <v>北海道</v>
      </c>
      <c r="AF10" s="82" t="str">
        <f>IF(表示変換!F10="","",表示変換!F10)</f>
        <v>◆◆付属中学校</v>
      </c>
      <c r="AG10" s="82" t="str">
        <f>IF(表示変換!G10="","",表示変換!G10)</f>
        <v>右</v>
      </c>
      <c r="AH10" s="82" t="str">
        <f>IF(表示変換!H10="","",表示変換!H10)</f>
        <v>WS・MB</v>
      </c>
      <c r="AI10" s="83">
        <f>IF(表示変換!I10="","",表示変換!I10)</f>
        <v>181.5</v>
      </c>
      <c r="AJ10" s="83">
        <f>IF(表示変換!J10="","",表示変換!J10)</f>
        <v>63.6</v>
      </c>
      <c r="AK10" s="85">
        <f t="shared" si="14"/>
        <v>19.306513671652667</v>
      </c>
      <c r="AL10" s="85">
        <f>IF(表示変換!L10="","",表示変換!L10)</f>
        <v>25.938301663279706</v>
      </c>
      <c r="AM10" s="139">
        <f>IF(表示変換!M10="","",表示変換!M10)</f>
        <v>47.103240142154107</v>
      </c>
      <c r="AN10" s="134">
        <f t="shared" si="15"/>
        <v>326.20000000000005</v>
      </c>
      <c r="AO10" s="134">
        <f t="shared" si="16"/>
        <v>5</v>
      </c>
      <c r="AP10" s="133">
        <f t="shared" si="0"/>
        <v>4.75</v>
      </c>
      <c r="AQ10" s="134">
        <f t="shared" si="1"/>
        <v>4</v>
      </c>
      <c r="AR10" s="134">
        <f t="shared" si="2"/>
        <v>5</v>
      </c>
      <c r="AS10" s="134">
        <f t="shared" si="17"/>
        <v>5</v>
      </c>
      <c r="AT10" s="132"/>
      <c r="AU10" s="135">
        <f t="shared" si="18"/>
        <v>5</v>
      </c>
      <c r="AV10" s="85" t="str">
        <f t="shared" si="19"/>
        <v>■■　■■</v>
      </c>
      <c r="AW10" s="85" t="str">
        <f t="shared" ca="1" si="20"/>
        <v>中２</v>
      </c>
      <c r="AX10" s="129" t="str">
        <f t="shared" si="21"/>
        <v>◆◆付属中学校</v>
      </c>
      <c r="AY10" s="129">
        <f t="shared" si="22"/>
        <v>181.5</v>
      </c>
      <c r="AZ10" s="129">
        <f t="shared" si="23"/>
        <v>63.6</v>
      </c>
      <c r="BA10" s="129">
        <f t="shared" si="24"/>
        <v>19.306513671652667</v>
      </c>
      <c r="BB10" s="60">
        <f t="shared" si="25"/>
        <v>3.61</v>
      </c>
      <c r="BC10" s="61">
        <f t="shared" si="26"/>
        <v>5</v>
      </c>
      <c r="BD10" s="62">
        <f t="shared" si="27"/>
        <v>5.38</v>
      </c>
      <c r="BE10" s="61">
        <f t="shared" si="28"/>
        <v>5</v>
      </c>
      <c r="BF10" s="63">
        <f t="shared" si="29"/>
        <v>14.79</v>
      </c>
      <c r="BG10" s="64">
        <f t="shared" si="30"/>
        <v>5</v>
      </c>
      <c r="BH10" s="63">
        <f t="shared" si="31"/>
        <v>44</v>
      </c>
      <c r="BI10" s="65">
        <f t="shared" si="32"/>
        <v>5</v>
      </c>
      <c r="BJ10" s="63">
        <f t="shared" si="33"/>
        <v>50</v>
      </c>
      <c r="BK10" s="61">
        <f t="shared" si="34"/>
        <v>5</v>
      </c>
      <c r="BL10" s="62">
        <f t="shared" si="35"/>
        <v>9.3000000000000007</v>
      </c>
      <c r="BM10" s="61">
        <f t="shared" si="36"/>
        <v>4</v>
      </c>
      <c r="BN10" s="63">
        <f t="shared" si="37"/>
        <v>25</v>
      </c>
      <c r="BO10" s="61">
        <f t="shared" si="38"/>
        <v>4</v>
      </c>
      <c r="BP10" s="63">
        <f t="shared" si="39"/>
        <v>480</v>
      </c>
      <c r="BQ10" s="66">
        <f t="shared" si="40"/>
        <v>5</v>
      </c>
      <c r="BR10" s="68">
        <f t="shared" si="41"/>
        <v>5</v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11" t="str">
        <f t="shared" si="13"/>
        <v/>
      </c>
      <c r="Z11" s="50">
        <f t="shared" si="42"/>
        <v>6</v>
      </c>
      <c r="AA11" s="267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5"/>
        <v/>
      </c>
      <c r="AO11" s="134" t="str">
        <f t="shared" si="16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7"/>
        <v/>
      </c>
      <c r="AT11" s="132"/>
      <c r="AU11" s="135">
        <f t="shared" si="18"/>
        <v>6</v>
      </c>
      <c r="AV11" s="85" t="str">
        <f t="shared" si="19"/>
        <v/>
      </c>
      <c r="AW11" s="85" t="str">
        <f t="shared" ca="1" si="20"/>
        <v/>
      </c>
      <c r="AX11" s="129" t="str">
        <f t="shared" si="21"/>
        <v/>
      </c>
      <c r="AY11" s="129" t="str">
        <f t="shared" si="22"/>
        <v/>
      </c>
      <c r="AZ11" s="129" t="str">
        <f t="shared" si="23"/>
        <v/>
      </c>
      <c r="BA11" s="129" t="str">
        <f t="shared" si="24"/>
        <v/>
      </c>
      <c r="BB11" s="60" t="str">
        <f t="shared" si="25"/>
        <v/>
      </c>
      <c r="BC11" s="61" t="str">
        <f t="shared" si="26"/>
        <v/>
      </c>
      <c r="BD11" s="62" t="str">
        <f t="shared" si="27"/>
        <v/>
      </c>
      <c r="BE11" s="61" t="str">
        <f t="shared" si="28"/>
        <v/>
      </c>
      <c r="BF11" s="63" t="str">
        <f t="shared" si="29"/>
        <v/>
      </c>
      <c r="BG11" s="64" t="str">
        <f t="shared" si="30"/>
        <v/>
      </c>
      <c r="BH11" s="63" t="str">
        <f t="shared" si="31"/>
        <v/>
      </c>
      <c r="BI11" s="65" t="str">
        <f t="shared" si="32"/>
        <v/>
      </c>
      <c r="BJ11" s="63" t="str">
        <f t="shared" si="33"/>
        <v/>
      </c>
      <c r="BK11" s="61" t="str">
        <f t="shared" si="34"/>
        <v/>
      </c>
      <c r="BL11" s="62" t="str">
        <f t="shared" si="35"/>
        <v/>
      </c>
      <c r="BM11" s="61" t="str">
        <f t="shared" si="36"/>
        <v/>
      </c>
      <c r="BN11" s="63" t="str">
        <f t="shared" si="37"/>
        <v/>
      </c>
      <c r="BO11" s="61" t="str">
        <f t="shared" si="38"/>
        <v/>
      </c>
      <c r="BP11" s="63" t="str">
        <f t="shared" si="39"/>
        <v/>
      </c>
      <c r="BQ11" s="66" t="str">
        <f t="shared" si="40"/>
        <v/>
      </c>
      <c r="BR11" s="68" t="str">
        <f t="shared" si="41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11" t="str">
        <f t="shared" si="13"/>
        <v/>
      </c>
      <c r="Z12" s="50">
        <f t="shared" si="42"/>
        <v>7</v>
      </c>
      <c r="AA12" s="267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5"/>
        <v/>
      </c>
      <c r="AO12" s="134" t="str">
        <f t="shared" si="16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7"/>
        <v/>
      </c>
      <c r="AT12" s="132"/>
      <c r="AU12" s="135">
        <f t="shared" si="18"/>
        <v>7</v>
      </c>
      <c r="AV12" s="85" t="str">
        <f t="shared" si="19"/>
        <v/>
      </c>
      <c r="AW12" s="85" t="str">
        <f t="shared" ca="1" si="20"/>
        <v/>
      </c>
      <c r="AX12" s="129" t="str">
        <f t="shared" si="21"/>
        <v/>
      </c>
      <c r="AY12" s="129" t="str">
        <f t="shared" si="22"/>
        <v/>
      </c>
      <c r="AZ12" s="129" t="str">
        <f t="shared" si="23"/>
        <v/>
      </c>
      <c r="BA12" s="129" t="str">
        <f t="shared" si="24"/>
        <v/>
      </c>
      <c r="BB12" s="60" t="str">
        <f t="shared" si="25"/>
        <v/>
      </c>
      <c r="BC12" s="61" t="str">
        <f t="shared" si="26"/>
        <v/>
      </c>
      <c r="BD12" s="62" t="str">
        <f t="shared" si="27"/>
        <v/>
      </c>
      <c r="BE12" s="61" t="str">
        <f t="shared" si="28"/>
        <v/>
      </c>
      <c r="BF12" s="63" t="str">
        <f t="shared" si="29"/>
        <v/>
      </c>
      <c r="BG12" s="64" t="str">
        <f t="shared" si="30"/>
        <v/>
      </c>
      <c r="BH12" s="63" t="str">
        <f t="shared" si="31"/>
        <v/>
      </c>
      <c r="BI12" s="65" t="str">
        <f t="shared" si="32"/>
        <v/>
      </c>
      <c r="BJ12" s="63" t="str">
        <f t="shared" si="33"/>
        <v/>
      </c>
      <c r="BK12" s="61" t="str">
        <f t="shared" si="34"/>
        <v/>
      </c>
      <c r="BL12" s="62" t="str">
        <f t="shared" si="35"/>
        <v/>
      </c>
      <c r="BM12" s="61" t="str">
        <f t="shared" si="36"/>
        <v/>
      </c>
      <c r="BN12" s="63" t="str">
        <f t="shared" si="37"/>
        <v/>
      </c>
      <c r="BO12" s="61" t="str">
        <f t="shared" si="38"/>
        <v/>
      </c>
      <c r="BP12" s="63" t="str">
        <f t="shared" si="39"/>
        <v/>
      </c>
      <c r="BQ12" s="66" t="str">
        <f t="shared" si="40"/>
        <v/>
      </c>
      <c r="BR12" s="68" t="str">
        <f t="shared" si="41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11" t="str">
        <f t="shared" si="13"/>
        <v/>
      </c>
      <c r="Z13" s="50">
        <f t="shared" si="42"/>
        <v>8</v>
      </c>
      <c r="AA13" s="267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5"/>
        <v/>
      </c>
      <c r="AO13" s="134" t="str">
        <f t="shared" si="16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7"/>
        <v/>
      </c>
      <c r="AT13" s="132"/>
      <c r="AU13" s="135">
        <f t="shared" si="18"/>
        <v>8</v>
      </c>
      <c r="AV13" s="85" t="str">
        <f t="shared" si="19"/>
        <v/>
      </c>
      <c r="AW13" s="85" t="str">
        <f t="shared" ca="1" si="20"/>
        <v/>
      </c>
      <c r="AX13" s="129" t="str">
        <f t="shared" si="21"/>
        <v/>
      </c>
      <c r="AY13" s="129" t="str">
        <f t="shared" si="22"/>
        <v/>
      </c>
      <c r="AZ13" s="129" t="str">
        <f t="shared" si="23"/>
        <v/>
      </c>
      <c r="BA13" s="129" t="str">
        <f t="shared" si="24"/>
        <v/>
      </c>
      <c r="BB13" s="60" t="str">
        <f t="shared" si="25"/>
        <v/>
      </c>
      <c r="BC13" s="61" t="str">
        <f t="shared" si="26"/>
        <v/>
      </c>
      <c r="BD13" s="62" t="str">
        <f t="shared" si="27"/>
        <v/>
      </c>
      <c r="BE13" s="61" t="str">
        <f t="shared" si="28"/>
        <v/>
      </c>
      <c r="BF13" s="63" t="str">
        <f t="shared" si="29"/>
        <v/>
      </c>
      <c r="BG13" s="64" t="str">
        <f t="shared" si="30"/>
        <v/>
      </c>
      <c r="BH13" s="63" t="str">
        <f t="shared" si="31"/>
        <v/>
      </c>
      <c r="BI13" s="65" t="str">
        <f t="shared" si="32"/>
        <v/>
      </c>
      <c r="BJ13" s="63" t="str">
        <f t="shared" si="33"/>
        <v/>
      </c>
      <c r="BK13" s="61" t="str">
        <f t="shared" si="34"/>
        <v/>
      </c>
      <c r="BL13" s="62" t="str">
        <f t="shared" si="35"/>
        <v/>
      </c>
      <c r="BM13" s="61" t="str">
        <f t="shared" si="36"/>
        <v/>
      </c>
      <c r="BN13" s="63" t="str">
        <f t="shared" si="37"/>
        <v/>
      </c>
      <c r="BO13" s="61" t="str">
        <f t="shared" si="38"/>
        <v/>
      </c>
      <c r="BP13" s="63" t="str">
        <f t="shared" si="39"/>
        <v/>
      </c>
      <c r="BQ13" s="66" t="str">
        <f t="shared" si="40"/>
        <v/>
      </c>
      <c r="BR13" s="68" t="str">
        <f t="shared" si="41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11" t="str">
        <f t="shared" si="13"/>
        <v/>
      </c>
      <c r="Z14" s="50">
        <f t="shared" si="42"/>
        <v>9</v>
      </c>
      <c r="AA14" s="267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5"/>
        <v/>
      </c>
      <c r="AO14" s="134" t="str">
        <f t="shared" si="16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7"/>
        <v/>
      </c>
      <c r="AT14" s="132"/>
      <c r="AU14" s="135">
        <f t="shared" si="18"/>
        <v>9</v>
      </c>
      <c r="AV14" s="85" t="str">
        <f t="shared" si="19"/>
        <v/>
      </c>
      <c r="AW14" s="85" t="str">
        <f t="shared" ca="1" si="20"/>
        <v/>
      </c>
      <c r="AX14" s="129" t="str">
        <f t="shared" si="21"/>
        <v/>
      </c>
      <c r="AY14" s="129" t="str">
        <f t="shared" si="22"/>
        <v/>
      </c>
      <c r="AZ14" s="129" t="str">
        <f t="shared" si="23"/>
        <v/>
      </c>
      <c r="BA14" s="129" t="str">
        <f t="shared" si="24"/>
        <v/>
      </c>
      <c r="BB14" s="60" t="str">
        <f t="shared" si="25"/>
        <v/>
      </c>
      <c r="BC14" s="61" t="str">
        <f t="shared" si="26"/>
        <v/>
      </c>
      <c r="BD14" s="62" t="str">
        <f t="shared" si="27"/>
        <v/>
      </c>
      <c r="BE14" s="61" t="str">
        <f t="shared" si="28"/>
        <v/>
      </c>
      <c r="BF14" s="63" t="str">
        <f t="shared" si="29"/>
        <v/>
      </c>
      <c r="BG14" s="64" t="str">
        <f t="shared" si="30"/>
        <v/>
      </c>
      <c r="BH14" s="63" t="str">
        <f t="shared" si="31"/>
        <v/>
      </c>
      <c r="BI14" s="65" t="str">
        <f t="shared" si="32"/>
        <v/>
      </c>
      <c r="BJ14" s="63" t="str">
        <f t="shared" si="33"/>
        <v/>
      </c>
      <c r="BK14" s="61" t="str">
        <f t="shared" si="34"/>
        <v/>
      </c>
      <c r="BL14" s="62" t="str">
        <f t="shared" si="35"/>
        <v/>
      </c>
      <c r="BM14" s="61" t="str">
        <f t="shared" si="36"/>
        <v/>
      </c>
      <c r="BN14" s="63" t="str">
        <f t="shared" si="37"/>
        <v/>
      </c>
      <c r="BO14" s="61" t="str">
        <f t="shared" si="38"/>
        <v/>
      </c>
      <c r="BP14" s="63" t="str">
        <f t="shared" si="39"/>
        <v/>
      </c>
      <c r="BQ14" s="66" t="str">
        <f t="shared" si="40"/>
        <v/>
      </c>
      <c r="BR14" s="68" t="str">
        <f t="shared" si="41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11" t="str">
        <f t="shared" si="13"/>
        <v/>
      </c>
      <c r="Z15" s="50">
        <f t="shared" si="42"/>
        <v>10</v>
      </c>
      <c r="AA15" s="267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5"/>
        <v/>
      </c>
      <c r="AO15" s="134" t="str">
        <f t="shared" si="16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7"/>
        <v/>
      </c>
      <c r="AT15" s="132"/>
      <c r="AU15" s="135">
        <f t="shared" si="18"/>
        <v>10</v>
      </c>
      <c r="AV15" s="85" t="str">
        <f t="shared" si="19"/>
        <v/>
      </c>
      <c r="AW15" s="85" t="str">
        <f t="shared" ca="1" si="20"/>
        <v/>
      </c>
      <c r="AX15" s="129" t="str">
        <f t="shared" si="21"/>
        <v/>
      </c>
      <c r="AY15" s="129" t="str">
        <f t="shared" si="22"/>
        <v/>
      </c>
      <c r="AZ15" s="129" t="str">
        <f t="shared" si="23"/>
        <v/>
      </c>
      <c r="BA15" s="129" t="str">
        <f t="shared" si="24"/>
        <v/>
      </c>
      <c r="BB15" s="60" t="str">
        <f t="shared" si="25"/>
        <v/>
      </c>
      <c r="BC15" s="61" t="str">
        <f t="shared" si="26"/>
        <v/>
      </c>
      <c r="BD15" s="62" t="str">
        <f t="shared" si="27"/>
        <v/>
      </c>
      <c r="BE15" s="61" t="str">
        <f t="shared" si="28"/>
        <v/>
      </c>
      <c r="BF15" s="63" t="str">
        <f t="shared" si="29"/>
        <v/>
      </c>
      <c r="BG15" s="64" t="str">
        <f t="shared" si="30"/>
        <v/>
      </c>
      <c r="BH15" s="63" t="str">
        <f t="shared" si="31"/>
        <v/>
      </c>
      <c r="BI15" s="65" t="str">
        <f t="shared" si="32"/>
        <v/>
      </c>
      <c r="BJ15" s="63" t="str">
        <f t="shared" si="33"/>
        <v/>
      </c>
      <c r="BK15" s="61" t="str">
        <f t="shared" si="34"/>
        <v/>
      </c>
      <c r="BL15" s="62" t="str">
        <f t="shared" si="35"/>
        <v/>
      </c>
      <c r="BM15" s="61" t="str">
        <f t="shared" si="36"/>
        <v/>
      </c>
      <c r="BN15" s="63" t="str">
        <f t="shared" si="37"/>
        <v/>
      </c>
      <c r="BO15" s="61" t="str">
        <f t="shared" si="38"/>
        <v/>
      </c>
      <c r="BP15" s="63" t="str">
        <f t="shared" si="39"/>
        <v/>
      </c>
      <c r="BQ15" s="66" t="str">
        <f t="shared" si="40"/>
        <v/>
      </c>
      <c r="BR15" s="68" t="str">
        <f t="shared" si="41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11" t="str">
        <f t="shared" si="13"/>
        <v/>
      </c>
      <c r="Z16" s="50">
        <f t="shared" si="42"/>
        <v>11</v>
      </c>
      <c r="AA16" s="267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5"/>
        <v/>
      </c>
      <c r="AO16" s="134" t="str">
        <f t="shared" si="16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7"/>
        <v/>
      </c>
      <c r="AT16" s="132"/>
      <c r="AU16" s="135">
        <f t="shared" si="18"/>
        <v>11</v>
      </c>
      <c r="AV16" s="85" t="str">
        <f t="shared" si="19"/>
        <v/>
      </c>
      <c r="AW16" s="85" t="str">
        <f t="shared" ca="1" si="20"/>
        <v/>
      </c>
      <c r="AX16" s="129" t="str">
        <f t="shared" si="21"/>
        <v/>
      </c>
      <c r="AY16" s="129" t="str">
        <f t="shared" si="22"/>
        <v/>
      </c>
      <c r="AZ16" s="129" t="str">
        <f t="shared" si="23"/>
        <v/>
      </c>
      <c r="BA16" s="129" t="str">
        <f t="shared" si="24"/>
        <v/>
      </c>
      <c r="BB16" s="60" t="str">
        <f t="shared" si="25"/>
        <v/>
      </c>
      <c r="BC16" s="61" t="str">
        <f t="shared" si="26"/>
        <v/>
      </c>
      <c r="BD16" s="62" t="str">
        <f t="shared" si="27"/>
        <v/>
      </c>
      <c r="BE16" s="61" t="str">
        <f t="shared" si="28"/>
        <v/>
      </c>
      <c r="BF16" s="63" t="str">
        <f t="shared" si="29"/>
        <v/>
      </c>
      <c r="BG16" s="64" t="str">
        <f t="shared" si="30"/>
        <v/>
      </c>
      <c r="BH16" s="63" t="str">
        <f t="shared" si="31"/>
        <v/>
      </c>
      <c r="BI16" s="65" t="str">
        <f t="shared" si="32"/>
        <v/>
      </c>
      <c r="BJ16" s="63" t="str">
        <f t="shared" si="33"/>
        <v/>
      </c>
      <c r="BK16" s="61" t="str">
        <f t="shared" si="34"/>
        <v/>
      </c>
      <c r="BL16" s="62" t="str">
        <f t="shared" si="35"/>
        <v/>
      </c>
      <c r="BM16" s="61" t="str">
        <f t="shared" si="36"/>
        <v/>
      </c>
      <c r="BN16" s="63" t="str">
        <f t="shared" si="37"/>
        <v/>
      </c>
      <c r="BO16" s="61" t="str">
        <f t="shared" si="38"/>
        <v/>
      </c>
      <c r="BP16" s="63" t="str">
        <f t="shared" si="39"/>
        <v/>
      </c>
      <c r="BQ16" s="66" t="str">
        <f t="shared" si="40"/>
        <v/>
      </c>
      <c r="BR16" s="68" t="str">
        <f t="shared" si="41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11" t="str">
        <f t="shared" si="13"/>
        <v/>
      </c>
      <c r="Z17" s="50">
        <f t="shared" si="42"/>
        <v>12</v>
      </c>
      <c r="AA17" s="267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5"/>
        <v/>
      </c>
      <c r="AO17" s="134" t="str">
        <f t="shared" si="16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7"/>
        <v/>
      </c>
      <c r="AT17" s="132"/>
      <c r="AU17" s="135">
        <f t="shared" si="18"/>
        <v>12</v>
      </c>
      <c r="AV17" s="85" t="str">
        <f t="shared" si="19"/>
        <v/>
      </c>
      <c r="AW17" s="85" t="str">
        <f t="shared" ca="1" si="20"/>
        <v/>
      </c>
      <c r="AX17" s="129" t="str">
        <f t="shared" si="21"/>
        <v/>
      </c>
      <c r="AY17" s="129" t="str">
        <f t="shared" si="22"/>
        <v/>
      </c>
      <c r="AZ17" s="129" t="str">
        <f t="shared" si="23"/>
        <v/>
      </c>
      <c r="BA17" s="129" t="str">
        <f t="shared" si="24"/>
        <v/>
      </c>
      <c r="BB17" s="60" t="str">
        <f t="shared" si="25"/>
        <v/>
      </c>
      <c r="BC17" s="61" t="str">
        <f t="shared" si="26"/>
        <v/>
      </c>
      <c r="BD17" s="62" t="str">
        <f t="shared" si="27"/>
        <v/>
      </c>
      <c r="BE17" s="61" t="str">
        <f t="shared" si="28"/>
        <v/>
      </c>
      <c r="BF17" s="63" t="str">
        <f t="shared" si="29"/>
        <v/>
      </c>
      <c r="BG17" s="64" t="str">
        <f t="shared" si="30"/>
        <v/>
      </c>
      <c r="BH17" s="63" t="str">
        <f t="shared" si="31"/>
        <v/>
      </c>
      <c r="BI17" s="65" t="str">
        <f t="shared" si="32"/>
        <v/>
      </c>
      <c r="BJ17" s="63" t="str">
        <f t="shared" si="33"/>
        <v/>
      </c>
      <c r="BK17" s="61" t="str">
        <f t="shared" si="34"/>
        <v/>
      </c>
      <c r="BL17" s="62" t="str">
        <f t="shared" si="35"/>
        <v/>
      </c>
      <c r="BM17" s="61" t="str">
        <f t="shared" si="36"/>
        <v/>
      </c>
      <c r="BN17" s="63" t="str">
        <f t="shared" si="37"/>
        <v/>
      </c>
      <c r="BO17" s="61" t="str">
        <f t="shared" si="38"/>
        <v/>
      </c>
      <c r="BP17" s="63" t="str">
        <f t="shared" si="39"/>
        <v/>
      </c>
      <c r="BQ17" s="66" t="str">
        <f t="shared" si="40"/>
        <v/>
      </c>
      <c r="BR17" s="68" t="str">
        <f t="shared" si="41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11" t="str">
        <f t="shared" si="13"/>
        <v/>
      </c>
      <c r="Z18" s="50">
        <f t="shared" si="42"/>
        <v>13</v>
      </c>
      <c r="AA18" s="267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5"/>
        <v/>
      </c>
      <c r="AO18" s="134" t="str">
        <f t="shared" si="16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7"/>
        <v/>
      </c>
      <c r="AT18" s="132"/>
      <c r="AU18" s="135">
        <f t="shared" si="18"/>
        <v>13</v>
      </c>
      <c r="AV18" s="85" t="str">
        <f t="shared" si="19"/>
        <v/>
      </c>
      <c r="AW18" s="85" t="str">
        <f t="shared" ca="1" si="20"/>
        <v/>
      </c>
      <c r="AX18" s="129" t="str">
        <f t="shared" si="21"/>
        <v/>
      </c>
      <c r="AY18" s="129" t="str">
        <f t="shared" si="22"/>
        <v/>
      </c>
      <c r="AZ18" s="129" t="str">
        <f t="shared" si="23"/>
        <v/>
      </c>
      <c r="BA18" s="129" t="str">
        <f t="shared" si="24"/>
        <v/>
      </c>
      <c r="BB18" s="60" t="str">
        <f t="shared" si="25"/>
        <v/>
      </c>
      <c r="BC18" s="61" t="str">
        <f t="shared" si="26"/>
        <v/>
      </c>
      <c r="BD18" s="62" t="str">
        <f t="shared" si="27"/>
        <v/>
      </c>
      <c r="BE18" s="61" t="str">
        <f t="shared" si="28"/>
        <v/>
      </c>
      <c r="BF18" s="63" t="str">
        <f t="shared" si="29"/>
        <v/>
      </c>
      <c r="BG18" s="64" t="str">
        <f t="shared" si="30"/>
        <v/>
      </c>
      <c r="BH18" s="63" t="str">
        <f t="shared" si="31"/>
        <v/>
      </c>
      <c r="BI18" s="65" t="str">
        <f t="shared" si="32"/>
        <v/>
      </c>
      <c r="BJ18" s="63" t="str">
        <f t="shared" si="33"/>
        <v/>
      </c>
      <c r="BK18" s="61" t="str">
        <f t="shared" si="34"/>
        <v/>
      </c>
      <c r="BL18" s="62" t="str">
        <f t="shared" si="35"/>
        <v/>
      </c>
      <c r="BM18" s="61" t="str">
        <f t="shared" si="36"/>
        <v/>
      </c>
      <c r="BN18" s="63" t="str">
        <f t="shared" si="37"/>
        <v/>
      </c>
      <c r="BO18" s="61" t="str">
        <f t="shared" si="38"/>
        <v/>
      </c>
      <c r="BP18" s="63" t="str">
        <f t="shared" si="39"/>
        <v/>
      </c>
      <c r="BQ18" s="66" t="str">
        <f t="shared" si="40"/>
        <v/>
      </c>
      <c r="BR18" s="68" t="str">
        <f t="shared" si="41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11" t="str">
        <f t="shared" si="13"/>
        <v/>
      </c>
      <c r="Z19" s="50">
        <f t="shared" si="42"/>
        <v>14</v>
      </c>
      <c r="AA19" s="267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5"/>
        <v/>
      </c>
      <c r="AO19" s="134" t="str">
        <f t="shared" si="16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7"/>
        <v/>
      </c>
      <c r="AT19" s="132"/>
      <c r="AU19" s="135">
        <f t="shared" si="18"/>
        <v>14</v>
      </c>
      <c r="AV19" s="85" t="str">
        <f t="shared" si="19"/>
        <v/>
      </c>
      <c r="AW19" s="85" t="str">
        <f t="shared" ca="1" si="20"/>
        <v/>
      </c>
      <c r="AX19" s="129" t="str">
        <f t="shared" si="21"/>
        <v/>
      </c>
      <c r="AY19" s="129" t="str">
        <f t="shared" si="22"/>
        <v/>
      </c>
      <c r="AZ19" s="129" t="str">
        <f t="shared" si="23"/>
        <v/>
      </c>
      <c r="BA19" s="129" t="str">
        <f t="shared" si="24"/>
        <v/>
      </c>
      <c r="BB19" s="60" t="str">
        <f t="shared" si="25"/>
        <v/>
      </c>
      <c r="BC19" s="61" t="str">
        <f t="shared" si="26"/>
        <v/>
      </c>
      <c r="BD19" s="62" t="str">
        <f t="shared" si="27"/>
        <v/>
      </c>
      <c r="BE19" s="61" t="str">
        <f t="shared" si="28"/>
        <v/>
      </c>
      <c r="BF19" s="63" t="str">
        <f t="shared" si="29"/>
        <v/>
      </c>
      <c r="BG19" s="64" t="str">
        <f t="shared" si="30"/>
        <v/>
      </c>
      <c r="BH19" s="63" t="str">
        <f t="shared" si="31"/>
        <v/>
      </c>
      <c r="BI19" s="65" t="str">
        <f t="shared" si="32"/>
        <v/>
      </c>
      <c r="BJ19" s="63" t="str">
        <f t="shared" si="33"/>
        <v/>
      </c>
      <c r="BK19" s="61" t="str">
        <f t="shared" si="34"/>
        <v/>
      </c>
      <c r="BL19" s="62" t="str">
        <f t="shared" si="35"/>
        <v/>
      </c>
      <c r="BM19" s="61" t="str">
        <f t="shared" si="36"/>
        <v/>
      </c>
      <c r="BN19" s="63" t="str">
        <f t="shared" si="37"/>
        <v/>
      </c>
      <c r="BO19" s="61" t="str">
        <f t="shared" si="38"/>
        <v/>
      </c>
      <c r="BP19" s="63" t="str">
        <f t="shared" si="39"/>
        <v/>
      </c>
      <c r="BQ19" s="66" t="str">
        <f t="shared" si="40"/>
        <v/>
      </c>
      <c r="BR19" s="68" t="str">
        <f t="shared" si="41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11" t="str">
        <f t="shared" si="13"/>
        <v/>
      </c>
      <c r="Z20" s="50">
        <f t="shared" si="42"/>
        <v>15</v>
      </c>
      <c r="AA20" s="267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5"/>
        <v/>
      </c>
      <c r="AO20" s="134" t="str">
        <f t="shared" si="16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7"/>
        <v/>
      </c>
      <c r="AT20" s="132"/>
      <c r="AU20" s="135">
        <f t="shared" si="18"/>
        <v>15</v>
      </c>
      <c r="AV20" s="85" t="str">
        <f t="shared" si="19"/>
        <v/>
      </c>
      <c r="AW20" s="85" t="str">
        <f t="shared" ca="1" si="20"/>
        <v/>
      </c>
      <c r="AX20" s="129" t="str">
        <f t="shared" si="21"/>
        <v/>
      </c>
      <c r="AY20" s="129" t="str">
        <f t="shared" si="22"/>
        <v/>
      </c>
      <c r="AZ20" s="129" t="str">
        <f t="shared" si="23"/>
        <v/>
      </c>
      <c r="BA20" s="129" t="str">
        <f t="shared" si="24"/>
        <v/>
      </c>
      <c r="BB20" s="60" t="str">
        <f t="shared" si="25"/>
        <v/>
      </c>
      <c r="BC20" s="61" t="str">
        <f t="shared" si="26"/>
        <v/>
      </c>
      <c r="BD20" s="62" t="str">
        <f t="shared" si="27"/>
        <v/>
      </c>
      <c r="BE20" s="61" t="str">
        <f t="shared" si="28"/>
        <v/>
      </c>
      <c r="BF20" s="63" t="str">
        <f t="shared" si="29"/>
        <v/>
      </c>
      <c r="BG20" s="64" t="str">
        <f t="shared" si="30"/>
        <v/>
      </c>
      <c r="BH20" s="63" t="str">
        <f t="shared" si="31"/>
        <v/>
      </c>
      <c r="BI20" s="65" t="str">
        <f t="shared" si="32"/>
        <v/>
      </c>
      <c r="BJ20" s="63" t="str">
        <f t="shared" si="33"/>
        <v/>
      </c>
      <c r="BK20" s="61" t="str">
        <f t="shared" si="34"/>
        <v/>
      </c>
      <c r="BL20" s="62" t="str">
        <f t="shared" si="35"/>
        <v/>
      </c>
      <c r="BM20" s="61" t="str">
        <f t="shared" si="36"/>
        <v/>
      </c>
      <c r="BN20" s="63" t="str">
        <f t="shared" si="37"/>
        <v/>
      </c>
      <c r="BO20" s="61" t="str">
        <f t="shared" si="38"/>
        <v/>
      </c>
      <c r="BP20" s="63" t="str">
        <f t="shared" si="39"/>
        <v/>
      </c>
      <c r="BQ20" s="66" t="str">
        <f t="shared" si="40"/>
        <v/>
      </c>
      <c r="BR20" s="68" t="str">
        <f t="shared" si="41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11" t="str">
        <f t="shared" si="13"/>
        <v/>
      </c>
      <c r="Z21" s="50">
        <f t="shared" si="42"/>
        <v>16</v>
      </c>
      <c r="AA21" s="267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6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7"/>
        <v/>
      </c>
      <c r="AT21" s="132"/>
      <c r="AU21" s="135">
        <f t="shared" si="18"/>
        <v>16</v>
      </c>
      <c r="AV21" s="85" t="str">
        <f t="shared" si="19"/>
        <v/>
      </c>
      <c r="AW21" s="85" t="str">
        <f t="shared" ca="1" si="20"/>
        <v/>
      </c>
      <c r="AX21" s="129" t="str">
        <f t="shared" si="21"/>
        <v/>
      </c>
      <c r="AY21" s="129" t="str">
        <f t="shared" si="22"/>
        <v/>
      </c>
      <c r="AZ21" s="129" t="str">
        <f t="shared" si="23"/>
        <v/>
      </c>
      <c r="BA21" s="129" t="str">
        <f t="shared" si="24"/>
        <v/>
      </c>
      <c r="BB21" s="60" t="str">
        <f t="shared" si="25"/>
        <v/>
      </c>
      <c r="BC21" s="61" t="str">
        <f t="shared" si="26"/>
        <v/>
      </c>
      <c r="BD21" s="62" t="str">
        <f t="shared" si="27"/>
        <v/>
      </c>
      <c r="BE21" s="61" t="str">
        <f t="shared" si="28"/>
        <v/>
      </c>
      <c r="BF21" s="63" t="str">
        <f t="shared" si="29"/>
        <v/>
      </c>
      <c r="BG21" s="64" t="str">
        <f t="shared" si="30"/>
        <v/>
      </c>
      <c r="BH21" s="63" t="str">
        <f t="shared" si="31"/>
        <v/>
      </c>
      <c r="BI21" s="65" t="str">
        <f t="shared" si="32"/>
        <v/>
      </c>
      <c r="BJ21" s="63" t="str">
        <f t="shared" si="33"/>
        <v/>
      </c>
      <c r="BK21" s="61" t="str">
        <f t="shared" si="34"/>
        <v/>
      </c>
      <c r="BL21" s="62" t="str">
        <f t="shared" si="35"/>
        <v/>
      </c>
      <c r="BM21" s="61" t="str">
        <f t="shared" si="36"/>
        <v/>
      </c>
      <c r="BN21" s="63" t="str">
        <f t="shared" si="37"/>
        <v/>
      </c>
      <c r="BO21" s="61" t="str">
        <f t="shared" si="38"/>
        <v/>
      </c>
      <c r="BP21" s="63" t="str">
        <f t="shared" si="39"/>
        <v/>
      </c>
      <c r="BQ21" s="66" t="str">
        <f t="shared" si="40"/>
        <v/>
      </c>
      <c r="BR21" s="68" t="str">
        <f t="shared" si="41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11" t="str">
        <f>IF(COUNTBLANK(W22)=1,"", RANK(W22,$W$6:$W$35))</f>
        <v/>
      </c>
      <c r="Z22" s="50">
        <f t="shared" si="42"/>
        <v>17</v>
      </c>
      <c r="AA22" s="267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5"/>
        <v/>
      </c>
      <c r="AO22" s="134" t="str">
        <f t="shared" si="16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7"/>
        <v/>
      </c>
      <c r="AT22" s="132"/>
      <c r="AU22" s="135">
        <f t="shared" si="18"/>
        <v>17</v>
      </c>
      <c r="AV22" s="85" t="str">
        <f t="shared" si="19"/>
        <v/>
      </c>
      <c r="AW22" s="85" t="str">
        <f t="shared" ca="1" si="20"/>
        <v/>
      </c>
      <c r="AX22" s="129" t="str">
        <f t="shared" si="21"/>
        <v/>
      </c>
      <c r="AY22" s="129" t="str">
        <f t="shared" si="22"/>
        <v/>
      </c>
      <c r="AZ22" s="129" t="str">
        <f t="shared" si="23"/>
        <v/>
      </c>
      <c r="BA22" s="129" t="str">
        <f t="shared" si="24"/>
        <v/>
      </c>
      <c r="BB22" s="60" t="str">
        <f t="shared" si="25"/>
        <v/>
      </c>
      <c r="BC22" s="61" t="str">
        <f t="shared" si="26"/>
        <v/>
      </c>
      <c r="BD22" s="62" t="str">
        <f t="shared" si="27"/>
        <v/>
      </c>
      <c r="BE22" s="61" t="str">
        <f t="shared" si="28"/>
        <v/>
      </c>
      <c r="BF22" s="63" t="str">
        <f t="shared" si="29"/>
        <v/>
      </c>
      <c r="BG22" s="64" t="str">
        <f t="shared" si="30"/>
        <v/>
      </c>
      <c r="BH22" s="63" t="str">
        <f t="shared" si="31"/>
        <v/>
      </c>
      <c r="BI22" s="65" t="str">
        <f t="shared" si="32"/>
        <v/>
      </c>
      <c r="BJ22" s="63" t="str">
        <f t="shared" si="33"/>
        <v/>
      </c>
      <c r="BK22" s="61" t="str">
        <f t="shared" si="34"/>
        <v/>
      </c>
      <c r="BL22" s="62" t="str">
        <f t="shared" si="35"/>
        <v/>
      </c>
      <c r="BM22" s="61" t="str">
        <f t="shared" si="36"/>
        <v/>
      </c>
      <c r="BN22" s="63" t="str">
        <f t="shared" si="37"/>
        <v/>
      </c>
      <c r="BO22" s="61" t="str">
        <f t="shared" si="38"/>
        <v/>
      </c>
      <c r="BP22" s="63" t="str">
        <f t="shared" si="39"/>
        <v/>
      </c>
      <c r="BQ22" s="66" t="str">
        <f t="shared" si="40"/>
        <v/>
      </c>
      <c r="BR22" s="68" t="str">
        <f t="shared" si="41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11" t="str">
        <f t="shared" si="13"/>
        <v/>
      </c>
      <c r="Z23" s="50">
        <f t="shared" si="42"/>
        <v>18</v>
      </c>
      <c r="AA23" s="267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5"/>
        <v/>
      </c>
      <c r="AO23" s="134" t="str">
        <f t="shared" si="16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7"/>
        <v/>
      </c>
      <c r="AT23" s="132"/>
      <c r="AU23" s="135">
        <f t="shared" si="18"/>
        <v>18</v>
      </c>
      <c r="AV23" s="85" t="str">
        <f t="shared" si="19"/>
        <v/>
      </c>
      <c r="AW23" s="85" t="str">
        <f t="shared" ca="1" si="20"/>
        <v/>
      </c>
      <c r="AX23" s="129" t="str">
        <f t="shared" si="21"/>
        <v/>
      </c>
      <c r="AY23" s="129" t="str">
        <f t="shared" si="22"/>
        <v/>
      </c>
      <c r="AZ23" s="129" t="str">
        <f t="shared" si="23"/>
        <v/>
      </c>
      <c r="BA23" s="129" t="str">
        <f t="shared" si="24"/>
        <v/>
      </c>
      <c r="BB23" s="60" t="str">
        <f t="shared" si="25"/>
        <v/>
      </c>
      <c r="BC23" s="61" t="str">
        <f t="shared" si="26"/>
        <v/>
      </c>
      <c r="BD23" s="62" t="str">
        <f t="shared" si="27"/>
        <v/>
      </c>
      <c r="BE23" s="61" t="str">
        <f t="shared" si="28"/>
        <v/>
      </c>
      <c r="BF23" s="63" t="str">
        <f t="shared" si="29"/>
        <v/>
      </c>
      <c r="BG23" s="64" t="str">
        <f t="shared" si="30"/>
        <v/>
      </c>
      <c r="BH23" s="63" t="str">
        <f t="shared" si="31"/>
        <v/>
      </c>
      <c r="BI23" s="65" t="str">
        <f t="shared" si="32"/>
        <v/>
      </c>
      <c r="BJ23" s="63" t="str">
        <f t="shared" si="33"/>
        <v/>
      </c>
      <c r="BK23" s="61" t="str">
        <f t="shared" si="34"/>
        <v/>
      </c>
      <c r="BL23" s="62" t="str">
        <f t="shared" si="35"/>
        <v/>
      </c>
      <c r="BM23" s="61" t="str">
        <f t="shared" si="36"/>
        <v/>
      </c>
      <c r="BN23" s="63" t="str">
        <f t="shared" si="37"/>
        <v/>
      </c>
      <c r="BO23" s="61" t="str">
        <f t="shared" si="38"/>
        <v/>
      </c>
      <c r="BP23" s="63" t="str">
        <f t="shared" si="39"/>
        <v/>
      </c>
      <c r="BQ23" s="66" t="str">
        <f t="shared" si="40"/>
        <v/>
      </c>
      <c r="BR23" s="68" t="str">
        <f t="shared" si="41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11" t="str">
        <f t="shared" si="13"/>
        <v/>
      </c>
      <c r="Z24" s="50">
        <f t="shared" si="42"/>
        <v>19</v>
      </c>
      <c r="AA24" s="267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5"/>
        <v/>
      </c>
      <c r="AO24" s="134" t="str">
        <f t="shared" si="16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7"/>
        <v/>
      </c>
      <c r="AT24" s="132"/>
      <c r="AU24" s="135">
        <f t="shared" si="18"/>
        <v>19</v>
      </c>
      <c r="AV24" s="85" t="str">
        <f t="shared" si="19"/>
        <v/>
      </c>
      <c r="AW24" s="85" t="str">
        <f t="shared" ca="1" si="20"/>
        <v/>
      </c>
      <c r="AX24" s="129" t="str">
        <f t="shared" si="21"/>
        <v/>
      </c>
      <c r="AY24" s="129" t="str">
        <f t="shared" si="22"/>
        <v/>
      </c>
      <c r="AZ24" s="129" t="str">
        <f t="shared" si="23"/>
        <v/>
      </c>
      <c r="BA24" s="129" t="str">
        <f t="shared" si="24"/>
        <v/>
      </c>
      <c r="BB24" s="60" t="str">
        <f t="shared" si="25"/>
        <v/>
      </c>
      <c r="BC24" s="61" t="str">
        <f t="shared" si="26"/>
        <v/>
      </c>
      <c r="BD24" s="62" t="str">
        <f t="shared" si="27"/>
        <v/>
      </c>
      <c r="BE24" s="61" t="str">
        <f>IF(J24="","",IF(J24="0",COUNTIFS($J$6:$J$35, "&gt;0", $J$6:$J$35, "&lt;=100")+1,RANK(J24,$J$6:$J$35)))</f>
        <v/>
      </c>
      <c r="BF24" s="63" t="str">
        <f t="shared" si="29"/>
        <v/>
      </c>
      <c r="BG24" s="64" t="str">
        <f t="shared" si="30"/>
        <v/>
      </c>
      <c r="BH24" s="63" t="str">
        <f t="shared" si="31"/>
        <v/>
      </c>
      <c r="BI24" s="65" t="str">
        <f t="shared" si="32"/>
        <v/>
      </c>
      <c r="BJ24" s="63" t="str">
        <f t="shared" si="33"/>
        <v/>
      </c>
      <c r="BK24" s="61" t="str">
        <f t="shared" si="34"/>
        <v/>
      </c>
      <c r="BL24" s="62" t="str">
        <f t="shared" si="35"/>
        <v/>
      </c>
      <c r="BM24" s="61" t="str">
        <f t="shared" si="36"/>
        <v/>
      </c>
      <c r="BN24" s="63" t="str">
        <f t="shared" si="37"/>
        <v/>
      </c>
      <c r="BO24" s="61" t="str">
        <f t="shared" si="38"/>
        <v/>
      </c>
      <c r="BP24" s="63" t="str">
        <f t="shared" si="39"/>
        <v/>
      </c>
      <c r="BQ24" s="66" t="str">
        <f t="shared" si="40"/>
        <v/>
      </c>
      <c r="BR24" s="68" t="str">
        <f t="shared" si="41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11" t="str">
        <f t="shared" si="13"/>
        <v/>
      </c>
      <c r="Z25" s="50">
        <f t="shared" si="42"/>
        <v>20</v>
      </c>
      <c r="AA25" s="267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5"/>
        <v/>
      </c>
      <c r="AO25" s="134" t="str">
        <f t="shared" si="16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7"/>
        <v/>
      </c>
      <c r="AT25" s="132"/>
      <c r="AU25" s="135">
        <f t="shared" si="18"/>
        <v>20</v>
      </c>
      <c r="AV25" s="85" t="str">
        <f t="shared" si="19"/>
        <v/>
      </c>
      <c r="AW25" s="85" t="str">
        <f t="shared" ca="1" si="20"/>
        <v/>
      </c>
      <c r="AX25" s="129" t="str">
        <f t="shared" si="21"/>
        <v/>
      </c>
      <c r="AY25" s="129" t="str">
        <f t="shared" si="22"/>
        <v/>
      </c>
      <c r="AZ25" s="129" t="str">
        <f t="shared" si="23"/>
        <v/>
      </c>
      <c r="BA25" s="129" t="str">
        <f t="shared" si="24"/>
        <v/>
      </c>
      <c r="BB25" s="60" t="str">
        <f t="shared" si="25"/>
        <v/>
      </c>
      <c r="BC25" s="61" t="str">
        <f t="shared" si="26"/>
        <v/>
      </c>
      <c r="BD25" s="62" t="str">
        <f t="shared" si="27"/>
        <v/>
      </c>
      <c r="BE25" s="61" t="str">
        <f t="shared" si="28"/>
        <v/>
      </c>
      <c r="BF25" s="63" t="str">
        <f t="shared" si="29"/>
        <v/>
      </c>
      <c r="BG25" s="64" t="str">
        <f t="shared" si="30"/>
        <v/>
      </c>
      <c r="BH25" s="63" t="str">
        <f t="shared" si="31"/>
        <v/>
      </c>
      <c r="BI25" s="65" t="str">
        <f t="shared" si="32"/>
        <v/>
      </c>
      <c r="BJ25" s="63" t="str">
        <f t="shared" si="33"/>
        <v/>
      </c>
      <c r="BK25" s="61" t="str">
        <f t="shared" si="34"/>
        <v/>
      </c>
      <c r="BL25" s="62" t="str">
        <f t="shared" si="35"/>
        <v/>
      </c>
      <c r="BM25" s="61" t="str">
        <f t="shared" si="36"/>
        <v/>
      </c>
      <c r="BN25" s="63" t="str">
        <f t="shared" si="37"/>
        <v/>
      </c>
      <c r="BO25" s="61" t="str">
        <f t="shared" si="38"/>
        <v/>
      </c>
      <c r="BP25" s="63" t="str">
        <f t="shared" si="39"/>
        <v/>
      </c>
      <c r="BQ25" s="66" t="str">
        <f t="shared" si="40"/>
        <v/>
      </c>
      <c r="BR25" s="68" t="str">
        <f t="shared" si="41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 t="shared" si="12"/>
        <v/>
      </c>
      <c r="X26" s="211" t="str">
        <f t="shared" si="13"/>
        <v/>
      </c>
      <c r="Z26" s="50">
        <f t="shared" si="42"/>
        <v>21</v>
      </c>
      <c r="AA26" s="267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5"/>
        <v/>
      </c>
      <c r="AO26" s="134" t="str">
        <f t="shared" si="16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7"/>
        <v/>
      </c>
      <c r="AT26" s="132"/>
      <c r="AU26" s="135">
        <f t="shared" si="18"/>
        <v>21</v>
      </c>
      <c r="AV26" s="85" t="str">
        <f t="shared" si="19"/>
        <v/>
      </c>
      <c r="AW26" s="85" t="str">
        <f t="shared" ca="1" si="20"/>
        <v/>
      </c>
      <c r="AX26" s="129" t="str">
        <f t="shared" si="21"/>
        <v/>
      </c>
      <c r="AY26" s="129" t="str">
        <f t="shared" si="22"/>
        <v/>
      </c>
      <c r="AZ26" s="129" t="str">
        <f t="shared" si="23"/>
        <v/>
      </c>
      <c r="BA26" s="129" t="str">
        <f t="shared" si="24"/>
        <v/>
      </c>
      <c r="BB26" s="60" t="str">
        <f t="shared" si="25"/>
        <v/>
      </c>
      <c r="BC26" s="61" t="str">
        <f t="shared" si="26"/>
        <v/>
      </c>
      <c r="BD26" s="62" t="str">
        <f t="shared" si="27"/>
        <v/>
      </c>
      <c r="BE26" s="61" t="str">
        <f t="shared" si="28"/>
        <v/>
      </c>
      <c r="BF26" s="63" t="str">
        <f t="shared" si="29"/>
        <v/>
      </c>
      <c r="BG26" s="64" t="str">
        <f t="shared" si="30"/>
        <v/>
      </c>
      <c r="BH26" s="63" t="str">
        <f t="shared" si="31"/>
        <v/>
      </c>
      <c r="BI26" s="65" t="str">
        <f t="shared" si="32"/>
        <v/>
      </c>
      <c r="BJ26" s="63" t="str">
        <f t="shared" si="33"/>
        <v/>
      </c>
      <c r="BK26" s="61" t="str">
        <f t="shared" si="34"/>
        <v/>
      </c>
      <c r="BL26" s="62" t="str">
        <f t="shared" si="35"/>
        <v/>
      </c>
      <c r="BM26" s="61" t="str">
        <f t="shared" si="36"/>
        <v/>
      </c>
      <c r="BN26" s="63" t="str">
        <f t="shared" si="37"/>
        <v/>
      </c>
      <c r="BO26" s="61" t="str">
        <f t="shared" si="38"/>
        <v/>
      </c>
      <c r="BP26" s="63" t="str">
        <f t="shared" si="39"/>
        <v/>
      </c>
      <c r="BQ26" s="66" t="str">
        <f t="shared" si="40"/>
        <v/>
      </c>
      <c r="BR26" s="68" t="str">
        <f t="shared" si="41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11" t="str">
        <f t="shared" si="13"/>
        <v/>
      </c>
      <c r="Z27" s="50">
        <f t="shared" si="42"/>
        <v>22</v>
      </c>
      <c r="AA27" s="267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5"/>
        <v/>
      </c>
      <c r="AO27" s="134" t="str">
        <f t="shared" si="16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7"/>
        <v/>
      </c>
      <c r="AT27" s="132"/>
      <c r="AU27" s="135">
        <f t="shared" si="18"/>
        <v>22</v>
      </c>
      <c r="AV27" s="85" t="str">
        <f t="shared" si="19"/>
        <v/>
      </c>
      <c r="AW27" s="85" t="str">
        <f t="shared" ca="1" si="20"/>
        <v/>
      </c>
      <c r="AX27" s="129" t="str">
        <f t="shared" si="21"/>
        <v/>
      </c>
      <c r="AY27" s="129" t="str">
        <f t="shared" si="22"/>
        <v/>
      </c>
      <c r="AZ27" s="129" t="str">
        <f t="shared" si="23"/>
        <v/>
      </c>
      <c r="BA27" s="129" t="str">
        <f t="shared" si="24"/>
        <v/>
      </c>
      <c r="BB27" s="60" t="str">
        <f t="shared" si="25"/>
        <v/>
      </c>
      <c r="BC27" s="61" t="str">
        <f t="shared" si="26"/>
        <v/>
      </c>
      <c r="BD27" s="62" t="str">
        <f t="shared" si="27"/>
        <v/>
      </c>
      <c r="BE27" s="61" t="str">
        <f t="shared" si="28"/>
        <v/>
      </c>
      <c r="BF27" s="63" t="str">
        <f t="shared" si="29"/>
        <v/>
      </c>
      <c r="BG27" s="64" t="str">
        <f t="shared" si="30"/>
        <v/>
      </c>
      <c r="BH27" s="63" t="str">
        <f t="shared" si="31"/>
        <v/>
      </c>
      <c r="BI27" s="65" t="str">
        <f t="shared" si="32"/>
        <v/>
      </c>
      <c r="BJ27" s="63" t="str">
        <f t="shared" si="33"/>
        <v/>
      </c>
      <c r="BK27" s="61" t="str">
        <f t="shared" si="34"/>
        <v/>
      </c>
      <c r="BL27" s="62" t="str">
        <f t="shared" si="35"/>
        <v/>
      </c>
      <c r="BM27" s="61" t="str">
        <f t="shared" si="36"/>
        <v/>
      </c>
      <c r="BN27" s="63" t="str">
        <f t="shared" si="37"/>
        <v/>
      </c>
      <c r="BO27" s="61" t="str">
        <f t="shared" si="38"/>
        <v/>
      </c>
      <c r="BP27" s="63" t="str">
        <f t="shared" si="39"/>
        <v/>
      </c>
      <c r="BQ27" s="66" t="str">
        <f t="shared" si="40"/>
        <v/>
      </c>
      <c r="BR27" s="68" t="str">
        <f t="shared" si="41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11" t="str">
        <f t="shared" si="13"/>
        <v/>
      </c>
      <c r="Z28" s="50">
        <f t="shared" si="42"/>
        <v>23</v>
      </c>
      <c r="AA28" s="267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5"/>
        <v/>
      </c>
      <c r="AO28" s="134" t="str">
        <f t="shared" si="16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7"/>
        <v/>
      </c>
      <c r="AT28" s="132"/>
      <c r="AU28" s="135">
        <f t="shared" si="18"/>
        <v>23</v>
      </c>
      <c r="AV28" s="85" t="str">
        <f t="shared" si="19"/>
        <v/>
      </c>
      <c r="AW28" s="85" t="str">
        <f t="shared" ca="1" si="20"/>
        <v/>
      </c>
      <c r="AX28" s="129" t="str">
        <f t="shared" si="21"/>
        <v/>
      </c>
      <c r="AY28" s="129" t="str">
        <f t="shared" si="22"/>
        <v/>
      </c>
      <c r="AZ28" s="129" t="str">
        <f t="shared" si="23"/>
        <v/>
      </c>
      <c r="BA28" s="129" t="str">
        <f t="shared" si="24"/>
        <v/>
      </c>
      <c r="BB28" s="60" t="str">
        <f t="shared" si="25"/>
        <v/>
      </c>
      <c r="BC28" s="61" t="str">
        <f t="shared" si="26"/>
        <v/>
      </c>
      <c r="BD28" s="62" t="str">
        <f t="shared" si="27"/>
        <v/>
      </c>
      <c r="BE28" s="61" t="str">
        <f t="shared" si="28"/>
        <v/>
      </c>
      <c r="BF28" s="63" t="str">
        <f t="shared" si="29"/>
        <v/>
      </c>
      <c r="BG28" s="64" t="str">
        <f t="shared" si="30"/>
        <v/>
      </c>
      <c r="BH28" s="63" t="str">
        <f t="shared" si="31"/>
        <v/>
      </c>
      <c r="BI28" s="65" t="str">
        <f t="shared" si="32"/>
        <v/>
      </c>
      <c r="BJ28" s="63" t="str">
        <f t="shared" si="33"/>
        <v/>
      </c>
      <c r="BK28" s="61" t="str">
        <f t="shared" si="34"/>
        <v/>
      </c>
      <c r="BL28" s="62" t="str">
        <f t="shared" si="35"/>
        <v/>
      </c>
      <c r="BM28" s="61" t="str">
        <f t="shared" si="36"/>
        <v/>
      </c>
      <c r="BN28" s="63" t="str">
        <f t="shared" si="37"/>
        <v/>
      </c>
      <c r="BO28" s="61" t="str">
        <f t="shared" si="38"/>
        <v/>
      </c>
      <c r="BP28" s="63" t="str">
        <f t="shared" si="39"/>
        <v/>
      </c>
      <c r="BQ28" s="66" t="str">
        <f t="shared" si="40"/>
        <v/>
      </c>
      <c r="BR28" s="68" t="str">
        <f t="shared" si="41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11" t="str">
        <f t="shared" si="13"/>
        <v/>
      </c>
      <c r="Z29" s="50">
        <f t="shared" si="42"/>
        <v>24</v>
      </c>
      <c r="AA29" s="267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5"/>
        <v/>
      </c>
      <c r="AO29" s="134" t="str">
        <f t="shared" si="16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7"/>
        <v/>
      </c>
      <c r="AT29" s="132"/>
      <c r="AU29" s="135">
        <f t="shared" si="18"/>
        <v>24</v>
      </c>
      <c r="AV29" s="85" t="str">
        <f t="shared" si="19"/>
        <v/>
      </c>
      <c r="AW29" s="85" t="str">
        <f t="shared" ca="1" si="20"/>
        <v/>
      </c>
      <c r="AX29" s="129" t="str">
        <f t="shared" si="21"/>
        <v/>
      </c>
      <c r="AY29" s="129" t="str">
        <f t="shared" si="22"/>
        <v/>
      </c>
      <c r="AZ29" s="129" t="str">
        <f t="shared" si="23"/>
        <v/>
      </c>
      <c r="BA29" s="129" t="str">
        <f t="shared" si="24"/>
        <v/>
      </c>
      <c r="BB29" s="60" t="str">
        <f t="shared" si="25"/>
        <v/>
      </c>
      <c r="BC29" s="61" t="str">
        <f t="shared" si="26"/>
        <v/>
      </c>
      <c r="BD29" s="62" t="str">
        <f t="shared" si="27"/>
        <v/>
      </c>
      <c r="BE29" s="61" t="str">
        <f t="shared" si="28"/>
        <v/>
      </c>
      <c r="BF29" s="63" t="str">
        <f t="shared" si="29"/>
        <v/>
      </c>
      <c r="BG29" s="64" t="str">
        <f t="shared" si="30"/>
        <v/>
      </c>
      <c r="BH29" s="63" t="str">
        <f t="shared" si="31"/>
        <v/>
      </c>
      <c r="BI29" s="65" t="str">
        <f t="shared" si="32"/>
        <v/>
      </c>
      <c r="BJ29" s="63" t="str">
        <f t="shared" si="33"/>
        <v/>
      </c>
      <c r="BK29" s="61" t="str">
        <f t="shared" si="34"/>
        <v/>
      </c>
      <c r="BL29" s="62" t="str">
        <f t="shared" si="35"/>
        <v/>
      </c>
      <c r="BM29" s="61" t="str">
        <f t="shared" si="36"/>
        <v/>
      </c>
      <c r="BN29" s="63" t="str">
        <f t="shared" si="37"/>
        <v/>
      </c>
      <c r="BO29" s="61" t="str">
        <f t="shared" si="38"/>
        <v/>
      </c>
      <c r="BP29" s="63" t="str">
        <f t="shared" si="39"/>
        <v/>
      </c>
      <c r="BQ29" s="66" t="str">
        <f t="shared" si="40"/>
        <v/>
      </c>
      <c r="BR29" s="68" t="str">
        <f t="shared" si="41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11" t="str">
        <f t="shared" si="13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5"/>
        <v/>
      </c>
      <c r="AO30" s="134" t="str">
        <f t="shared" si="16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7"/>
        <v/>
      </c>
      <c r="AT30" s="132"/>
      <c r="AU30" s="135">
        <f t="shared" si="18"/>
        <v>25</v>
      </c>
      <c r="AV30" s="85" t="str">
        <f t="shared" si="19"/>
        <v/>
      </c>
      <c r="AW30" s="85" t="str">
        <f t="shared" ca="1" si="20"/>
        <v/>
      </c>
      <c r="AX30" s="129" t="str">
        <f t="shared" si="21"/>
        <v/>
      </c>
      <c r="AY30" s="129" t="str">
        <f t="shared" si="22"/>
        <v/>
      </c>
      <c r="AZ30" s="129" t="str">
        <f t="shared" si="23"/>
        <v/>
      </c>
      <c r="BA30" s="129" t="str">
        <f t="shared" si="24"/>
        <v/>
      </c>
      <c r="BB30" s="60" t="str">
        <f t="shared" si="25"/>
        <v/>
      </c>
      <c r="BC30" s="61" t="str">
        <f t="shared" si="26"/>
        <v/>
      </c>
      <c r="BD30" s="62" t="str">
        <f t="shared" si="27"/>
        <v/>
      </c>
      <c r="BE30" s="61" t="str">
        <f t="shared" si="28"/>
        <v/>
      </c>
      <c r="BF30" s="63" t="str">
        <f t="shared" si="29"/>
        <v/>
      </c>
      <c r="BG30" s="64" t="str">
        <f t="shared" si="30"/>
        <v/>
      </c>
      <c r="BH30" s="63" t="str">
        <f t="shared" si="31"/>
        <v/>
      </c>
      <c r="BI30" s="65" t="str">
        <f t="shared" si="32"/>
        <v/>
      </c>
      <c r="BJ30" s="63" t="str">
        <f t="shared" si="33"/>
        <v/>
      </c>
      <c r="BK30" s="61" t="str">
        <f t="shared" si="34"/>
        <v/>
      </c>
      <c r="BL30" s="62" t="str">
        <f t="shared" si="35"/>
        <v/>
      </c>
      <c r="BM30" s="61" t="str">
        <f t="shared" si="36"/>
        <v/>
      </c>
      <c r="BN30" s="63" t="str">
        <f t="shared" si="37"/>
        <v/>
      </c>
      <c r="BO30" s="61" t="str">
        <f t="shared" si="38"/>
        <v/>
      </c>
      <c r="BP30" s="63" t="str">
        <f t="shared" si="39"/>
        <v/>
      </c>
      <c r="BQ30" s="66" t="str">
        <f t="shared" si="40"/>
        <v/>
      </c>
      <c r="BR30" s="68" t="str">
        <f t="shared" si="41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11" t="str">
        <f t="shared" si="13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5"/>
        <v/>
      </c>
      <c r="AO31" s="134" t="str">
        <f t="shared" si="16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7"/>
        <v/>
      </c>
      <c r="AT31" s="132"/>
      <c r="AU31" s="135">
        <f t="shared" si="18"/>
        <v>26</v>
      </c>
      <c r="AV31" s="85" t="str">
        <f t="shared" si="19"/>
        <v/>
      </c>
      <c r="AW31" s="85" t="str">
        <f t="shared" ca="1" si="20"/>
        <v/>
      </c>
      <c r="AX31" s="129" t="str">
        <f t="shared" si="21"/>
        <v/>
      </c>
      <c r="AY31" s="129" t="str">
        <f t="shared" si="22"/>
        <v/>
      </c>
      <c r="AZ31" s="129" t="str">
        <f t="shared" si="23"/>
        <v/>
      </c>
      <c r="BA31" s="129" t="str">
        <f t="shared" si="24"/>
        <v/>
      </c>
      <c r="BB31" s="60" t="str">
        <f t="shared" si="25"/>
        <v/>
      </c>
      <c r="BC31" s="61" t="str">
        <f t="shared" si="26"/>
        <v/>
      </c>
      <c r="BD31" s="62" t="str">
        <f t="shared" si="27"/>
        <v/>
      </c>
      <c r="BE31" s="61" t="str">
        <f t="shared" si="28"/>
        <v/>
      </c>
      <c r="BF31" s="63" t="str">
        <f t="shared" si="29"/>
        <v/>
      </c>
      <c r="BG31" s="64" t="str">
        <f t="shared" si="30"/>
        <v/>
      </c>
      <c r="BH31" s="63" t="str">
        <f t="shared" si="31"/>
        <v/>
      </c>
      <c r="BI31" s="65" t="str">
        <f t="shared" si="32"/>
        <v/>
      </c>
      <c r="BJ31" s="63" t="str">
        <f t="shared" si="33"/>
        <v/>
      </c>
      <c r="BK31" s="61" t="str">
        <f t="shared" si="34"/>
        <v/>
      </c>
      <c r="BL31" s="62" t="str">
        <f t="shared" si="35"/>
        <v/>
      </c>
      <c r="BM31" s="61" t="str">
        <f t="shared" si="36"/>
        <v/>
      </c>
      <c r="BN31" s="63" t="str">
        <f t="shared" si="37"/>
        <v/>
      </c>
      <c r="BO31" s="61" t="str">
        <f t="shared" si="38"/>
        <v/>
      </c>
      <c r="BP31" s="63" t="str">
        <f t="shared" si="39"/>
        <v/>
      </c>
      <c r="BQ31" s="66" t="str">
        <f t="shared" si="40"/>
        <v/>
      </c>
      <c r="BR31" s="68" t="str">
        <f t="shared" si="41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11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5"/>
        <v/>
      </c>
      <c r="AO32" s="134" t="str">
        <f t="shared" si="16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7"/>
        <v/>
      </c>
      <c r="AT32" s="132"/>
      <c r="AU32" s="135">
        <f t="shared" si="18"/>
        <v>27</v>
      </c>
      <c r="AV32" s="85" t="str">
        <f t="shared" si="19"/>
        <v/>
      </c>
      <c r="AW32" s="85" t="str">
        <f t="shared" ca="1" si="20"/>
        <v/>
      </c>
      <c r="AX32" s="129" t="str">
        <f t="shared" si="21"/>
        <v/>
      </c>
      <c r="AY32" s="129" t="str">
        <f t="shared" si="22"/>
        <v/>
      </c>
      <c r="AZ32" s="129" t="str">
        <f t="shared" si="23"/>
        <v/>
      </c>
      <c r="BA32" s="129" t="str">
        <f t="shared" si="24"/>
        <v/>
      </c>
      <c r="BB32" s="60" t="str">
        <f t="shared" si="25"/>
        <v/>
      </c>
      <c r="BC32" s="61" t="str">
        <f t="shared" si="26"/>
        <v/>
      </c>
      <c r="BD32" s="62" t="str">
        <f t="shared" si="27"/>
        <v/>
      </c>
      <c r="BE32" s="61" t="str">
        <f t="shared" si="28"/>
        <v/>
      </c>
      <c r="BF32" s="63" t="str">
        <f t="shared" si="29"/>
        <v/>
      </c>
      <c r="BG32" s="64" t="str">
        <f t="shared" si="30"/>
        <v/>
      </c>
      <c r="BH32" s="63" t="str">
        <f t="shared" si="31"/>
        <v/>
      </c>
      <c r="BI32" s="65" t="str">
        <f t="shared" si="32"/>
        <v/>
      </c>
      <c r="BJ32" s="63" t="str">
        <f t="shared" si="33"/>
        <v/>
      </c>
      <c r="BK32" s="61" t="str">
        <f t="shared" si="34"/>
        <v/>
      </c>
      <c r="BL32" s="62" t="str">
        <f t="shared" si="35"/>
        <v/>
      </c>
      <c r="BM32" s="61" t="str">
        <f t="shared" si="36"/>
        <v/>
      </c>
      <c r="BN32" s="63" t="str">
        <f t="shared" si="37"/>
        <v/>
      </c>
      <c r="BO32" s="61" t="str">
        <f t="shared" si="38"/>
        <v/>
      </c>
      <c r="BP32" s="63" t="str">
        <f t="shared" si="39"/>
        <v/>
      </c>
      <c r="BQ32" s="66" t="str">
        <f t="shared" si="40"/>
        <v/>
      </c>
      <c r="BR32" s="68" t="str">
        <f t="shared" si="41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11" t="str">
        <f t="shared" si="13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5"/>
        <v/>
      </c>
      <c r="AO33" s="134" t="str">
        <f t="shared" si="16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7"/>
        <v/>
      </c>
      <c r="AT33" s="132"/>
      <c r="AU33" s="135">
        <f t="shared" si="18"/>
        <v>28</v>
      </c>
      <c r="AV33" s="85" t="str">
        <f t="shared" si="19"/>
        <v/>
      </c>
      <c r="AW33" s="85" t="str">
        <f t="shared" ca="1" si="20"/>
        <v/>
      </c>
      <c r="AX33" s="129" t="str">
        <f t="shared" si="21"/>
        <v/>
      </c>
      <c r="AY33" s="129" t="str">
        <f t="shared" si="22"/>
        <v/>
      </c>
      <c r="AZ33" s="129" t="str">
        <f t="shared" si="23"/>
        <v/>
      </c>
      <c r="BA33" s="129" t="str">
        <f t="shared" si="24"/>
        <v/>
      </c>
      <c r="BB33" s="60" t="str">
        <f t="shared" si="25"/>
        <v/>
      </c>
      <c r="BC33" s="61" t="str">
        <f t="shared" si="26"/>
        <v/>
      </c>
      <c r="BD33" s="62" t="str">
        <f t="shared" si="27"/>
        <v/>
      </c>
      <c r="BE33" s="61" t="str">
        <f t="shared" si="28"/>
        <v/>
      </c>
      <c r="BF33" s="63" t="str">
        <f t="shared" si="29"/>
        <v/>
      </c>
      <c r="BG33" s="64" t="str">
        <f t="shared" si="30"/>
        <v/>
      </c>
      <c r="BH33" s="63" t="str">
        <f t="shared" si="31"/>
        <v/>
      </c>
      <c r="BI33" s="65" t="str">
        <f t="shared" si="32"/>
        <v/>
      </c>
      <c r="BJ33" s="63" t="str">
        <f t="shared" si="33"/>
        <v/>
      </c>
      <c r="BK33" s="61" t="str">
        <f t="shared" si="34"/>
        <v/>
      </c>
      <c r="BL33" s="62" t="str">
        <f t="shared" si="35"/>
        <v/>
      </c>
      <c r="BM33" s="61" t="str">
        <f t="shared" si="36"/>
        <v/>
      </c>
      <c r="BN33" s="63" t="str">
        <f t="shared" si="37"/>
        <v/>
      </c>
      <c r="BO33" s="61" t="str">
        <f t="shared" si="38"/>
        <v/>
      </c>
      <c r="BP33" s="63" t="str">
        <f t="shared" si="39"/>
        <v/>
      </c>
      <c r="BQ33" s="66" t="str">
        <f t="shared" si="40"/>
        <v/>
      </c>
      <c r="BR33" s="68" t="str">
        <f t="shared" si="41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11" t="str">
        <f t="shared" si="13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5"/>
        <v/>
      </c>
      <c r="AO34" s="134" t="str">
        <f t="shared" si="16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7"/>
        <v/>
      </c>
      <c r="AT34" s="132"/>
      <c r="AU34" s="135">
        <f t="shared" si="18"/>
        <v>29</v>
      </c>
      <c r="AV34" s="85" t="str">
        <f t="shared" si="19"/>
        <v/>
      </c>
      <c r="AW34" s="85" t="str">
        <f t="shared" ca="1" si="20"/>
        <v/>
      </c>
      <c r="AX34" s="129" t="str">
        <f t="shared" si="21"/>
        <v/>
      </c>
      <c r="AY34" s="129" t="str">
        <f t="shared" si="22"/>
        <v/>
      </c>
      <c r="AZ34" s="129" t="str">
        <f t="shared" si="23"/>
        <v/>
      </c>
      <c r="BA34" s="129" t="str">
        <f t="shared" si="24"/>
        <v/>
      </c>
      <c r="BB34" s="60" t="str">
        <f t="shared" si="25"/>
        <v/>
      </c>
      <c r="BC34" s="61" t="str">
        <f t="shared" si="26"/>
        <v/>
      </c>
      <c r="BD34" s="62" t="str">
        <f t="shared" si="27"/>
        <v/>
      </c>
      <c r="BE34" s="61" t="str">
        <f>IF(J34="","",IF(J34="0",COUNTIFS($J$6:$J$35, "&gt;0", $J$6:$J$35, "&lt;=100")+1,RANK(J34,$J$6:$J$35)))</f>
        <v/>
      </c>
      <c r="BF34" s="63" t="str">
        <f t="shared" si="29"/>
        <v/>
      </c>
      <c r="BG34" s="64" t="str">
        <f t="shared" si="30"/>
        <v/>
      </c>
      <c r="BH34" s="63" t="str">
        <f t="shared" si="31"/>
        <v/>
      </c>
      <c r="BI34" s="65" t="str">
        <f t="shared" si="32"/>
        <v/>
      </c>
      <c r="BJ34" s="63" t="str">
        <f t="shared" si="33"/>
        <v/>
      </c>
      <c r="BK34" s="61" t="str">
        <f t="shared" si="34"/>
        <v/>
      </c>
      <c r="BL34" s="62" t="str">
        <f t="shared" si="35"/>
        <v/>
      </c>
      <c r="BM34" s="61" t="str">
        <f t="shared" si="36"/>
        <v/>
      </c>
      <c r="BN34" s="63" t="str">
        <f t="shared" si="37"/>
        <v/>
      </c>
      <c r="BO34" s="61" t="str">
        <f t="shared" si="38"/>
        <v/>
      </c>
      <c r="BP34" s="63" t="str">
        <f t="shared" si="39"/>
        <v/>
      </c>
      <c r="BQ34" s="66" t="str">
        <f t="shared" si="40"/>
        <v/>
      </c>
      <c r="BR34" s="68" t="str">
        <f t="shared" si="41"/>
        <v/>
      </c>
    </row>
    <row r="35" spans="1:70" ht="14.25" thickBot="1">
      <c r="A35" s="397">
        <f>IF(表示変換!A35="","",表示変換!A35)</f>
        <v>30</v>
      </c>
      <c r="B35" s="228" t="str">
        <f>IF(表示変換!B35="","",表示変換!B35)</f>
        <v/>
      </c>
      <c r="C35" s="228" t="str">
        <f ca="1">IF(表示変換!D35="","",表示変換!D35)</f>
        <v/>
      </c>
      <c r="D35" s="228" t="str">
        <f>IF(表示変換!F35="","",表示変換!F35)</f>
        <v/>
      </c>
      <c r="E35" s="223" t="str">
        <f>IF(表示変換!I35="","",表示変換!I35)</f>
        <v/>
      </c>
      <c r="F35" s="387" t="str">
        <f>IF(表示変換!J35="","",表示変換!J35)</f>
        <v/>
      </c>
      <c r="G35" s="120" t="str">
        <f>IF(表示変換!N35="","",表示変換!N35)</f>
        <v/>
      </c>
      <c r="H35" s="372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373" t="str">
        <f t="shared" si="6"/>
        <v/>
      </c>
      <c r="M35" s="123" t="str">
        <f>IF(表示変換!Q35="","",表示変換!Q35)</f>
        <v/>
      </c>
      <c r="N35" s="124" t="str">
        <f t="shared" si="7"/>
        <v/>
      </c>
      <c r="O35" s="123" t="str">
        <f>IF(表示変換!R35="","",表示変換!R35)</f>
        <v/>
      </c>
      <c r="P35" s="121" t="str">
        <f t="shared" si="8"/>
        <v/>
      </c>
      <c r="Q35" s="122" t="str">
        <f>IF(表示変換!S35="","",表示変換!S35)</f>
        <v/>
      </c>
      <c r="R35" s="121" t="str">
        <f t="shared" si="9"/>
        <v/>
      </c>
      <c r="S35" s="123" t="str">
        <f>IF(表示変換!T35="","",表示変換!T35)</f>
        <v/>
      </c>
      <c r="T35" s="121" t="str">
        <f t="shared" si="10"/>
        <v/>
      </c>
      <c r="U35" s="123" t="str">
        <f>IF(表示変換!U35="","",表示変換!U35)</f>
        <v/>
      </c>
      <c r="V35" s="125" t="str">
        <f t="shared" si="11"/>
        <v/>
      </c>
      <c r="W35" s="90" t="str">
        <f t="shared" si="12"/>
        <v/>
      </c>
      <c r="X35" s="212" t="str">
        <f t="shared" si="13"/>
        <v/>
      </c>
      <c r="Z35" s="50">
        <f t="shared" si="42"/>
        <v>30</v>
      </c>
      <c r="AA35" s="389" t="str">
        <f>IF(表示変換!B35="","",表示変換!B35)</f>
        <v/>
      </c>
      <c r="AB35" s="112" t="str">
        <f>IF(表示変換!C35="","",表示変換!C35)</f>
        <v/>
      </c>
      <c r="AC35" s="389" t="str">
        <f>IF(AB35="","",DATEDIF(AB35,入力!$C$3,"Y"))</f>
        <v/>
      </c>
      <c r="AD35" s="389" t="str">
        <f ca="1">IF(表示変換!D35="","",表示変換!D35)</f>
        <v/>
      </c>
      <c r="AE35" s="389" t="str">
        <f>IF(表示変換!E35="","",表示変換!E35)</f>
        <v/>
      </c>
      <c r="AF35" s="389" t="str">
        <f>IF(表示変換!F35="","",表示変換!F35)</f>
        <v/>
      </c>
      <c r="AG35" s="389" t="str">
        <f>IF(表示変換!G35="","",表示変換!G35)</f>
        <v/>
      </c>
      <c r="AH35" s="389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5"/>
        <v/>
      </c>
      <c r="AO35" s="134" t="str">
        <f t="shared" si="16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7"/>
        <v/>
      </c>
      <c r="AT35" s="132"/>
      <c r="AU35" s="135">
        <f t="shared" si="18"/>
        <v>30</v>
      </c>
      <c r="AV35" s="85" t="str">
        <f t="shared" si="19"/>
        <v/>
      </c>
      <c r="AW35" s="85" t="str">
        <f t="shared" ca="1" si="20"/>
        <v/>
      </c>
      <c r="AX35" s="129" t="str">
        <f t="shared" si="21"/>
        <v/>
      </c>
      <c r="AY35" s="129" t="str">
        <f t="shared" si="22"/>
        <v/>
      </c>
      <c r="AZ35" s="129" t="str">
        <f t="shared" si="23"/>
        <v/>
      </c>
      <c r="BA35" s="129" t="str">
        <f t="shared" si="24"/>
        <v/>
      </c>
      <c r="BB35" s="60" t="str">
        <f t="shared" si="25"/>
        <v/>
      </c>
      <c r="BC35" s="61" t="str">
        <f t="shared" si="26"/>
        <v/>
      </c>
      <c r="BD35" s="86" t="str">
        <f t="shared" si="27"/>
        <v/>
      </c>
      <c r="BE35" s="61" t="str">
        <f t="shared" si="28"/>
        <v/>
      </c>
      <c r="BF35" s="87" t="str">
        <f t="shared" si="29"/>
        <v/>
      </c>
      <c r="BG35" s="64" t="str">
        <f t="shared" si="30"/>
        <v/>
      </c>
      <c r="BH35" s="87" t="str">
        <f t="shared" si="31"/>
        <v/>
      </c>
      <c r="BI35" s="65" t="str">
        <f t="shared" si="32"/>
        <v/>
      </c>
      <c r="BJ35" s="87" t="str">
        <f t="shared" si="33"/>
        <v/>
      </c>
      <c r="BK35" s="61" t="str">
        <f t="shared" si="34"/>
        <v/>
      </c>
      <c r="BL35" s="86" t="str">
        <f t="shared" si="35"/>
        <v/>
      </c>
      <c r="BM35" s="61" t="str">
        <f t="shared" si="36"/>
        <v/>
      </c>
      <c r="BN35" s="87" t="str">
        <f>IF(ISBLANK(S35),"",S35)</f>
        <v/>
      </c>
      <c r="BO35" s="61" t="str">
        <f t="shared" si="38"/>
        <v/>
      </c>
      <c r="BP35" s="88" t="str">
        <f t="shared" si="39"/>
        <v/>
      </c>
      <c r="BQ35" s="66" t="str">
        <f t="shared" si="40"/>
        <v/>
      </c>
      <c r="BR35" s="68" t="str">
        <f t="shared" si="41"/>
        <v/>
      </c>
    </row>
    <row r="36" spans="1:70" ht="12.75" customHeight="1" thickTop="1">
      <c r="A36" s="696" t="s">
        <v>55</v>
      </c>
      <c r="B36" s="697"/>
      <c r="C36" s="697"/>
      <c r="D36" s="697"/>
      <c r="E36" s="697"/>
      <c r="F36" s="698"/>
      <c r="G36" s="464">
        <f>IF(COUNTBLANK(G6:G35)=30,"", AVERAGE(G6:G35))</f>
        <v>3.3860000000000001</v>
      </c>
      <c r="H36" s="460">
        <f t="shared" ref="H36:T36" si="43">IF(COUNTBLANK(H6:H35)=30,"", AVERAGE(H6:H35))</f>
        <v>61.4</v>
      </c>
      <c r="I36" s="464">
        <f t="shared" si="43"/>
        <v>5.0219999999999994</v>
      </c>
      <c r="J36" s="460">
        <f t="shared" si="43"/>
        <v>57.8</v>
      </c>
      <c r="K36" s="464">
        <f t="shared" si="43"/>
        <v>14.118</v>
      </c>
      <c r="L36" s="460">
        <f t="shared" si="43"/>
        <v>57.640000000000008</v>
      </c>
      <c r="M36" s="464">
        <f t="shared" si="43"/>
        <v>53</v>
      </c>
      <c r="N36" s="460">
        <f t="shared" si="43"/>
        <v>62.8</v>
      </c>
      <c r="O36" s="464">
        <f t="shared" si="43"/>
        <v>62.2</v>
      </c>
      <c r="P36" s="460">
        <f t="shared" si="43"/>
        <v>62.4</v>
      </c>
      <c r="Q36" s="464">
        <f t="shared" si="43"/>
        <v>9.84</v>
      </c>
      <c r="R36" s="460">
        <f t="shared" si="43"/>
        <v>38.4</v>
      </c>
      <c r="S36" s="464">
        <f t="shared" si="43"/>
        <v>29.4</v>
      </c>
      <c r="T36" s="460">
        <f t="shared" si="43"/>
        <v>58.8</v>
      </c>
      <c r="U36" s="458">
        <f>IF(COUNTBLANK(U6:U35)=30,"", AVERAGE(U6:U35))</f>
        <v>920</v>
      </c>
      <c r="V36" s="459">
        <f>IF(COUNTBLANK(V6:V35)=30,"", AVERAGE(V6:V35))</f>
        <v>56</v>
      </c>
      <c r="W36" s="687">
        <f>IF(COUNTBLANK(W6:W35)=30,"",AVERAGE(W6:W35))</f>
        <v>455.23999999999995</v>
      </c>
      <c r="X36" s="688"/>
    </row>
    <row r="37" spans="1:70" ht="12.75" customHeight="1">
      <c r="A37" s="684" t="s">
        <v>56</v>
      </c>
      <c r="B37" s="685"/>
      <c r="C37" s="685"/>
      <c r="D37" s="685"/>
      <c r="E37" s="685"/>
      <c r="F37" s="686"/>
      <c r="G37" s="104">
        <f t="shared" ref="G37:T37" si="44">IF(COUNTBLANK(G6:G35)=30,"",STDEV(G6:G35))</f>
        <v>0.14415269681834614</v>
      </c>
      <c r="H37" s="207">
        <f t="shared" si="44"/>
        <v>14.415269681833919</v>
      </c>
      <c r="I37" s="104">
        <f t="shared" si="44"/>
        <v>0.20437710243568566</v>
      </c>
      <c r="J37" s="207">
        <f t="shared" si="44"/>
        <v>20.437710243566912</v>
      </c>
      <c r="K37" s="104">
        <f t="shared" si="44"/>
        <v>0.38009209410350026</v>
      </c>
      <c r="L37" s="207">
        <f t="shared" si="44"/>
        <v>7.6018418820703948</v>
      </c>
      <c r="M37" s="104">
        <f t="shared" si="44"/>
        <v>6.0930288034769706</v>
      </c>
      <c r="N37" s="207">
        <f t="shared" si="44"/>
        <v>5.9749476985158472</v>
      </c>
      <c r="O37" s="104">
        <f t="shared" si="44"/>
        <v>7.2163009915052614</v>
      </c>
      <c r="P37" s="207">
        <f t="shared" si="44"/>
        <v>7.2663608498339922</v>
      </c>
      <c r="Q37" s="104">
        <f t="shared" si="44"/>
        <v>1.6410362579784712</v>
      </c>
      <c r="R37" s="207">
        <f t="shared" si="44"/>
        <v>16.41036257978476</v>
      </c>
      <c r="S37" s="104">
        <f t="shared" si="44"/>
        <v>4.1593268686170788</v>
      </c>
      <c r="T37" s="207">
        <f t="shared" si="44"/>
        <v>8.3186537372341576</v>
      </c>
      <c r="U37" s="104">
        <f>IF(COUNTBLANK(U6:U35)=30,"",STDEV(U6:U35))</f>
        <v>308.54497241083027</v>
      </c>
      <c r="V37" s="207">
        <f>IF(COUNTBLANK(U6:U35)=30,"",STDEV(V6:V35))</f>
        <v>15.427248620541512</v>
      </c>
      <c r="W37" s="689">
        <f>IF(COUNTBLANK(W6:W35)=30,"",STDEV(W6:W35))</f>
        <v>80.571260384829543</v>
      </c>
      <c r="X37" s="690"/>
    </row>
    <row r="38" spans="1:70" ht="12.75" customHeight="1">
      <c r="A38" s="691" t="s">
        <v>70</v>
      </c>
      <c r="B38" s="691"/>
      <c r="C38" s="691"/>
      <c r="D38" s="691"/>
      <c r="E38" s="691"/>
      <c r="F38" s="691"/>
      <c r="G38" s="461">
        <f>IF(COUNTBLANK(G6:G35)=30,"",MIN(G6:G35))</f>
        <v>3.24</v>
      </c>
      <c r="H38" s="463">
        <f>IF(COUNTBLANK(H6:H35)=30,"",MAX(H6:H35))</f>
        <v>76</v>
      </c>
      <c r="I38" s="461">
        <f>IF(COUNTBLANK(I6:I35)=30,"",MIN(I6:I35))</f>
        <v>4.87</v>
      </c>
      <c r="J38" s="463">
        <f>IF(COUNTBLANK(J6:J35)=30,"",MAX(J6:J35))</f>
        <v>73</v>
      </c>
      <c r="K38" s="461">
        <f t="shared" ref="K38:T38" si="45">IF(COUNTBLANK(K6:K35)=30,"",MAX(K6:K35))</f>
        <v>14.79</v>
      </c>
      <c r="L38" s="463">
        <f t="shared" si="45"/>
        <v>62.199999999999989</v>
      </c>
      <c r="M38" s="462">
        <f t="shared" si="45"/>
        <v>59</v>
      </c>
      <c r="N38" s="463">
        <f t="shared" si="45"/>
        <v>69</v>
      </c>
      <c r="O38" s="462">
        <f t="shared" si="45"/>
        <v>69</v>
      </c>
      <c r="P38" s="463">
        <f t="shared" si="45"/>
        <v>69</v>
      </c>
      <c r="Q38" s="461">
        <f t="shared" si="45"/>
        <v>12.6</v>
      </c>
      <c r="R38" s="463">
        <f t="shared" si="45"/>
        <v>66</v>
      </c>
      <c r="S38" s="462">
        <f t="shared" si="45"/>
        <v>34</v>
      </c>
      <c r="T38" s="463">
        <f t="shared" si="45"/>
        <v>68</v>
      </c>
      <c r="U38" s="462">
        <f>IF(COUNTBLANK(U6:U35)=30,"",MAX(U6:U35))</f>
        <v>1320</v>
      </c>
      <c r="V38" s="465">
        <f>IF(COUNTBLANK(V6:V35)=30,"",MAX(V6:V35))</f>
        <v>76</v>
      </c>
      <c r="W38" s="692">
        <f>IF(COUNTBLANK(W6:W35)=30,"",MAX(W6:W35))</f>
        <v>538.20000000000005</v>
      </c>
      <c r="X38" s="693"/>
    </row>
    <row r="39" spans="1:70" ht="12.75" customHeight="1">
      <c r="A39" s="691" t="s">
        <v>71</v>
      </c>
      <c r="B39" s="691"/>
      <c r="C39" s="691"/>
      <c r="D39" s="691"/>
      <c r="E39" s="691"/>
      <c r="F39" s="691"/>
      <c r="G39" s="461">
        <f>IF(COUNTBLANK(G6:G35)=30,"",MAX(G6:G35))</f>
        <v>3.61</v>
      </c>
      <c r="H39" s="463">
        <f>IF(COUNTBLANK(H6:H35)=30,"",MIN(H6:H35))</f>
        <v>39</v>
      </c>
      <c r="I39" s="461">
        <f>IF(COUNTBLANK(I6:I35)=30,"",MAX(I6:I35))</f>
        <v>5.38</v>
      </c>
      <c r="J39" s="463">
        <f>IF(COUNTBLANK(J6:J35)=30,"",MIN(J6:J35))</f>
        <v>22</v>
      </c>
      <c r="K39" s="461">
        <f t="shared" ref="K39:T39" si="46">IF(COUNTBLANK(K6:K35)=30,"",MIN(K6:K35))</f>
        <v>13.89</v>
      </c>
      <c r="L39" s="463">
        <f t="shared" si="46"/>
        <v>44.200000000000045</v>
      </c>
      <c r="M39" s="462">
        <f t="shared" si="46"/>
        <v>44</v>
      </c>
      <c r="N39" s="463">
        <f t="shared" si="46"/>
        <v>54</v>
      </c>
      <c r="O39" s="462">
        <f t="shared" si="46"/>
        <v>50</v>
      </c>
      <c r="P39" s="463">
        <f t="shared" si="46"/>
        <v>50</v>
      </c>
      <c r="Q39" s="461">
        <f t="shared" si="46"/>
        <v>8.1999999999999993</v>
      </c>
      <c r="R39" s="463">
        <f t="shared" si="46"/>
        <v>22</v>
      </c>
      <c r="S39" s="462">
        <f t="shared" si="46"/>
        <v>25</v>
      </c>
      <c r="T39" s="463">
        <f t="shared" si="46"/>
        <v>50</v>
      </c>
      <c r="U39" s="462">
        <f>IF(COUNTBLANK(U6:U35)=30,"",MIN(U6:U35))</f>
        <v>480</v>
      </c>
      <c r="V39" s="463">
        <f>IF(COUNTBLANK(V6:V35)=30,"",MIN(V6:V35))</f>
        <v>34</v>
      </c>
      <c r="W39" s="692">
        <f>IF(COUNTBLANK(W6:W35)=30,"",MIN(W6:W35))</f>
        <v>326.20000000000005</v>
      </c>
      <c r="X39" s="693"/>
    </row>
    <row r="40" spans="1:70" ht="12.75" customHeight="1">
      <c r="A40" s="691" t="s">
        <v>72</v>
      </c>
      <c r="B40" s="691"/>
      <c r="C40" s="691"/>
      <c r="D40" s="691"/>
      <c r="E40" s="691"/>
      <c r="F40" s="691"/>
      <c r="G40" s="461">
        <f t="shared" ref="G40:T40" si="47">IF(COUNTBLANK(G6:G35)=30,"",MEDIAN(G6:G35))</f>
        <v>3.4</v>
      </c>
      <c r="H40" s="463">
        <f t="shared" si="47"/>
        <v>60</v>
      </c>
      <c r="I40" s="461">
        <f t="shared" si="47"/>
        <v>4.97</v>
      </c>
      <c r="J40" s="463">
        <f t="shared" si="47"/>
        <v>63</v>
      </c>
      <c r="K40" s="461">
        <f t="shared" si="47"/>
        <v>13.96</v>
      </c>
      <c r="L40" s="463">
        <f t="shared" si="47"/>
        <v>60.799999999999955</v>
      </c>
      <c r="M40" s="462">
        <f t="shared" si="47"/>
        <v>54.5</v>
      </c>
      <c r="N40" s="463">
        <f t="shared" si="47"/>
        <v>64</v>
      </c>
      <c r="O40" s="462">
        <f t="shared" si="47"/>
        <v>64.5</v>
      </c>
      <c r="P40" s="463">
        <f t="shared" si="47"/>
        <v>65</v>
      </c>
      <c r="Q40" s="461">
        <f t="shared" si="47"/>
        <v>9.5</v>
      </c>
      <c r="R40" s="463">
        <f t="shared" si="47"/>
        <v>35</v>
      </c>
      <c r="S40" s="462">
        <f t="shared" si="47"/>
        <v>31</v>
      </c>
      <c r="T40" s="463">
        <f t="shared" si="47"/>
        <v>62</v>
      </c>
      <c r="U40" s="462">
        <f>IF(COUNTBLANK(U6:U35)=30,"",MEDIAN(U6:U35))</f>
        <v>1000</v>
      </c>
      <c r="V40" s="463">
        <f>IF(COUNTBLANK(V6:V35)=30,"",MEDIAN(V6:V35))</f>
        <v>60</v>
      </c>
      <c r="W40" s="692">
        <f>IF(COUNTBLANK(W6:W35)=30,"",MEDIAN(W6:W35))</f>
        <v>457.79999999999995</v>
      </c>
      <c r="X40" s="693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1:X1"/>
    <mergeCell ref="A2:X2"/>
    <mergeCell ref="U3:V3"/>
    <mergeCell ref="A36:F36"/>
    <mergeCell ref="B3:B5"/>
    <mergeCell ref="C3:C5"/>
    <mergeCell ref="D3:D5"/>
    <mergeCell ref="E3:E5"/>
    <mergeCell ref="A39:F39"/>
    <mergeCell ref="A40:F40"/>
    <mergeCell ref="W38:X38"/>
    <mergeCell ref="W39:X39"/>
    <mergeCell ref="W40:X40"/>
    <mergeCell ref="A38:F38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5" t="str">
        <f>IF(表示変換!A1="","",表示変換!A1)&amp;"　"&amp;"レーダーチャート"</f>
        <v>●●チームバレーボール体力指数　レーダーチャート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6" t="str">
        <f>IF(表示変換!B6="","",表示変換!B6)</f>
        <v>■■　■■</v>
      </c>
      <c r="C2" s="706"/>
      <c r="D2" s="9"/>
      <c r="E2" s="10" t="s">
        <v>11</v>
      </c>
      <c r="F2" s="707">
        <f>IF(表示変換!I6="","",表示変換!I6)</f>
        <v>172.7</v>
      </c>
      <c r="G2" s="707"/>
      <c r="H2" s="13" t="s">
        <v>12</v>
      </c>
      <c r="I2" s="14"/>
      <c r="J2" s="13" t="s">
        <v>13</v>
      </c>
      <c r="K2" s="707">
        <f>IF(表示変換!J6="","",表示変換!J6)</f>
        <v>54.7</v>
      </c>
      <c r="L2" s="707"/>
      <c r="M2" s="10" t="s">
        <v>14</v>
      </c>
      <c r="N2" s="6"/>
      <c r="O2" s="706" t="s">
        <v>15</v>
      </c>
      <c r="P2" s="706"/>
      <c r="Q2" s="706" t="str">
        <f>IF(表示変換!H6="","",表示変換!H6)</f>
        <v>WS</v>
      </c>
      <c r="R2" s="706"/>
      <c r="S2" s="708" t="str">
        <f>IF(入力!$C$4="","",入力!$C$4)</f>
        <v>2016.01.01</v>
      </c>
      <c r="T2" s="708"/>
      <c r="U2" s="9" t="s">
        <v>99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0" t="s">
        <v>5</v>
      </c>
      <c r="B4" s="723" t="s">
        <v>6</v>
      </c>
      <c r="C4" s="726" t="s">
        <v>0</v>
      </c>
      <c r="D4" s="709" t="s">
        <v>45</v>
      </c>
      <c r="E4" s="710"/>
      <c r="F4" s="709" t="s">
        <v>57</v>
      </c>
      <c r="G4" s="710"/>
      <c r="H4" s="709" t="s">
        <v>389</v>
      </c>
      <c r="I4" s="710"/>
      <c r="J4" s="709" t="s">
        <v>41</v>
      </c>
      <c r="K4" s="710"/>
      <c r="L4" s="718" t="s">
        <v>58</v>
      </c>
      <c r="M4" s="719"/>
      <c r="N4" s="718" t="s">
        <v>59</v>
      </c>
      <c r="O4" s="719"/>
      <c r="P4" s="718" t="s">
        <v>42</v>
      </c>
      <c r="Q4" s="719"/>
      <c r="R4" s="709" t="s">
        <v>46</v>
      </c>
      <c r="S4" s="710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1"/>
      <c r="B5" s="724"/>
      <c r="C5" s="72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2"/>
      <c r="B6" s="725"/>
      <c r="C6" s="72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sec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73</v>
      </c>
      <c r="AA6" s="26" t="s">
        <v>28</v>
      </c>
      <c r="AB6" s="26" t="s">
        <v>74</v>
      </c>
      <c r="AC6" s="26" t="s">
        <v>75</v>
      </c>
      <c r="AD6" s="26" t="s">
        <v>77</v>
      </c>
      <c r="AE6" s="11" t="s">
        <v>76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IF(特定項目一覧_30!G6="","",特定項目一覧_30!G6)</f>
        <v>3.28</v>
      </c>
      <c r="E7" s="27">
        <f>IF(特定項目一覧_30!H6="","",特定項目一覧_30!H6)</f>
        <v>72</v>
      </c>
      <c r="F7" s="21">
        <f>IF(特定項目一覧_30!I6="","",特定項目一覧_30!I6)</f>
        <v>4.92</v>
      </c>
      <c r="G7" s="22">
        <f>IF(特定項目一覧_30!J6="","",特定項目一覧_30!J6)</f>
        <v>68</v>
      </c>
      <c r="H7" s="29">
        <f>IF(特定項目一覧_30!K6="","",特定項目一覧_30!K6)</f>
        <v>14.04</v>
      </c>
      <c r="I7" s="27">
        <f>IF(特定項目一覧_30!L6="","",特定項目一覧_30!L6)</f>
        <v>59.200000000000045</v>
      </c>
      <c r="J7" s="20">
        <f>IF(特定項目一覧_30!M6="","",特定項目一覧_30!M6)</f>
        <v>50</v>
      </c>
      <c r="K7" s="22">
        <f>IF(特定項目一覧_30!N6="","",特定項目一覧_30!N6)</f>
        <v>60</v>
      </c>
      <c r="L7" s="28">
        <f>IF(特定項目一覧_30!O6="","",特定項目一覧_30!O6)</f>
        <v>69</v>
      </c>
      <c r="M7" s="27">
        <f>IF(特定項目一覧_30!P6="","",特定項目一覧_30!P6)</f>
        <v>69</v>
      </c>
      <c r="N7" s="21">
        <f>IF(特定項目一覧_30!Q6="","",特定項目一覧_30!Q6)</f>
        <v>12.6</v>
      </c>
      <c r="O7" s="22">
        <f>IF(特定項目一覧_30!R6="","",特定項目一覧_30!R6)</f>
        <v>66</v>
      </c>
      <c r="P7" s="28">
        <f>IF(特定項目一覧_30!S6="","",特定項目一覧_30!S6)</f>
        <v>34</v>
      </c>
      <c r="Q7" s="27">
        <f>IF(特定項目一覧_30!T6="","",特定項目一覧_30!T6)</f>
        <v>68</v>
      </c>
      <c r="R7" s="20">
        <f>IF(特定項目一覧_30!U6="","",特定項目一覧_30!U6)</f>
        <v>1320</v>
      </c>
      <c r="S7" s="22">
        <f>IF(特定項目一覧_30!V6="","",特定項目一覧_30!V6)</f>
        <v>76</v>
      </c>
      <c r="T7" s="28">
        <f>IF(特定項目一覧_30!W6="","",特定項目一覧_30!W6)</f>
        <v>538.20000000000005</v>
      </c>
      <c r="U7" s="22">
        <f>IF(特定項目一覧_30!X6="","",特定項目一覧_30!X6)</f>
        <v>1</v>
      </c>
      <c r="W7" s="19" t="str">
        <f>IF(入力!$C$4="","",入力!$C$4)</f>
        <v>2016.01.01</v>
      </c>
      <c r="X7" s="30">
        <f>E7</f>
        <v>72</v>
      </c>
      <c r="Y7" s="30">
        <f>G7</f>
        <v>68</v>
      </c>
      <c r="Z7" s="30">
        <f>I7</f>
        <v>59.200000000000045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93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IF(特定項目一覧_30!AL6="","",特定項目一覧_30!AL6)</f>
        <v>17.353450775049239</v>
      </c>
      <c r="Y21" s="31">
        <f>IF(特定項目一覧_30!AK6="","",特定項目一覧_30!AK6)</f>
        <v>18.34014019645744</v>
      </c>
      <c r="Z21" s="32">
        <f>IF(特定項目一覧_30!AM6="","",特定項目一覧_30!AM6)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8">
        <f>IF(全体項目一覧_30!AQ64="","",全体項目一覧_30!AQ64)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20</v>
      </c>
      <c r="M38" s="700" t="s">
        <v>18</v>
      </c>
      <c r="N38" s="700"/>
      <c r="O38" s="700"/>
      <c r="P38" s="700"/>
      <c r="Q38" s="700"/>
      <c r="R38" s="700"/>
      <c r="S38" s="700"/>
      <c r="T38" s="701" t="str">
        <f>$X$34</f>
        <v>バレーボール指数</v>
      </c>
      <c r="U38" s="701"/>
      <c r="X38" s="12" t="s">
        <v>20</v>
      </c>
      <c r="Y38" s="700" t="s">
        <v>43</v>
      </c>
      <c r="Z38" s="700"/>
      <c r="AA38" s="700"/>
      <c r="AB38" s="700"/>
      <c r="AC38" s="700"/>
      <c r="AD38" s="700"/>
      <c r="AE38" s="700"/>
      <c r="AF38" s="700"/>
      <c r="AG38" s="700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20</v>
      </c>
      <c r="M39" s="702" t="s">
        <v>19</v>
      </c>
      <c r="N39" s="702"/>
      <c r="O39" s="702"/>
      <c r="P39" s="702"/>
      <c r="Q39" s="702"/>
      <c r="R39" s="702"/>
      <c r="S39" s="702"/>
      <c r="T39" s="703">
        <f>X35</f>
        <v>97.914732142857147</v>
      </c>
      <c r="U39" s="704"/>
      <c r="X39" s="12" t="s">
        <v>20</v>
      </c>
      <c r="Y39" s="702" t="s">
        <v>44</v>
      </c>
      <c r="Z39" s="702"/>
      <c r="AA39" s="702"/>
      <c r="AB39" s="702"/>
      <c r="AC39" s="702"/>
      <c r="AD39" s="702"/>
      <c r="AE39" s="702"/>
      <c r="AF39" s="702"/>
      <c r="AG39" s="702"/>
    </row>
    <row r="40" spans="1:33" ht="14.25">
      <c r="A40" s="717" t="s">
        <v>376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455" t="s">
        <v>20</v>
      </c>
      <c r="M40" s="699" t="s">
        <v>105</v>
      </c>
      <c r="N40" s="699"/>
      <c r="O40" s="699"/>
      <c r="P40" s="699"/>
      <c r="Q40" s="699"/>
      <c r="R40" s="699"/>
      <c r="S40" s="699"/>
      <c r="T40" s="704"/>
      <c r="U40" s="704"/>
      <c r="X40" s="12" t="s">
        <v>20</v>
      </c>
      <c r="Y40" s="699" t="s">
        <v>21</v>
      </c>
      <c r="Z40" s="699"/>
      <c r="AA40" s="699"/>
      <c r="AB40" s="699"/>
      <c r="AC40" s="699"/>
      <c r="AD40" s="699"/>
      <c r="AE40" s="699"/>
      <c r="AF40" s="699"/>
      <c r="AG40" s="699"/>
    </row>
    <row r="42" spans="1:33" ht="30" customHeight="1">
      <c r="A42" s="705" t="str">
        <f>$A$1</f>
        <v>●●チームバレーボール体力指数　レーダーチャート</v>
      </c>
      <c r="B42" s="705"/>
      <c r="C42" s="705"/>
      <c r="D42" s="705"/>
      <c r="E42" s="705"/>
      <c r="F42" s="705"/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33" ht="22.5" customHeight="1">
      <c r="A43" s="10" t="s">
        <v>10</v>
      </c>
      <c r="B43" s="706" t="str">
        <f>IF(表示変換!B7="","",表示変換!B7)</f>
        <v>■■　■■</v>
      </c>
      <c r="C43" s="706"/>
      <c r="D43" s="9"/>
      <c r="E43" s="10" t="s">
        <v>11</v>
      </c>
      <c r="F43" s="707">
        <f>IF(表示変換!I7="","",表示変換!I7)</f>
        <v>167.9</v>
      </c>
      <c r="G43" s="707"/>
      <c r="H43" s="13" t="s">
        <v>12</v>
      </c>
      <c r="I43" s="14"/>
      <c r="J43" s="13" t="s">
        <v>13</v>
      </c>
      <c r="K43" s="707">
        <f>IF(表示変換!J7="","",表示変換!J7)</f>
        <v>54.1</v>
      </c>
      <c r="L43" s="707"/>
      <c r="M43" s="10" t="s">
        <v>14</v>
      </c>
      <c r="N43" s="6"/>
      <c r="O43" s="706" t="s">
        <v>15</v>
      </c>
      <c r="P43" s="706"/>
      <c r="Q43" s="706" t="str">
        <f>IF(表示変換!H7="","",表示変換!H7)</f>
        <v>WS・MB</v>
      </c>
      <c r="R43" s="706"/>
      <c r="S43" s="708" t="str">
        <f>IF(入力!$C$4="","",入力!$C$4)</f>
        <v>2016.01.01</v>
      </c>
      <c r="T43" s="708"/>
      <c r="U43" s="9" t="s">
        <v>99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0" t="s">
        <v>5</v>
      </c>
      <c r="B45" s="723" t="s">
        <v>6</v>
      </c>
      <c r="C45" s="726" t="s">
        <v>0</v>
      </c>
      <c r="D45" s="709" t="s">
        <v>45</v>
      </c>
      <c r="E45" s="710"/>
      <c r="F45" s="709" t="s">
        <v>57</v>
      </c>
      <c r="G45" s="710"/>
      <c r="H45" s="709" t="s">
        <v>389</v>
      </c>
      <c r="I45" s="710"/>
      <c r="J45" s="709" t="s">
        <v>41</v>
      </c>
      <c r="K45" s="710"/>
      <c r="L45" s="718" t="s">
        <v>58</v>
      </c>
      <c r="M45" s="719"/>
      <c r="N45" s="718" t="s">
        <v>59</v>
      </c>
      <c r="O45" s="719"/>
      <c r="P45" s="718" t="s">
        <v>42</v>
      </c>
      <c r="Q45" s="719"/>
      <c r="R45" s="709" t="s">
        <v>46</v>
      </c>
      <c r="S45" s="710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1"/>
      <c r="B46" s="724"/>
      <c r="C46" s="72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2"/>
      <c r="B47" s="725"/>
      <c r="C47" s="72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sec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73</v>
      </c>
      <c r="AA47" s="26" t="s">
        <v>28</v>
      </c>
      <c r="AB47" s="26" t="s">
        <v>74</v>
      </c>
      <c r="AC47" s="26" t="s">
        <v>65</v>
      </c>
      <c r="AD47" s="26" t="s">
        <v>77</v>
      </c>
      <c r="AE47" s="11" t="s">
        <v>76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IF(特定項目一覧_30!G7="","",特定項目一覧_30!G7)</f>
        <v>3.24</v>
      </c>
      <c r="E48" s="27">
        <f>IF(特定項目一覧_30!H7="","",特定項目一覧_30!H7)</f>
        <v>76</v>
      </c>
      <c r="F48" s="21">
        <f>IF(特定項目一覧_30!I7="","",特定項目一覧_30!I7)</f>
        <v>4.87</v>
      </c>
      <c r="G48" s="22">
        <f>IF(特定項目一覧_30!J7="","",特定項目一覧_30!J7)</f>
        <v>73</v>
      </c>
      <c r="H48" s="29">
        <f>IF(特定項目一覧_30!K7="","",特定項目一覧_30!K7)</f>
        <v>13.89</v>
      </c>
      <c r="I48" s="27">
        <f>IF(特定項目一覧_30!L7="","",特定項目一覧_30!L7)</f>
        <v>62.199999999999989</v>
      </c>
      <c r="J48" s="20">
        <f>IF(特定項目一覧_30!M7="","",特定項目一覧_30!M7)</f>
        <v>59</v>
      </c>
      <c r="K48" s="22">
        <f>IF(特定項目一覧_30!N7="","",特定項目一覧_30!N7)</f>
        <v>69</v>
      </c>
      <c r="L48" s="28">
        <f>IF(特定項目一覧_30!O7="","",特定項目一覧_30!O7)</f>
        <v>65</v>
      </c>
      <c r="M48" s="27">
        <f>IF(特定項目一覧_30!P7="","",特定項目一覧_30!P7)</f>
        <v>65</v>
      </c>
      <c r="N48" s="21">
        <f>IF(特定項目一覧_30!Q7="","",特定項目一覧_30!Q7)</f>
        <v>9.5</v>
      </c>
      <c r="O48" s="22">
        <f>IF(特定項目一覧_30!R7="","",特定項目一覧_30!R7)</f>
        <v>35</v>
      </c>
      <c r="P48" s="28">
        <f>IF(特定項目一覧_30!S7="","",特定項目一覧_30!S7)</f>
        <v>32</v>
      </c>
      <c r="Q48" s="27">
        <f>IF(特定項目一覧_30!T7="","",特定項目一覧_30!T7)</f>
        <v>64</v>
      </c>
      <c r="R48" s="20">
        <f>IF(特定項目一覧_30!U7="","",特定項目一覧_30!U7)</f>
        <v>1000</v>
      </c>
      <c r="S48" s="22">
        <f>IF(特定項目一覧_30!V7="","",特定項目一覧_30!V7)</f>
        <v>60</v>
      </c>
      <c r="T48" s="28">
        <f>IF(特定項目一覧_30!W7="","",特定項目一覧_30!W7)</f>
        <v>504.2</v>
      </c>
      <c r="U48" s="22">
        <f>IF(特定項目一覧_30!X7="","",特定項目一覧_30!X7)</f>
        <v>2</v>
      </c>
      <c r="W48" s="19" t="str">
        <f>IF(入力!$C$4="","",入力!$C$4)</f>
        <v>2016.01.01</v>
      </c>
      <c r="X48" s="30">
        <f>E48</f>
        <v>76</v>
      </c>
      <c r="Y48" s="30">
        <f>G48</f>
        <v>73</v>
      </c>
      <c r="Z48" s="30">
        <f>I48</f>
        <v>62.199999999999989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93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IF(特定項目一覧_30!AL7="","",特定項目一覧_30!AL7)</f>
        <v>19.861993930730559</v>
      </c>
      <c r="Y62" s="31">
        <f>IF(特定項目一覧_30!AK7="","",特定項目一覧_30!AK7)</f>
        <v>19.190923438147937</v>
      </c>
      <c r="Z62" s="32">
        <f>IF(特定項目一覧_30!AM7="","",特定項目一覧_30!AM7)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8">
        <f>IF(全体項目一覧_30!AQ65="","",全体項目一覧_30!AQ65)</f>
        <v>79.452678571428578</v>
      </c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20</v>
      </c>
      <c r="M79" s="700" t="s">
        <v>18</v>
      </c>
      <c r="N79" s="700"/>
      <c r="O79" s="700"/>
      <c r="P79" s="700"/>
      <c r="Q79" s="700"/>
      <c r="R79" s="700"/>
      <c r="S79" s="700"/>
      <c r="T79" s="701" t="str">
        <f>$X$34</f>
        <v>バレーボール指数</v>
      </c>
      <c r="U79" s="701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20</v>
      </c>
      <c r="M80" s="702" t="s">
        <v>19</v>
      </c>
      <c r="N80" s="702"/>
      <c r="O80" s="702"/>
      <c r="P80" s="702"/>
      <c r="Q80" s="702"/>
      <c r="R80" s="702"/>
      <c r="S80" s="702"/>
      <c r="T80" s="703">
        <f>X76</f>
        <v>79.452678571428578</v>
      </c>
      <c r="U80" s="704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7" t="str">
        <f>$A$40</f>
        <v>フォーマット作成者　：　Komuro Consulting Group　小室匡史</v>
      </c>
      <c r="B81" s="717"/>
      <c r="C81" s="717"/>
      <c r="D81" s="717"/>
      <c r="E81" s="717"/>
      <c r="F81" s="717"/>
      <c r="G81" s="717"/>
      <c r="H81" s="717"/>
      <c r="I81" s="717"/>
      <c r="J81" s="717"/>
      <c r="K81" s="717"/>
      <c r="L81" s="455" t="s">
        <v>20</v>
      </c>
      <c r="M81" s="699" t="s">
        <v>105</v>
      </c>
      <c r="N81" s="699"/>
      <c r="O81" s="699"/>
      <c r="P81" s="699"/>
      <c r="Q81" s="699"/>
      <c r="R81" s="699"/>
      <c r="S81" s="699"/>
      <c r="T81" s="704"/>
      <c r="U81" s="704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5" t="str">
        <f>$A$1</f>
        <v>●●チームバレーボール体力指数　レーダーチャート</v>
      </c>
      <c r="B83" s="705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6" t="str">
        <f>IF(表示変換!B8="","",表示変換!B8)</f>
        <v>■■　■■</v>
      </c>
      <c r="C84" s="706"/>
      <c r="D84" s="9"/>
      <c r="E84" s="10" t="s">
        <v>11</v>
      </c>
      <c r="F84" s="707">
        <f>IF(表示変換!I8="","",表示変換!I8)</f>
        <v>166.9</v>
      </c>
      <c r="G84" s="707"/>
      <c r="H84" s="13" t="s">
        <v>12</v>
      </c>
      <c r="I84" s="14"/>
      <c r="J84" s="13" t="s">
        <v>13</v>
      </c>
      <c r="K84" s="707">
        <f>IF(表示変換!J8="","",表示変換!J8)</f>
        <v>65.7</v>
      </c>
      <c r="L84" s="707"/>
      <c r="M84" s="10" t="s">
        <v>14</v>
      </c>
      <c r="N84" s="6"/>
      <c r="O84" s="706" t="s">
        <v>15</v>
      </c>
      <c r="P84" s="706"/>
      <c r="Q84" s="706" t="str">
        <f>IF(表示変換!H8="","",表示変換!H8)</f>
        <v>S</v>
      </c>
      <c r="R84" s="706"/>
      <c r="S84" s="708" t="str">
        <f>IF(入力!$C$4="","",入力!$C$4)</f>
        <v>2016.01.01</v>
      </c>
      <c r="T84" s="708"/>
      <c r="U84" s="9" t="s">
        <v>99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0" t="s">
        <v>5</v>
      </c>
      <c r="B86" s="723" t="s">
        <v>6</v>
      </c>
      <c r="C86" s="726" t="s">
        <v>0</v>
      </c>
      <c r="D86" s="709" t="s">
        <v>45</v>
      </c>
      <c r="E86" s="710"/>
      <c r="F86" s="709" t="s">
        <v>57</v>
      </c>
      <c r="G86" s="710"/>
      <c r="H86" s="709" t="s">
        <v>389</v>
      </c>
      <c r="I86" s="710"/>
      <c r="J86" s="709" t="s">
        <v>41</v>
      </c>
      <c r="K86" s="710"/>
      <c r="L86" s="718" t="s">
        <v>58</v>
      </c>
      <c r="M86" s="719"/>
      <c r="N86" s="718" t="s">
        <v>59</v>
      </c>
      <c r="O86" s="719"/>
      <c r="P86" s="718" t="s">
        <v>42</v>
      </c>
      <c r="Q86" s="719"/>
      <c r="R86" s="709" t="s">
        <v>46</v>
      </c>
      <c r="S86" s="710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1"/>
      <c r="B87" s="724"/>
      <c r="C87" s="72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2"/>
      <c r="B88" s="725"/>
      <c r="C88" s="72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sec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73</v>
      </c>
      <c r="AA88" s="26" t="s">
        <v>28</v>
      </c>
      <c r="AB88" s="26" t="s">
        <v>74</v>
      </c>
      <c r="AC88" s="26" t="s">
        <v>65</v>
      </c>
      <c r="AD88" s="26" t="s">
        <v>77</v>
      </c>
      <c r="AE88" s="11" t="s">
        <v>76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IF(特定項目一覧_30!G8="","",特定項目一覧_30!G8)</f>
        <v>3.4</v>
      </c>
      <c r="E89" s="27">
        <f>IF(特定項目一覧_30!H8="","",特定項目一覧_30!H8)</f>
        <v>60</v>
      </c>
      <c r="F89" s="21">
        <f>IF(特定項目一覧_30!I8="","",特定項目一覧_30!I8)</f>
        <v>4.97</v>
      </c>
      <c r="G89" s="22">
        <f>IF(特定項目一覧_30!J8="","",特定項目一覧_30!J8)</f>
        <v>63</v>
      </c>
      <c r="H89" s="29">
        <f>IF(特定項目一覧_30!K8="","",特定項目一覧_30!K8)</f>
        <v>13.91</v>
      </c>
      <c r="I89" s="27">
        <f>IF(特定項目一覧_30!L8="","",特定項目一覧_30!L8)</f>
        <v>61.800000000000011</v>
      </c>
      <c r="J89" s="20">
        <f>IF(特定項目一覧_30!M8="","",特定項目一覧_30!M8)</f>
        <v>54.5</v>
      </c>
      <c r="K89" s="22">
        <f>IF(特定項目一覧_30!N8="","",特定項目一覧_30!N8)</f>
        <v>64</v>
      </c>
      <c r="L89" s="27">
        <f>IF(特定項目一覧_30!O8="","",特定項目一覧_30!O8)</f>
        <v>64.5</v>
      </c>
      <c r="M89" s="22">
        <f>IF(特定項目一覧_30!P8="","",特定項目一覧_30!P8)</f>
        <v>65</v>
      </c>
      <c r="N89" s="156">
        <f>IF(特定項目一覧_30!Q8="","",特定項目一覧_30!Q8)</f>
        <v>9.6</v>
      </c>
      <c r="O89" s="22">
        <f>IF(特定項目一覧_30!R8="","",特定項目一覧_30!R8)</f>
        <v>36</v>
      </c>
      <c r="P89" s="27">
        <f>IF(特定項目一覧_30!S8="","",特定項目一覧_30!S8)</f>
        <v>25</v>
      </c>
      <c r="Q89" s="22">
        <f>IF(特定項目一覧_30!T8="","",特定項目一覧_30!T8)</f>
        <v>50</v>
      </c>
      <c r="R89" s="27">
        <f>IF(特定項目一覧_30!U8="","",特定項目一覧_30!U8)</f>
        <v>800</v>
      </c>
      <c r="S89" s="22">
        <f>IF(特定項目一覧_30!V8="","",特定項目一覧_30!V8)</f>
        <v>50</v>
      </c>
      <c r="T89" s="20">
        <f>IF(特定項目一覧_30!W8="","",特定項目一覧_30!W8)</f>
        <v>449.8</v>
      </c>
      <c r="U89" s="154">
        <f>IF(特定項目一覧_30!X8="","",特定項目一覧_30!X8)</f>
        <v>4</v>
      </c>
      <c r="W89" s="19" t="str">
        <f>IF(入力!$C$4="","",入力!$C$4)</f>
        <v>2016.01.01</v>
      </c>
      <c r="X89" s="30">
        <f>E89</f>
        <v>60</v>
      </c>
      <c r="Y89" s="30">
        <f>G89</f>
        <v>63</v>
      </c>
      <c r="Z89" s="30">
        <f>I89</f>
        <v>61.800000000000011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93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IF(特定項目一覧_30!AL8="","",特定項目一覧_30!AL8)</f>
        <v>23.67997106351174</v>
      </c>
      <c r="Y103" s="31">
        <f>IF(特定項目一覧_30!AK8="","",特定項目一覧_30!AK8)</f>
        <v>23.585913214609196</v>
      </c>
      <c r="Z103" s="32">
        <f>IF(特定項目一覧_30!AM8="","",特定項目一覧_30!AM8)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8">
        <f>IF(全体項目一覧_30!AQ66="","",全体項目一覧_30!AQ66)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20</v>
      </c>
      <c r="M120" s="700" t="s">
        <v>18</v>
      </c>
      <c r="N120" s="700"/>
      <c r="O120" s="700"/>
      <c r="P120" s="700"/>
      <c r="Q120" s="700"/>
      <c r="R120" s="700"/>
      <c r="S120" s="700"/>
      <c r="T120" s="701" t="str">
        <f>$X$34</f>
        <v>バレーボール指数</v>
      </c>
      <c r="U120" s="701"/>
      <c r="X120" s="12"/>
      <c r="Y120" s="700"/>
      <c r="Z120" s="700"/>
      <c r="AA120" s="700"/>
      <c r="AB120" s="700"/>
      <c r="AC120" s="700"/>
      <c r="AD120" s="700"/>
      <c r="AE120" s="700"/>
      <c r="AF120" s="700"/>
      <c r="AG120" s="700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20</v>
      </c>
      <c r="M121" s="702" t="s">
        <v>19</v>
      </c>
      <c r="N121" s="702"/>
      <c r="O121" s="702"/>
      <c r="P121" s="702"/>
      <c r="Q121" s="702"/>
      <c r="R121" s="702"/>
      <c r="S121" s="702"/>
      <c r="T121" s="703">
        <f>X117</f>
        <v>78.234375000000014</v>
      </c>
      <c r="U121" s="704"/>
      <c r="X121" s="12"/>
      <c r="Y121" s="702"/>
      <c r="Z121" s="702"/>
      <c r="AA121" s="702"/>
      <c r="AB121" s="702"/>
      <c r="AC121" s="702"/>
      <c r="AD121" s="702"/>
      <c r="AE121" s="702"/>
      <c r="AF121" s="702"/>
      <c r="AG121" s="702"/>
    </row>
    <row r="122" spans="1:33" ht="14.25">
      <c r="A122" s="717" t="str">
        <f>$A$40</f>
        <v>フォーマット作成者　：　Komuro Consulting Group　小室匡史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455" t="s">
        <v>20</v>
      </c>
      <c r="M122" s="699" t="s">
        <v>105</v>
      </c>
      <c r="N122" s="699"/>
      <c r="O122" s="699"/>
      <c r="P122" s="699"/>
      <c r="Q122" s="699"/>
      <c r="R122" s="699"/>
      <c r="S122" s="699"/>
      <c r="T122" s="704"/>
      <c r="U122" s="704"/>
      <c r="X122" s="12"/>
      <c r="Y122" s="699"/>
      <c r="Z122" s="699"/>
      <c r="AA122" s="699"/>
      <c r="AB122" s="699"/>
      <c r="AC122" s="699"/>
      <c r="AD122" s="699"/>
      <c r="AE122" s="699"/>
      <c r="AF122" s="699"/>
      <c r="AG122" s="699"/>
    </row>
    <row r="124" spans="1:33" ht="30" customHeight="1">
      <c r="A124" s="705" t="str">
        <f>$A$1</f>
        <v>●●チームバレーボール体力指数　レーダーチャート</v>
      </c>
      <c r="B124" s="705"/>
      <c r="C124" s="705"/>
      <c r="D124" s="705"/>
      <c r="E124" s="705"/>
      <c r="F124" s="705"/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6" t="str">
        <f>IF(表示変換!B9="","",表示変換!B9)</f>
        <v>■■　■■</v>
      </c>
      <c r="C125" s="706"/>
      <c r="D125" s="9"/>
      <c r="E125" s="10" t="s">
        <v>11</v>
      </c>
      <c r="F125" s="707">
        <f>IF(表示変換!I9="","",表示変換!I9)</f>
        <v>167.5</v>
      </c>
      <c r="G125" s="707"/>
      <c r="H125" s="13" t="s">
        <v>12</v>
      </c>
      <c r="I125" s="14"/>
      <c r="J125" s="13" t="s">
        <v>13</v>
      </c>
      <c r="K125" s="707">
        <f>IF(表示変換!J9="","",表示変換!J9)</f>
        <v>56.8</v>
      </c>
      <c r="L125" s="707"/>
      <c r="M125" s="10" t="s">
        <v>14</v>
      </c>
      <c r="N125" s="6"/>
      <c r="O125" s="706" t="s">
        <v>15</v>
      </c>
      <c r="P125" s="706"/>
      <c r="Q125" s="706" t="str">
        <f>IF(表示変換!H9="","",表示変換!H9)</f>
        <v>ＷＳ・OP</v>
      </c>
      <c r="R125" s="706"/>
      <c r="S125" s="708" t="str">
        <f>IF(入力!$C$4="","",入力!$C$4)</f>
        <v>2016.01.01</v>
      </c>
      <c r="T125" s="708"/>
      <c r="U125" s="9" t="s">
        <v>99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0" t="s">
        <v>5</v>
      </c>
      <c r="B127" s="723" t="s">
        <v>6</v>
      </c>
      <c r="C127" s="726" t="s">
        <v>0</v>
      </c>
      <c r="D127" s="709" t="s">
        <v>100</v>
      </c>
      <c r="E127" s="710"/>
      <c r="F127" s="709" t="s">
        <v>101</v>
      </c>
      <c r="G127" s="710"/>
      <c r="H127" s="709" t="s">
        <v>389</v>
      </c>
      <c r="I127" s="710"/>
      <c r="J127" s="709" t="s">
        <v>41</v>
      </c>
      <c r="K127" s="710"/>
      <c r="L127" s="718" t="s">
        <v>102</v>
      </c>
      <c r="M127" s="719"/>
      <c r="N127" s="718" t="s">
        <v>103</v>
      </c>
      <c r="O127" s="719"/>
      <c r="P127" s="718" t="s">
        <v>42</v>
      </c>
      <c r="Q127" s="719"/>
      <c r="R127" s="709" t="s">
        <v>104</v>
      </c>
      <c r="S127" s="710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1"/>
      <c r="B128" s="724"/>
      <c r="C128" s="72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2"/>
      <c r="B129" s="725"/>
      <c r="C129" s="72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sec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73</v>
      </c>
      <c r="AA129" s="26" t="s">
        <v>28</v>
      </c>
      <c r="AB129" s="26" t="s">
        <v>74</v>
      </c>
      <c r="AC129" s="26" t="s">
        <v>65</v>
      </c>
      <c r="AD129" s="26" t="s">
        <v>77</v>
      </c>
      <c r="AE129" s="11" t="s">
        <v>76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IF(特定項目一覧_30!G9="","",特定項目一覧_30!G9)</f>
        <v>3.4</v>
      </c>
      <c r="E130" s="27">
        <f>IF(特定項目一覧_30!H9="","",特定項目一覧_30!H9)</f>
        <v>60</v>
      </c>
      <c r="F130" s="21">
        <f>IF(特定項目一覧_30!I9="","",特定項目一覧_30!I9)</f>
        <v>4.97</v>
      </c>
      <c r="G130" s="22">
        <f>IF(特定項目一覧_30!J9="","",特定項目一覧_30!J9)</f>
        <v>63</v>
      </c>
      <c r="H130" s="29">
        <f>IF(特定項目一覧_30!K9="","",特定項目一覧_30!K9)</f>
        <v>13.96</v>
      </c>
      <c r="I130" s="27">
        <f>IF(特定項目一覧_30!L9="","",特定項目一覧_30!L9)</f>
        <v>60.799999999999955</v>
      </c>
      <c r="J130" s="20">
        <f>IF(特定項目一覧_30!M9="","",特定項目一覧_30!M9)</f>
        <v>57.5</v>
      </c>
      <c r="K130" s="22">
        <f>IF(特定項目一覧_30!N9="","",特定項目一覧_30!N9)</f>
        <v>67</v>
      </c>
      <c r="L130" s="28">
        <f>IF(特定項目一覧_30!O9="","",特定項目一覧_30!O9)</f>
        <v>62.5</v>
      </c>
      <c r="M130" s="27">
        <f>IF(特定項目一覧_30!P9="","",特定項目一覧_30!P9)</f>
        <v>63</v>
      </c>
      <c r="N130" s="21">
        <f>IF(特定項目一覧_30!Q9="","",特定項目一覧_30!Q9)</f>
        <v>8.1999999999999993</v>
      </c>
      <c r="O130" s="22">
        <f>IF(特定項目一覧_30!R9="","",特定項目一覧_30!R9)</f>
        <v>22</v>
      </c>
      <c r="P130" s="28">
        <f>IF(特定項目一覧_30!S9="","",特定項目一覧_30!S9)</f>
        <v>31</v>
      </c>
      <c r="Q130" s="27">
        <f>IF(特定項目一覧_30!T9="","",特定項目一覧_30!T9)</f>
        <v>62</v>
      </c>
      <c r="R130" s="20">
        <f>IF(特定項目一覧_30!U9="","",特定項目一覧_30!U9)</f>
        <v>1000</v>
      </c>
      <c r="S130" s="22">
        <f>IF(特定項目一覧_30!V9="","",特定項目一覧_30!V9)</f>
        <v>60</v>
      </c>
      <c r="T130" s="28">
        <f>IF(特定項目一覧_30!W9="","",特定項目一覧_30!W9)</f>
        <v>457.79999999999995</v>
      </c>
      <c r="U130" s="22">
        <f>IF(特定項目一覧_30!X9="","",特定項目一覧_30!X9)</f>
        <v>3</v>
      </c>
      <c r="W130" s="19" t="str">
        <f>IF(入力!$C$4="","",入力!$C$4)</f>
        <v>2016.01.01</v>
      </c>
      <c r="X130" s="30">
        <f>E130</f>
        <v>60</v>
      </c>
      <c r="Y130" s="30">
        <f>G130</f>
        <v>63</v>
      </c>
      <c r="Z130" s="30">
        <f>I130</f>
        <v>60.799999999999955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93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IF(特定項目一覧_30!AL9="","",特定項目一覧_30!AL9)</f>
        <v>21.444696955253484</v>
      </c>
      <c r="Y144" s="31">
        <f>IF(特定項目一覧_30!AK9="","",特定項目一覧_30!AK9)</f>
        <v>20.245043439518824</v>
      </c>
      <c r="Z144" s="32">
        <f>IF(特定項目一覧_30!AM9="","",特定項目一覧_30!AM9)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8">
        <f>IF(全体項目一覧_30!AQ67="","",全体項目一覧_30!AQ67)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20</v>
      </c>
      <c r="M161" s="700" t="s">
        <v>18</v>
      </c>
      <c r="N161" s="700"/>
      <c r="O161" s="700"/>
      <c r="P161" s="700"/>
      <c r="Q161" s="700"/>
      <c r="R161" s="700"/>
      <c r="S161" s="700"/>
      <c r="T161" s="701" t="str">
        <f>$X$34</f>
        <v>バレーボール指数</v>
      </c>
      <c r="U161" s="701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20</v>
      </c>
      <c r="M162" s="702" t="s">
        <v>19</v>
      </c>
      <c r="N162" s="702"/>
      <c r="O162" s="702"/>
      <c r="P162" s="702"/>
      <c r="Q162" s="702"/>
      <c r="R162" s="702"/>
      <c r="S162" s="702"/>
      <c r="T162" s="703">
        <f>X158</f>
        <v>77.767857142857139</v>
      </c>
      <c r="U162" s="704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7" t="str">
        <f>$A$40</f>
        <v>フォーマット作成者　：　Komuro Consulting Group　小室匡史</v>
      </c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455" t="s">
        <v>20</v>
      </c>
      <c r="M163" s="699" t="s">
        <v>105</v>
      </c>
      <c r="N163" s="699"/>
      <c r="O163" s="699"/>
      <c r="P163" s="699"/>
      <c r="Q163" s="699"/>
      <c r="R163" s="699"/>
      <c r="S163" s="699"/>
      <c r="T163" s="704"/>
      <c r="U163" s="704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5" t="str">
        <f>$A$1</f>
        <v>●●チームバレーボール体力指数　レーダーチャート</v>
      </c>
      <c r="B165" s="705"/>
      <c r="C165" s="705"/>
      <c r="D165" s="705"/>
      <c r="E165" s="705"/>
      <c r="F165" s="705"/>
      <c r="G165" s="705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6" t="str">
        <f>IF(表示変換!B10="","",表示変換!B10)</f>
        <v>■■　■■</v>
      </c>
      <c r="C166" s="706"/>
      <c r="D166" s="9"/>
      <c r="E166" s="10" t="s">
        <v>11</v>
      </c>
      <c r="F166" s="707">
        <f>IF(表示変換!I10="","",表示変換!I10)</f>
        <v>181.5</v>
      </c>
      <c r="G166" s="707"/>
      <c r="H166" s="13" t="s">
        <v>12</v>
      </c>
      <c r="I166" s="14"/>
      <c r="J166" s="13" t="s">
        <v>13</v>
      </c>
      <c r="K166" s="707">
        <f>IF(表示変換!J10="","",表示変換!J10)</f>
        <v>63.6</v>
      </c>
      <c r="L166" s="707"/>
      <c r="M166" s="10" t="s">
        <v>14</v>
      </c>
      <c r="N166" s="6"/>
      <c r="O166" s="706" t="s">
        <v>15</v>
      </c>
      <c r="P166" s="706"/>
      <c r="Q166" s="706" t="str">
        <f>IF(表示変換!H10="","",表示変換!H10)</f>
        <v>WS・MB</v>
      </c>
      <c r="R166" s="706"/>
      <c r="S166" s="708" t="str">
        <f>IF(入力!$C$4="","",入力!$C$4)</f>
        <v>2016.01.01</v>
      </c>
      <c r="T166" s="708"/>
      <c r="U166" s="9" t="s">
        <v>99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0" t="s">
        <v>5</v>
      </c>
      <c r="B168" s="723" t="s">
        <v>6</v>
      </c>
      <c r="C168" s="726" t="s">
        <v>0</v>
      </c>
      <c r="D168" s="709" t="s">
        <v>100</v>
      </c>
      <c r="E168" s="710"/>
      <c r="F168" s="709" t="s">
        <v>101</v>
      </c>
      <c r="G168" s="710"/>
      <c r="H168" s="709" t="s">
        <v>389</v>
      </c>
      <c r="I168" s="710"/>
      <c r="J168" s="709" t="s">
        <v>41</v>
      </c>
      <c r="K168" s="710"/>
      <c r="L168" s="718" t="s">
        <v>102</v>
      </c>
      <c r="M168" s="719"/>
      <c r="N168" s="718" t="s">
        <v>103</v>
      </c>
      <c r="O168" s="719"/>
      <c r="P168" s="718" t="s">
        <v>42</v>
      </c>
      <c r="Q168" s="719"/>
      <c r="R168" s="709" t="s">
        <v>104</v>
      </c>
      <c r="S168" s="710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1"/>
      <c r="B169" s="724"/>
      <c r="C169" s="72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2"/>
      <c r="B170" s="725"/>
      <c r="C170" s="72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sec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73</v>
      </c>
      <c r="AA170" s="26" t="s">
        <v>28</v>
      </c>
      <c r="AB170" s="26" t="s">
        <v>74</v>
      </c>
      <c r="AC170" s="26" t="s">
        <v>65</v>
      </c>
      <c r="AD170" s="26" t="s">
        <v>77</v>
      </c>
      <c r="AE170" s="11" t="s">
        <v>76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IF(特定項目一覧_30!G10="","",特定項目一覧_30!G10)</f>
        <v>3.61</v>
      </c>
      <c r="E171" s="27">
        <f>IF(特定項目一覧_30!H10="","",特定項目一覧_30!H10)</f>
        <v>39</v>
      </c>
      <c r="F171" s="21">
        <f>IF(特定項目一覧_30!I10="","",特定項目一覧_30!I10)</f>
        <v>5.38</v>
      </c>
      <c r="G171" s="22">
        <f>IF(特定項目一覧_30!J10="","",特定項目一覧_30!J10)</f>
        <v>22</v>
      </c>
      <c r="H171" s="29">
        <f>IF(特定項目一覧_30!K10="","",特定項目一覧_30!K10)</f>
        <v>14.79</v>
      </c>
      <c r="I171" s="27">
        <f>IF(特定項目一覧_30!L10="","",特定項目一覧_30!L10)</f>
        <v>44.200000000000045</v>
      </c>
      <c r="J171" s="20">
        <f>IF(特定項目一覧_30!M10="","",特定項目一覧_30!M10)</f>
        <v>44</v>
      </c>
      <c r="K171" s="22">
        <f>IF(特定項目一覧_30!N10="","",特定項目一覧_30!N10)</f>
        <v>54</v>
      </c>
      <c r="L171" s="28">
        <f>IF(特定項目一覧_30!O10="","",特定項目一覧_30!O10)</f>
        <v>50</v>
      </c>
      <c r="M171" s="27">
        <f>IF(特定項目一覧_30!P10="","",特定項目一覧_30!P10)</f>
        <v>50</v>
      </c>
      <c r="N171" s="21">
        <f>IF(特定項目一覧_30!Q10="","",特定項目一覧_30!Q10)</f>
        <v>9.3000000000000007</v>
      </c>
      <c r="O171" s="22">
        <f>IF(特定項目一覧_30!R10="","",特定項目一覧_30!R10)</f>
        <v>33</v>
      </c>
      <c r="P171" s="28">
        <f>IF(特定項目一覧_30!S10="","",特定項目一覧_30!S10)</f>
        <v>25</v>
      </c>
      <c r="Q171" s="27">
        <f>IF(特定項目一覧_30!T10="","",特定項目一覧_30!T10)</f>
        <v>50</v>
      </c>
      <c r="R171" s="20">
        <f>IF(特定項目一覧_30!U10="","",特定項目一覧_30!U10)</f>
        <v>480</v>
      </c>
      <c r="S171" s="22">
        <f>IF(特定項目一覧_30!V10="","",特定項目一覧_30!V10)</f>
        <v>34</v>
      </c>
      <c r="T171" s="28">
        <f>IF(特定項目一覧_30!W10="","",特定項目一覧_30!W10)</f>
        <v>326.20000000000005</v>
      </c>
      <c r="U171" s="22">
        <f>IF(特定項目一覧_30!X10="","",特定項目一覧_30!X10)</f>
        <v>5</v>
      </c>
      <c r="W171" s="19" t="str">
        <f>IF(入力!$C$4="","",入力!$C$4)</f>
        <v>2016.01.01</v>
      </c>
      <c r="X171" s="30">
        <f>E171</f>
        <v>39</v>
      </c>
      <c r="Y171" s="30">
        <f>G171</f>
        <v>22</v>
      </c>
      <c r="Z171" s="30">
        <f>I171</f>
        <v>44.200000000000045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93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IF(特定項目一覧_30!AL10="","",特定項目一覧_30!AL10)</f>
        <v>25.938301663279706</v>
      </c>
      <c r="Y185" s="31">
        <f>IF(特定項目一覧_30!AK10="","",特定項目一覧_30!AK10)</f>
        <v>19.306513671652667</v>
      </c>
      <c r="Z185" s="32">
        <f>IF(特定項目一覧_30!AM10="","",特定項目一覧_30!AM10)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8">
        <f>IF(全体項目一覧_30!AQ68="","",全体項目一覧_30!AQ68)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20</v>
      </c>
      <c r="M202" s="700" t="s">
        <v>18</v>
      </c>
      <c r="N202" s="700"/>
      <c r="O202" s="700"/>
      <c r="P202" s="700"/>
      <c r="Q202" s="700"/>
      <c r="R202" s="700"/>
      <c r="S202" s="700"/>
      <c r="T202" s="701" t="str">
        <f>$X$34</f>
        <v>バレーボール指数</v>
      </c>
      <c r="U202" s="701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20</v>
      </c>
      <c r="M203" s="702" t="s">
        <v>19</v>
      </c>
      <c r="N203" s="702"/>
      <c r="O203" s="702"/>
      <c r="P203" s="702"/>
      <c r="Q203" s="702"/>
      <c r="R203" s="702"/>
      <c r="S203" s="702"/>
      <c r="T203" s="703">
        <f>X199</f>
        <v>93.180803571428569</v>
      </c>
      <c r="U203" s="704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7" t="str">
        <f>$A$40</f>
        <v>フォーマット作成者　：　Komuro Consulting Group　小室匡史</v>
      </c>
      <c r="B204" s="717"/>
      <c r="C204" s="717"/>
      <c r="D204" s="717"/>
      <c r="E204" s="717"/>
      <c r="F204" s="717"/>
      <c r="G204" s="717"/>
      <c r="H204" s="717"/>
      <c r="I204" s="717"/>
      <c r="J204" s="717"/>
      <c r="K204" s="717"/>
      <c r="L204" s="455" t="s">
        <v>20</v>
      </c>
      <c r="M204" s="699" t="s">
        <v>105</v>
      </c>
      <c r="N204" s="699"/>
      <c r="O204" s="699"/>
      <c r="P204" s="699"/>
      <c r="Q204" s="699"/>
      <c r="R204" s="699"/>
      <c r="S204" s="699"/>
      <c r="T204" s="704"/>
      <c r="U204" s="704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5" t="str">
        <f>$A$1</f>
        <v>●●チームバレーボール体力指数　レーダーチャート</v>
      </c>
      <c r="B206" s="705"/>
      <c r="C206" s="705"/>
      <c r="D206" s="705"/>
      <c r="E206" s="705"/>
      <c r="F206" s="705"/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6" t="str">
        <f>IF(表示変換!B11="","",表示変換!B11)</f>
        <v/>
      </c>
      <c r="C207" s="706"/>
      <c r="D207" s="9"/>
      <c r="E207" s="10" t="s">
        <v>11</v>
      </c>
      <c r="F207" s="707" t="str">
        <f>IF(表示変換!I11="","",表示変換!I11)</f>
        <v/>
      </c>
      <c r="G207" s="707"/>
      <c r="H207" s="13" t="s">
        <v>12</v>
      </c>
      <c r="I207" s="14"/>
      <c r="J207" s="13" t="s">
        <v>13</v>
      </c>
      <c r="K207" s="707" t="str">
        <f>IF(表示変換!J11="","",表示変換!J11)</f>
        <v/>
      </c>
      <c r="L207" s="707"/>
      <c r="M207" s="10" t="s">
        <v>14</v>
      </c>
      <c r="N207" s="6"/>
      <c r="O207" s="706" t="s">
        <v>15</v>
      </c>
      <c r="P207" s="706"/>
      <c r="Q207" s="706" t="str">
        <f>IF(表示変換!H11="","",表示変換!H11)</f>
        <v/>
      </c>
      <c r="R207" s="706"/>
      <c r="S207" s="708" t="str">
        <f>IF(入力!$C$4="","",入力!$C$4)</f>
        <v>2016.01.01</v>
      </c>
      <c r="T207" s="708"/>
      <c r="U207" s="9" t="s">
        <v>99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0" t="s">
        <v>5</v>
      </c>
      <c r="B209" s="723" t="s">
        <v>6</v>
      </c>
      <c r="C209" s="726" t="s">
        <v>0</v>
      </c>
      <c r="D209" s="709" t="s">
        <v>45</v>
      </c>
      <c r="E209" s="710"/>
      <c r="F209" s="709" t="s">
        <v>57</v>
      </c>
      <c r="G209" s="710"/>
      <c r="H209" s="709" t="s">
        <v>389</v>
      </c>
      <c r="I209" s="710"/>
      <c r="J209" s="709" t="s">
        <v>41</v>
      </c>
      <c r="K209" s="710"/>
      <c r="L209" s="718" t="s">
        <v>58</v>
      </c>
      <c r="M209" s="719"/>
      <c r="N209" s="718" t="s">
        <v>59</v>
      </c>
      <c r="O209" s="719"/>
      <c r="P209" s="718" t="s">
        <v>42</v>
      </c>
      <c r="Q209" s="719"/>
      <c r="R209" s="709" t="s">
        <v>46</v>
      </c>
      <c r="S209" s="710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1"/>
      <c r="B210" s="724"/>
      <c r="C210" s="72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2"/>
      <c r="B211" s="725"/>
      <c r="C211" s="72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sec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73</v>
      </c>
      <c r="AA211" s="26" t="s">
        <v>28</v>
      </c>
      <c r="AB211" s="26" t="s">
        <v>74</v>
      </c>
      <c r="AC211" s="26" t="s">
        <v>65</v>
      </c>
      <c r="AD211" s="26" t="s">
        <v>77</v>
      </c>
      <c r="AE211" s="11" t="s">
        <v>76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93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8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20</v>
      </c>
      <c r="M243" s="700" t="s">
        <v>18</v>
      </c>
      <c r="N243" s="700"/>
      <c r="O243" s="700"/>
      <c r="P243" s="700"/>
      <c r="Q243" s="700"/>
      <c r="R243" s="700"/>
      <c r="S243" s="700"/>
      <c r="T243" s="701" t="str">
        <f>$X$34</f>
        <v>バレーボール指数</v>
      </c>
      <c r="U243" s="701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20</v>
      </c>
      <c r="M244" s="702" t="s">
        <v>19</v>
      </c>
      <c r="N244" s="702"/>
      <c r="O244" s="702"/>
      <c r="P244" s="702"/>
      <c r="Q244" s="702"/>
      <c r="R244" s="702"/>
      <c r="S244" s="702"/>
      <c r="T244" s="703" t="str">
        <f>X240</f>
        <v/>
      </c>
      <c r="U244" s="704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7" t="str">
        <f>$A$40</f>
        <v>フォーマット作成者　：　Komuro Consulting Group　小室匡史</v>
      </c>
      <c r="B245" s="717"/>
      <c r="C245" s="717"/>
      <c r="D245" s="717"/>
      <c r="E245" s="717"/>
      <c r="F245" s="717"/>
      <c r="G245" s="717"/>
      <c r="H245" s="717"/>
      <c r="I245" s="717"/>
      <c r="J245" s="717"/>
      <c r="K245" s="717"/>
      <c r="L245" s="455" t="s">
        <v>20</v>
      </c>
      <c r="M245" s="699" t="s">
        <v>105</v>
      </c>
      <c r="N245" s="699"/>
      <c r="O245" s="699"/>
      <c r="P245" s="699"/>
      <c r="Q245" s="699"/>
      <c r="R245" s="699"/>
      <c r="S245" s="699"/>
      <c r="T245" s="704"/>
      <c r="U245" s="704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5" t="str">
        <f>$A$1</f>
        <v>●●チームバレーボール体力指数　レーダーチャート</v>
      </c>
      <c r="B247" s="705"/>
      <c r="C247" s="705"/>
      <c r="D247" s="705"/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6" t="str">
        <f>IF(表示変換!B12="","",表示変換!B12)</f>
        <v/>
      </c>
      <c r="C248" s="706"/>
      <c r="D248" s="9"/>
      <c r="E248" s="10" t="s">
        <v>11</v>
      </c>
      <c r="F248" s="707" t="str">
        <f>IF(表示変換!I12="","",表示変換!I12)</f>
        <v/>
      </c>
      <c r="G248" s="707"/>
      <c r="H248" s="13" t="s">
        <v>12</v>
      </c>
      <c r="I248" s="14"/>
      <c r="J248" s="13" t="s">
        <v>13</v>
      </c>
      <c r="K248" s="707" t="str">
        <f>IF(表示変換!J12="","",表示変換!J12)</f>
        <v/>
      </c>
      <c r="L248" s="707"/>
      <c r="M248" s="10" t="s">
        <v>14</v>
      </c>
      <c r="N248" s="6"/>
      <c r="O248" s="706" t="s">
        <v>15</v>
      </c>
      <c r="P248" s="706"/>
      <c r="Q248" s="706" t="str">
        <f>IF(表示変換!H12="","",表示変換!H12)</f>
        <v/>
      </c>
      <c r="R248" s="706"/>
      <c r="S248" s="708" t="str">
        <f>IF(入力!$C$4="","",入力!$C$4)</f>
        <v>2016.01.01</v>
      </c>
      <c r="T248" s="708"/>
      <c r="U248" s="9" t="s">
        <v>99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0" t="s">
        <v>5</v>
      </c>
      <c r="B250" s="723" t="s">
        <v>6</v>
      </c>
      <c r="C250" s="726" t="s">
        <v>0</v>
      </c>
      <c r="D250" s="709" t="s">
        <v>45</v>
      </c>
      <c r="E250" s="710"/>
      <c r="F250" s="709" t="s">
        <v>57</v>
      </c>
      <c r="G250" s="710"/>
      <c r="H250" s="709" t="s">
        <v>389</v>
      </c>
      <c r="I250" s="710"/>
      <c r="J250" s="709" t="s">
        <v>41</v>
      </c>
      <c r="K250" s="710"/>
      <c r="L250" s="718" t="s">
        <v>58</v>
      </c>
      <c r="M250" s="719"/>
      <c r="N250" s="718" t="s">
        <v>59</v>
      </c>
      <c r="O250" s="719"/>
      <c r="P250" s="718" t="s">
        <v>42</v>
      </c>
      <c r="Q250" s="719"/>
      <c r="R250" s="709" t="s">
        <v>46</v>
      </c>
      <c r="S250" s="710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1"/>
      <c r="B251" s="724"/>
      <c r="C251" s="72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2"/>
      <c r="B252" s="725"/>
      <c r="C252" s="72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sec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73</v>
      </c>
      <c r="AA252" s="26" t="s">
        <v>28</v>
      </c>
      <c r="AB252" s="26" t="s">
        <v>74</v>
      </c>
      <c r="AC252" s="26" t="s">
        <v>65</v>
      </c>
      <c r="AD252" s="26" t="s">
        <v>77</v>
      </c>
      <c r="AE252" s="11" t="s">
        <v>76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93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8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20</v>
      </c>
      <c r="M284" s="700" t="s">
        <v>18</v>
      </c>
      <c r="N284" s="700"/>
      <c r="O284" s="700"/>
      <c r="P284" s="700"/>
      <c r="Q284" s="700"/>
      <c r="R284" s="700"/>
      <c r="S284" s="700"/>
      <c r="T284" s="701" t="str">
        <f>$X$34</f>
        <v>バレーボール指数</v>
      </c>
      <c r="U284" s="701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20</v>
      </c>
      <c r="M285" s="702" t="s">
        <v>19</v>
      </c>
      <c r="N285" s="702"/>
      <c r="O285" s="702"/>
      <c r="P285" s="702"/>
      <c r="Q285" s="702"/>
      <c r="R285" s="702"/>
      <c r="S285" s="702"/>
      <c r="T285" s="703" t="str">
        <f>X281</f>
        <v/>
      </c>
      <c r="U285" s="704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7" t="str">
        <f>$A$40</f>
        <v>フォーマット作成者　：　Komuro Consulting Group　小室匡史</v>
      </c>
      <c r="B286" s="717"/>
      <c r="C286" s="717"/>
      <c r="D286" s="717"/>
      <c r="E286" s="717"/>
      <c r="F286" s="717"/>
      <c r="G286" s="717"/>
      <c r="H286" s="717"/>
      <c r="I286" s="717"/>
      <c r="J286" s="717"/>
      <c r="K286" s="717"/>
      <c r="L286" s="455" t="s">
        <v>20</v>
      </c>
      <c r="M286" s="699" t="s">
        <v>105</v>
      </c>
      <c r="N286" s="699"/>
      <c r="O286" s="699"/>
      <c r="P286" s="699"/>
      <c r="Q286" s="699"/>
      <c r="R286" s="699"/>
      <c r="S286" s="699"/>
      <c r="T286" s="704"/>
      <c r="U286" s="704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5" t="str">
        <f>$A$1</f>
        <v>●●チームバレーボール体力指数　レーダーチャート</v>
      </c>
      <c r="B288" s="705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6" t="str">
        <f>IF(表示変換!B13="","",表示変換!B13)</f>
        <v/>
      </c>
      <c r="C289" s="706"/>
      <c r="D289" s="9"/>
      <c r="E289" s="10" t="s">
        <v>11</v>
      </c>
      <c r="F289" s="707" t="str">
        <f>IF(表示変換!I13="","",表示変換!I13)</f>
        <v/>
      </c>
      <c r="G289" s="707"/>
      <c r="H289" s="13" t="s">
        <v>12</v>
      </c>
      <c r="I289" s="14"/>
      <c r="J289" s="13" t="s">
        <v>13</v>
      </c>
      <c r="K289" s="707" t="str">
        <f>IF(表示変換!J13="","",表示変換!J13)</f>
        <v/>
      </c>
      <c r="L289" s="707"/>
      <c r="M289" s="10" t="s">
        <v>14</v>
      </c>
      <c r="N289" s="6"/>
      <c r="O289" s="706" t="s">
        <v>15</v>
      </c>
      <c r="P289" s="706"/>
      <c r="Q289" s="706" t="str">
        <f>IF(表示変換!H13="","",表示変換!H13)</f>
        <v/>
      </c>
      <c r="R289" s="706"/>
      <c r="S289" s="708" t="str">
        <f>IF(入力!$C$4="","",入力!$C$4)</f>
        <v>2016.01.01</v>
      </c>
      <c r="T289" s="708"/>
      <c r="U289" s="9" t="s">
        <v>99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0" t="s">
        <v>5</v>
      </c>
      <c r="B291" s="723" t="s">
        <v>6</v>
      </c>
      <c r="C291" s="726" t="s">
        <v>0</v>
      </c>
      <c r="D291" s="709" t="s">
        <v>45</v>
      </c>
      <c r="E291" s="710"/>
      <c r="F291" s="709" t="s">
        <v>57</v>
      </c>
      <c r="G291" s="710"/>
      <c r="H291" s="709" t="s">
        <v>389</v>
      </c>
      <c r="I291" s="710"/>
      <c r="J291" s="709" t="s">
        <v>41</v>
      </c>
      <c r="K291" s="710"/>
      <c r="L291" s="718" t="s">
        <v>58</v>
      </c>
      <c r="M291" s="719"/>
      <c r="N291" s="718" t="s">
        <v>59</v>
      </c>
      <c r="O291" s="719"/>
      <c r="P291" s="718" t="s">
        <v>42</v>
      </c>
      <c r="Q291" s="719"/>
      <c r="R291" s="709" t="s">
        <v>46</v>
      </c>
      <c r="S291" s="710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1"/>
      <c r="B292" s="724"/>
      <c r="C292" s="72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2"/>
      <c r="B293" s="725"/>
      <c r="C293" s="72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sec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73</v>
      </c>
      <c r="AA293" s="26" t="s">
        <v>28</v>
      </c>
      <c r="AB293" s="26" t="s">
        <v>74</v>
      </c>
      <c r="AC293" s="26" t="s">
        <v>65</v>
      </c>
      <c r="AD293" s="26" t="s">
        <v>77</v>
      </c>
      <c r="AE293" s="11" t="s">
        <v>76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93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8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20</v>
      </c>
      <c r="M325" s="700" t="s">
        <v>18</v>
      </c>
      <c r="N325" s="700"/>
      <c r="O325" s="700"/>
      <c r="P325" s="700"/>
      <c r="Q325" s="700"/>
      <c r="R325" s="700"/>
      <c r="S325" s="700"/>
      <c r="T325" s="701" t="str">
        <f>$X$34</f>
        <v>バレーボール指数</v>
      </c>
      <c r="U325" s="701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20</v>
      </c>
      <c r="M326" s="702" t="s">
        <v>19</v>
      </c>
      <c r="N326" s="702"/>
      <c r="O326" s="702"/>
      <c r="P326" s="702"/>
      <c r="Q326" s="702"/>
      <c r="R326" s="702"/>
      <c r="S326" s="702"/>
      <c r="T326" s="703" t="str">
        <f>X322</f>
        <v/>
      </c>
      <c r="U326" s="704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7" t="str">
        <f>$A$40</f>
        <v>フォーマット作成者　：　Komuro Consulting Group　小室匡史</v>
      </c>
      <c r="B327" s="717"/>
      <c r="C327" s="717"/>
      <c r="D327" s="717"/>
      <c r="E327" s="717"/>
      <c r="F327" s="717"/>
      <c r="G327" s="717"/>
      <c r="H327" s="717"/>
      <c r="I327" s="717"/>
      <c r="J327" s="717"/>
      <c r="K327" s="717"/>
      <c r="L327" s="455" t="s">
        <v>20</v>
      </c>
      <c r="M327" s="699" t="s">
        <v>105</v>
      </c>
      <c r="N327" s="699"/>
      <c r="O327" s="699"/>
      <c r="P327" s="699"/>
      <c r="Q327" s="699"/>
      <c r="R327" s="699"/>
      <c r="S327" s="699"/>
      <c r="T327" s="704"/>
      <c r="U327" s="704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5" t="str">
        <f>$A$1</f>
        <v>●●チームバレーボール体力指数　レーダーチャート</v>
      </c>
      <c r="B329" s="705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6" t="str">
        <f>IF(表示変換!B14="","",表示変換!B14)</f>
        <v/>
      </c>
      <c r="C330" s="706"/>
      <c r="D330" s="9"/>
      <c r="E330" s="10" t="s">
        <v>11</v>
      </c>
      <c r="F330" s="707" t="str">
        <f>IF(表示変換!I14="","",表示変換!I14)</f>
        <v/>
      </c>
      <c r="G330" s="707"/>
      <c r="H330" s="13" t="s">
        <v>12</v>
      </c>
      <c r="I330" s="14"/>
      <c r="J330" s="13" t="s">
        <v>13</v>
      </c>
      <c r="K330" s="707" t="str">
        <f>IF(表示変換!J14="","",表示変換!J14)</f>
        <v/>
      </c>
      <c r="L330" s="707"/>
      <c r="M330" s="10" t="s">
        <v>14</v>
      </c>
      <c r="N330" s="6"/>
      <c r="O330" s="706" t="s">
        <v>15</v>
      </c>
      <c r="P330" s="706"/>
      <c r="Q330" s="706" t="str">
        <f>IF(表示変換!H14="","",表示変換!H14)</f>
        <v/>
      </c>
      <c r="R330" s="706"/>
      <c r="S330" s="708" t="str">
        <f>IF(入力!$C$4="","",入力!$C$4)</f>
        <v>2016.01.01</v>
      </c>
      <c r="T330" s="708"/>
      <c r="U330" s="9" t="s">
        <v>99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0" t="s">
        <v>5</v>
      </c>
      <c r="B332" s="723" t="s">
        <v>6</v>
      </c>
      <c r="C332" s="726" t="s">
        <v>0</v>
      </c>
      <c r="D332" s="709" t="s">
        <v>45</v>
      </c>
      <c r="E332" s="710"/>
      <c r="F332" s="709" t="s">
        <v>57</v>
      </c>
      <c r="G332" s="710"/>
      <c r="H332" s="709" t="s">
        <v>389</v>
      </c>
      <c r="I332" s="710"/>
      <c r="J332" s="709" t="s">
        <v>41</v>
      </c>
      <c r="K332" s="710"/>
      <c r="L332" s="718" t="s">
        <v>58</v>
      </c>
      <c r="M332" s="719"/>
      <c r="N332" s="718" t="s">
        <v>59</v>
      </c>
      <c r="O332" s="719"/>
      <c r="P332" s="718" t="s">
        <v>42</v>
      </c>
      <c r="Q332" s="719"/>
      <c r="R332" s="709" t="s">
        <v>46</v>
      </c>
      <c r="S332" s="710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1"/>
      <c r="B333" s="724"/>
      <c r="C333" s="72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2"/>
      <c r="B334" s="725"/>
      <c r="C334" s="72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sec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73</v>
      </c>
      <c r="AA334" s="26" t="s">
        <v>28</v>
      </c>
      <c r="AB334" s="26" t="s">
        <v>74</v>
      </c>
      <c r="AC334" s="26" t="s">
        <v>65</v>
      </c>
      <c r="AD334" s="26" t="s">
        <v>77</v>
      </c>
      <c r="AE334" s="11" t="s">
        <v>76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93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8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20</v>
      </c>
      <c r="M366" s="700" t="s">
        <v>18</v>
      </c>
      <c r="N366" s="700"/>
      <c r="O366" s="700"/>
      <c r="P366" s="700"/>
      <c r="Q366" s="700"/>
      <c r="R366" s="700"/>
      <c r="S366" s="700"/>
      <c r="T366" s="701" t="str">
        <f>$X$34</f>
        <v>バレーボール指数</v>
      </c>
      <c r="U366" s="701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20</v>
      </c>
      <c r="M367" s="702" t="s">
        <v>19</v>
      </c>
      <c r="N367" s="702"/>
      <c r="O367" s="702"/>
      <c r="P367" s="702"/>
      <c r="Q367" s="702"/>
      <c r="R367" s="702"/>
      <c r="S367" s="702"/>
      <c r="T367" s="703" t="str">
        <f>X363</f>
        <v/>
      </c>
      <c r="U367" s="704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7" t="str">
        <f>$A$40</f>
        <v>フォーマット作成者　：　Komuro Consulting Group　小室匡史</v>
      </c>
      <c r="B368" s="717"/>
      <c r="C368" s="717"/>
      <c r="D368" s="717"/>
      <c r="E368" s="717"/>
      <c r="F368" s="717"/>
      <c r="G368" s="717"/>
      <c r="H368" s="717"/>
      <c r="I368" s="717"/>
      <c r="J368" s="717"/>
      <c r="K368" s="717"/>
      <c r="L368" s="455" t="s">
        <v>20</v>
      </c>
      <c r="M368" s="699" t="s">
        <v>105</v>
      </c>
      <c r="N368" s="699"/>
      <c r="O368" s="699"/>
      <c r="P368" s="699"/>
      <c r="Q368" s="699"/>
      <c r="R368" s="699"/>
      <c r="S368" s="699"/>
      <c r="T368" s="704"/>
      <c r="U368" s="704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5" t="str">
        <f>$A$1</f>
        <v>●●チームバレーボール体力指数　レーダーチャート</v>
      </c>
      <c r="B370" s="705"/>
      <c r="C370" s="705"/>
      <c r="D370" s="705"/>
      <c r="E370" s="705"/>
      <c r="F370" s="705"/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6" t="str">
        <f>IF(表示変換!B15="","",表示変換!B15)</f>
        <v/>
      </c>
      <c r="C371" s="706"/>
      <c r="D371" s="9"/>
      <c r="E371" s="10" t="s">
        <v>11</v>
      </c>
      <c r="F371" s="707" t="str">
        <f>IF(表示変換!I15="","",表示変換!I15)</f>
        <v/>
      </c>
      <c r="G371" s="707"/>
      <c r="H371" s="13" t="s">
        <v>12</v>
      </c>
      <c r="I371" s="14"/>
      <c r="J371" s="13" t="s">
        <v>13</v>
      </c>
      <c r="K371" s="707" t="str">
        <f>IF(表示変換!J15="","",表示変換!J15)</f>
        <v/>
      </c>
      <c r="L371" s="707"/>
      <c r="M371" s="10" t="s">
        <v>14</v>
      </c>
      <c r="N371" s="6"/>
      <c r="O371" s="706" t="s">
        <v>15</v>
      </c>
      <c r="P371" s="706"/>
      <c r="Q371" s="706" t="str">
        <f>IF(表示変換!H15="","",表示変換!H15)</f>
        <v/>
      </c>
      <c r="R371" s="706"/>
      <c r="S371" s="708" t="str">
        <f>IF(入力!$C$4="","",入力!$C$4)</f>
        <v>2016.01.01</v>
      </c>
      <c r="T371" s="708"/>
      <c r="U371" s="9" t="s">
        <v>99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0" t="s">
        <v>5</v>
      </c>
      <c r="B373" s="723" t="s">
        <v>6</v>
      </c>
      <c r="C373" s="726" t="s">
        <v>0</v>
      </c>
      <c r="D373" s="709" t="s">
        <v>45</v>
      </c>
      <c r="E373" s="710"/>
      <c r="F373" s="709" t="s">
        <v>57</v>
      </c>
      <c r="G373" s="710"/>
      <c r="H373" s="709" t="s">
        <v>389</v>
      </c>
      <c r="I373" s="710"/>
      <c r="J373" s="709" t="s">
        <v>41</v>
      </c>
      <c r="K373" s="710"/>
      <c r="L373" s="718" t="s">
        <v>58</v>
      </c>
      <c r="M373" s="719"/>
      <c r="N373" s="718" t="s">
        <v>59</v>
      </c>
      <c r="O373" s="719"/>
      <c r="P373" s="718" t="s">
        <v>42</v>
      </c>
      <c r="Q373" s="719"/>
      <c r="R373" s="709" t="s">
        <v>46</v>
      </c>
      <c r="S373" s="710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1"/>
      <c r="B374" s="724"/>
      <c r="C374" s="72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2"/>
      <c r="B375" s="725"/>
      <c r="C375" s="72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sec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73</v>
      </c>
      <c r="AA375" s="26" t="s">
        <v>28</v>
      </c>
      <c r="AB375" s="26" t="s">
        <v>74</v>
      </c>
      <c r="AC375" s="26" t="s">
        <v>65</v>
      </c>
      <c r="AD375" s="26" t="s">
        <v>77</v>
      </c>
      <c r="AE375" s="11" t="s">
        <v>76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93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8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20</v>
      </c>
      <c r="M407" s="700" t="s">
        <v>18</v>
      </c>
      <c r="N407" s="700"/>
      <c r="O407" s="700"/>
      <c r="P407" s="700"/>
      <c r="Q407" s="700"/>
      <c r="R407" s="700"/>
      <c r="S407" s="700"/>
      <c r="T407" s="701" t="str">
        <f>$X$34</f>
        <v>バレーボール指数</v>
      </c>
      <c r="U407" s="701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20</v>
      </c>
      <c r="M408" s="702" t="s">
        <v>19</v>
      </c>
      <c r="N408" s="702"/>
      <c r="O408" s="702"/>
      <c r="P408" s="702"/>
      <c r="Q408" s="702"/>
      <c r="R408" s="702"/>
      <c r="S408" s="702"/>
      <c r="T408" s="703" t="str">
        <f>X404</f>
        <v/>
      </c>
      <c r="U408" s="704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7" t="str">
        <f>$A$40</f>
        <v>フォーマット作成者　：　Komuro Consulting Group　小室匡史</v>
      </c>
      <c r="B409" s="717"/>
      <c r="C409" s="717"/>
      <c r="D409" s="717"/>
      <c r="E409" s="717"/>
      <c r="F409" s="717"/>
      <c r="G409" s="717"/>
      <c r="H409" s="717"/>
      <c r="I409" s="717"/>
      <c r="J409" s="717"/>
      <c r="K409" s="717"/>
      <c r="L409" s="455" t="s">
        <v>20</v>
      </c>
      <c r="M409" s="699" t="s">
        <v>105</v>
      </c>
      <c r="N409" s="699"/>
      <c r="O409" s="699"/>
      <c r="P409" s="699"/>
      <c r="Q409" s="699"/>
      <c r="R409" s="699"/>
      <c r="S409" s="699"/>
      <c r="T409" s="704"/>
      <c r="U409" s="704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5" t="str">
        <f>$A$1</f>
        <v>●●チームバレーボール体力指数　レーダーチャート</v>
      </c>
      <c r="B411" s="705"/>
      <c r="C411" s="705"/>
      <c r="D411" s="705"/>
      <c r="E411" s="705"/>
      <c r="F411" s="705"/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5"/>
      <c r="R411" s="705"/>
      <c r="S411" s="705"/>
      <c r="T411" s="705"/>
      <c r="U411" s="70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6" t="str">
        <f>IF(表示変換!B16="","",表示変換!B16)</f>
        <v/>
      </c>
      <c r="C412" s="706"/>
      <c r="D412" s="9"/>
      <c r="E412" s="10" t="s">
        <v>11</v>
      </c>
      <c r="F412" s="707" t="str">
        <f>IF(表示変換!I16="","",表示変換!I16)</f>
        <v/>
      </c>
      <c r="G412" s="707"/>
      <c r="H412" s="13" t="s">
        <v>12</v>
      </c>
      <c r="I412" s="14"/>
      <c r="J412" s="13" t="s">
        <v>13</v>
      </c>
      <c r="K412" s="707" t="str">
        <f>IF(表示変換!J16="","",表示変換!J16)</f>
        <v/>
      </c>
      <c r="L412" s="707"/>
      <c r="M412" s="10" t="s">
        <v>14</v>
      </c>
      <c r="N412" s="6"/>
      <c r="O412" s="706" t="s">
        <v>15</v>
      </c>
      <c r="P412" s="706"/>
      <c r="Q412" s="706" t="str">
        <f>IF(表示変換!H16="","",表示変換!H16)</f>
        <v/>
      </c>
      <c r="R412" s="706"/>
      <c r="S412" s="708" t="str">
        <f>IF(入力!$C$4="","",入力!$C$4)</f>
        <v>2016.01.01</v>
      </c>
      <c r="T412" s="708"/>
      <c r="U412" s="9" t="s">
        <v>99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0" t="s">
        <v>5</v>
      </c>
      <c r="B414" s="723" t="s">
        <v>6</v>
      </c>
      <c r="C414" s="726" t="s">
        <v>0</v>
      </c>
      <c r="D414" s="709" t="s">
        <v>45</v>
      </c>
      <c r="E414" s="710"/>
      <c r="F414" s="709" t="s">
        <v>57</v>
      </c>
      <c r="G414" s="710"/>
      <c r="H414" s="709" t="s">
        <v>389</v>
      </c>
      <c r="I414" s="710"/>
      <c r="J414" s="709" t="s">
        <v>41</v>
      </c>
      <c r="K414" s="710"/>
      <c r="L414" s="718" t="s">
        <v>58</v>
      </c>
      <c r="M414" s="719"/>
      <c r="N414" s="718" t="s">
        <v>59</v>
      </c>
      <c r="O414" s="719"/>
      <c r="P414" s="718" t="s">
        <v>42</v>
      </c>
      <c r="Q414" s="719"/>
      <c r="R414" s="709" t="s">
        <v>46</v>
      </c>
      <c r="S414" s="710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1"/>
      <c r="B415" s="724"/>
      <c r="C415" s="72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2"/>
      <c r="B416" s="725"/>
      <c r="C416" s="72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sec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73</v>
      </c>
      <c r="AA416" s="26" t="s">
        <v>28</v>
      </c>
      <c r="AB416" s="26" t="s">
        <v>74</v>
      </c>
      <c r="AC416" s="26" t="s">
        <v>65</v>
      </c>
      <c r="AD416" s="26" t="s">
        <v>77</v>
      </c>
      <c r="AE416" s="11" t="s">
        <v>76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93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8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20</v>
      </c>
      <c r="M448" s="700" t="s">
        <v>18</v>
      </c>
      <c r="N448" s="700"/>
      <c r="O448" s="700"/>
      <c r="P448" s="700"/>
      <c r="Q448" s="700"/>
      <c r="R448" s="700"/>
      <c r="S448" s="700"/>
      <c r="T448" s="701" t="str">
        <f>$X$34</f>
        <v>バレーボール指数</v>
      </c>
      <c r="U448" s="701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20</v>
      </c>
      <c r="M449" s="702" t="s">
        <v>19</v>
      </c>
      <c r="N449" s="702"/>
      <c r="O449" s="702"/>
      <c r="P449" s="702"/>
      <c r="Q449" s="702"/>
      <c r="R449" s="702"/>
      <c r="S449" s="702"/>
      <c r="T449" s="703" t="str">
        <f>X445</f>
        <v/>
      </c>
      <c r="U449" s="704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7" t="str">
        <f>$A$40</f>
        <v>フォーマット作成者　：　Komuro Consulting Group　小室匡史</v>
      </c>
      <c r="B450" s="717"/>
      <c r="C450" s="717"/>
      <c r="D450" s="717"/>
      <c r="E450" s="717"/>
      <c r="F450" s="717"/>
      <c r="G450" s="717"/>
      <c r="H450" s="717"/>
      <c r="I450" s="717"/>
      <c r="J450" s="717"/>
      <c r="K450" s="717"/>
      <c r="L450" s="455" t="s">
        <v>20</v>
      </c>
      <c r="M450" s="699" t="s">
        <v>105</v>
      </c>
      <c r="N450" s="699"/>
      <c r="O450" s="699"/>
      <c r="P450" s="699"/>
      <c r="Q450" s="699"/>
      <c r="R450" s="699"/>
      <c r="S450" s="699"/>
      <c r="T450" s="704"/>
      <c r="U450" s="704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5" t="str">
        <f>$A$1</f>
        <v>●●チームバレーボール体力指数　レーダーチャート</v>
      </c>
      <c r="B452" s="705"/>
      <c r="C452" s="705"/>
      <c r="D452" s="705"/>
      <c r="E452" s="705"/>
      <c r="F452" s="705"/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6" t="str">
        <f>IF(表示変換!B17="","",表示変換!B17)</f>
        <v/>
      </c>
      <c r="C453" s="706"/>
      <c r="D453" s="9"/>
      <c r="E453" s="10" t="s">
        <v>11</v>
      </c>
      <c r="F453" s="707" t="str">
        <f>IF(表示変換!I17="","",表示変換!I17)</f>
        <v/>
      </c>
      <c r="G453" s="707"/>
      <c r="H453" s="13" t="s">
        <v>12</v>
      </c>
      <c r="I453" s="14"/>
      <c r="J453" s="13" t="s">
        <v>13</v>
      </c>
      <c r="K453" s="707" t="str">
        <f>IF(表示変換!J17="","",表示変換!J17)</f>
        <v/>
      </c>
      <c r="L453" s="707"/>
      <c r="M453" s="10" t="s">
        <v>14</v>
      </c>
      <c r="N453" s="6"/>
      <c r="O453" s="706" t="s">
        <v>15</v>
      </c>
      <c r="P453" s="706"/>
      <c r="Q453" s="706" t="str">
        <f>IF(表示変換!H17="","",表示変換!H17)</f>
        <v/>
      </c>
      <c r="R453" s="706"/>
      <c r="S453" s="708" t="str">
        <f>IF(入力!$C$4="","",入力!$C$4)</f>
        <v>2016.01.01</v>
      </c>
      <c r="T453" s="708"/>
      <c r="U453" s="9" t="s">
        <v>99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0" t="s">
        <v>5</v>
      </c>
      <c r="B455" s="723" t="s">
        <v>6</v>
      </c>
      <c r="C455" s="726" t="s">
        <v>0</v>
      </c>
      <c r="D455" s="709" t="s">
        <v>45</v>
      </c>
      <c r="E455" s="710"/>
      <c r="F455" s="709" t="s">
        <v>57</v>
      </c>
      <c r="G455" s="710"/>
      <c r="H455" s="709" t="s">
        <v>389</v>
      </c>
      <c r="I455" s="710"/>
      <c r="J455" s="709" t="s">
        <v>41</v>
      </c>
      <c r="K455" s="710"/>
      <c r="L455" s="718" t="s">
        <v>58</v>
      </c>
      <c r="M455" s="719"/>
      <c r="N455" s="718" t="s">
        <v>59</v>
      </c>
      <c r="O455" s="719"/>
      <c r="P455" s="718" t="s">
        <v>42</v>
      </c>
      <c r="Q455" s="719"/>
      <c r="R455" s="709" t="s">
        <v>46</v>
      </c>
      <c r="S455" s="710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1"/>
      <c r="B456" s="724"/>
      <c r="C456" s="72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2"/>
      <c r="B457" s="725"/>
      <c r="C457" s="72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sec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73</v>
      </c>
      <c r="AA457" s="26" t="s">
        <v>28</v>
      </c>
      <c r="AB457" s="26" t="s">
        <v>74</v>
      </c>
      <c r="AC457" s="26" t="s">
        <v>65</v>
      </c>
      <c r="AD457" s="26" t="s">
        <v>77</v>
      </c>
      <c r="AE457" s="11" t="s">
        <v>76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93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8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20</v>
      </c>
      <c r="M489" s="700" t="s">
        <v>18</v>
      </c>
      <c r="N489" s="700"/>
      <c r="O489" s="700"/>
      <c r="P489" s="700"/>
      <c r="Q489" s="700"/>
      <c r="R489" s="700"/>
      <c r="S489" s="700"/>
      <c r="T489" s="701" t="str">
        <f>$X$34</f>
        <v>バレーボール指数</v>
      </c>
      <c r="U489" s="701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20</v>
      </c>
      <c r="M490" s="702" t="s">
        <v>19</v>
      </c>
      <c r="N490" s="702"/>
      <c r="O490" s="702"/>
      <c r="P490" s="702"/>
      <c r="Q490" s="702"/>
      <c r="R490" s="702"/>
      <c r="S490" s="702"/>
      <c r="T490" s="703" t="str">
        <f>X486</f>
        <v/>
      </c>
      <c r="U490" s="704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7" t="str">
        <f>$A$40</f>
        <v>フォーマット作成者　：　Komuro Consulting Group　小室匡史</v>
      </c>
      <c r="B491" s="717"/>
      <c r="C491" s="717"/>
      <c r="D491" s="717"/>
      <c r="E491" s="717"/>
      <c r="F491" s="717"/>
      <c r="G491" s="717"/>
      <c r="H491" s="717"/>
      <c r="I491" s="717"/>
      <c r="J491" s="717"/>
      <c r="K491" s="717"/>
      <c r="L491" s="455" t="s">
        <v>20</v>
      </c>
      <c r="M491" s="699" t="s">
        <v>105</v>
      </c>
      <c r="N491" s="699"/>
      <c r="O491" s="699"/>
      <c r="P491" s="699"/>
      <c r="Q491" s="699"/>
      <c r="R491" s="699"/>
      <c r="S491" s="699"/>
      <c r="T491" s="704"/>
      <c r="U491" s="704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5" t="str">
        <f>$A$1</f>
        <v>●●チームバレーボール体力指数　レーダーチャート</v>
      </c>
      <c r="B493" s="705"/>
      <c r="C493" s="705"/>
      <c r="D493" s="705"/>
      <c r="E493" s="705"/>
      <c r="F493" s="705"/>
      <c r="G493" s="705"/>
      <c r="H493" s="705"/>
      <c r="I493" s="705"/>
      <c r="J493" s="705"/>
      <c r="K493" s="705"/>
      <c r="L493" s="705"/>
      <c r="M493" s="705"/>
      <c r="N493" s="705"/>
      <c r="O493" s="705"/>
      <c r="P493" s="705"/>
      <c r="Q493" s="705"/>
      <c r="R493" s="705"/>
      <c r="S493" s="705"/>
      <c r="T493" s="705"/>
      <c r="U493" s="70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6" t="str">
        <f>IF(表示変換!B18="","",表示変換!B18)</f>
        <v/>
      </c>
      <c r="C494" s="706"/>
      <c r="D494" s="9"/>
      <c r="E494" s="10" t="s">
        <v>11</v>
      </c>
      <c r="F494" s="707" t="str">
        <f>IF(表示変換!I18="","",表示変換!I18)</f>
        <v/>
      </c>
      <c r="G494" s="707"/>
      <c r="H494" s="13" t="s">
        <v>12</v>
      </c>
      <c r="I494" s="14"/>
      <c r="J494" s="13" t="s">
        <v>13</v>
      </c>
      <c r="K494" s="707" t="str">
        <f>IF(表示変換!J18="","",表示変換!J18)</f>
        <v/>
      </c>
      <c r="L494" s="707"/>
      <c r="M494" s="10" t="s">
        <v>14</v>
      </c>
      <c r="N494" s="6"/>
      <c r="O494" s="706" t="s">
        <v>15</v>
      </c>
      <c r="P494" s="706"/>
      <c r="Q494" s="706" t="str">
        <f>IF(表示変換!H18="","",表示変換!H18)</f>
        <v/>
      </c>
      <c r="R494" s="706"/>
      <c r="S494" s="708" t="str">
        <f>IF(入力!$C$4="","",入力!$C$4)</f>
        <v>2016.01.01</v>
      </c>
      <c r="T494" s="708"/>
      <c r="U494" s="9" t="s">
        <v>99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0" t="s">
        <v>5</v>
      </c>
      <c r="B496" s="723" t="s">
        <v>6</v>
      </c>
      <c r="C496" s="726" t="s">
        <v>0</v>
      </c>
      <c r="D496" s="709" t="s">
        <v>45</v>
      </c>
      <c r="E496" s="710"/>
      <c r="F496" s="709" t="s">
        <v>57</v>
      </c>
      <c r="G496" s="710"/>
      <c r="H496" s="709" t="s">
        <v>389</v>
      </c>
      <c r="I496" s="710"/>
      <c r="J496" s="709" t="s">
        <v>41</v>
      </c>
      <c r="K496" s="710"/>
      <c r="L496" s="718" t="s">
        <v>58</v>
      </c>
      <c r="M496" s="719"/>
      <c r="N496" s="718" t="s">
        <v>59</v>
      </c>
      <c r="O496" s="719"/>
      <c r="P496" s="718" t="s">
        <v>42</v>
      </c>
      <c r="Q496" s="719"/>
      <c r="R496" s="709" t="s">
        <v>46</v>
      </c>
      <c r="S496" s="710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1"/>
      <c r="B497" s="724"/>
      <c r="C497" s="72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2"/>
      <c r="B498" s="725"/>
      <c r="C498" s="72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sec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73</v>
      </c>
      <c r="AA498" s="26" t="s">
        <v>28</v>
      </c>
      <c r="AB498" s="26" t="s">
        <v>74</v>
      </c>
      <c r="AC498" s="26" t="s">
        <v>65</v>
      </c>
      <c r="AD498" s="26" t="s">
        <v>77</v>
      </c>
      <c r="AE498" s="11" t="s">
        <v>76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93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8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20</v>
      </c>
      <c r="M530" s="700" t="s">
        <v>18</v>
      </c>
      <c r="N530" s="700"/>
      <c r="O530" s="700"/>
      <c r="P530" s="700"/>
      <c r="Q530" s="700"/>
      <c r="R530" s="700"/>
      <c r="S530" s="700"/>
      <c r="T530" s="701" t="str">
        <f>$X$34</f>
        <v>バレーボール指数</v>
      </c>
      <c r="U530" s="701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20</v>
      </c>
      <c r="M531" s="702" t="s">
        <v>19</v>
      </c>
      <c r="N531" s="702"/>
      <c r="O531" s="702"/>
      <c r="P531" s="702"/>
      <c r="Q531" s="702"/>
      <c r="R531" s="702"/>
      <c r="S531" s="702"/>
      <c r="T531" s="703" t="str">
        <f>X527</f>
        <v/>
      </c>
      <c r="U531" s="704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7" t="str">
        <f>$A$40</f>
        <v>フォーマット作成者　：　Komuro Consulting Group　小室匡史</v>
      </c>
      <c r="B532" s="717"/>
      <c r="C532" s="717"/>
      <c r="D532" s="717"/>
      <c r="E532" s="717"/>
      <c r="F532" s="717"/>
      <c r="G532" s="717"/>
      <c r="H532" s="717"/>
      <c r="I532" s="717"/>
      <c r="J532" s="717"/>
      <c r="K532" s="717"/>
      <c r="L532" s="455" t="s">
        <v>20</v>
      </c>
      <c r="M532" s="699" t="s">
        <v>105</v>
      </c>
      <c r="N532" s="699"/>
      <c r="O532" s="699"/>
      <c r="P532" s="699"/>
      <c r="Q532" s="699"/>
      <c r="R532" s="699"/>
      <c r="S532" s="699"/>
      <c r="T532" s="704"/>
      <c r="U532" s="704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5" t="str">
        <f>$A$1</f>
        <v>●●チームバレーボール体力指数　レーダーチャート</v>
      </c>
      <c r="B534" s="705"/>
      <c r="C534" s="705"/>
      <c r="D534" s="705"/>
      <c r="E534" s="705"/>
      <c r="F534" s="705"/>
      <c r="G534" s="705"/>
      <c r="H534" s="705"/>
      <c r="I534" s="705"/>
      <c r="J534" s="705"/>
      <c r="K534" s="705"/>
      <c r="L534" s="705"/>
      <c r="M534" s="705"/>
      <c r="N534" s="705"/>
      <c r="O534" s="705"/>
      <c r="P534" s="705"/>
      <c r="Q534" s="705"/>
      <c r="R534" s="705"/>
      <c r="S534" s="705"/>
      <c r="T534" s="705"/>
      <c r="U534" s="70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6" t="str">
        <f>IF(表示変換!B19="","",表示変換!B19)</f>
        <v/>
      </c>
      <c r="C535" s="706"/>
      <c r="D535" s="9"/>
      <c r="E535" s="10" t="s">
        <v>11</v>
      </c>
      <c r="F535" s="707" t="str">
        <f>IF(表示変換!I19="","",表示変換!I19)</f>
        <v/>
      </c>
      <c r="G535" s="707"/>
      <c r="H535" s="13" t="s">
        <v>12</v>
      </c>
      <c r="I535" s="14"/>
      <c r="J535" s="13" t="s">
        <v>13</v>
      </c>
      <c r="K535" s="707" t="str">
        <f>IF(表示変換!J19="","",表示変換!J19)</f>
        <v/>
      </c>
      <c r="L535" s="707"/>
      <c r="M535" s="10" t="s">
        <v>14</v>
      </c>
      <c r="N535" s="6"/>
      <c r="O535" s="706" t="s">
        <v>15</v>
      </c>
      <c r="P535" s="706"/>
      <c r="Q535" s="706" t="str">
        <f>IF(表示変換!H19="","",表示変換!H19)</f>
        <v/>
      </c>
      <c r="R535" s="706"/>
      <c r="S535" s="708" t="str">
        <f>IF(入力!$C$4="","",入力!$C$4)</f>
        <v>2016.01.01</v>
      </c>
      <c r="T535" s="708"/>
      <c r="U535" s="9" t="s">
        <v>99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0" t="s">
        <v>5</v>
      </c>
      <c r="B537" s="723" t="s">
        <v>6</v>
      </c>
      <c r="C537" s="726" t="s">
        <v>0</v>
      </c>
      <c r="D537" s="709" t="s">
        <v>45</v>
      </c>
      <c r="E537" s="710"/>
      <c r="F537" s="709" t="s">
        <v>57</v>
      </c>
      <c r="G537" s="710"/>
      <c r="H537" s="709" t="s">
        <v>389</v>
      </c>
      <c r="I537" s="710"/>
      <c r="J537" s="709" t="s">
        <v>41</v>
      </c>
      <c r="K537" s="710"/>
      <c r="L537" s="718" t="s">
        <v>58</v>
      </c>
      <c r="M537" s="719"/>
      <c r="N537" s="718" t="s">
        <v>59</v>
      </c>
      <c r="O537" s="719"/>
      <c r="P537" s="718" t="s">
        <v>42</v>
      </c>
      <c r="Q537" s="719"/>
      <c r="R537" s="709" t="s">
        <v>46</v>
      </c>
      <c r="S537" s="710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1"/>
      <c r="B538" s="724"/>
      <c r="C538" s="72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2"/>
      <c r="B539" s="725"/>
      <c r="C539" s="72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sec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73</v>
      </c>
      <c r="AA539" s="26" t="s">
        <v>28</v>
      </c>
      <c r="AB539" s="26" t="s">
        <v>74</v>
      </c>
      <c r="AC539" s="26" t="s">
        <v>65</v>
      </c>
      <c r="AD539" s="26" t="s">
        <v>77</v>
      </c>
      <c r="AE539" s="11" t="s">
        <v>76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93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8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20</v>
      </c>
      <c r="M571" s="700" t="s">
        <v>18</v>
      </c>
      <c r="N571" s="700"/>
      <c r="O571" s="700"/>
      <c r="P571" s="700"/>
      <c r="Q571" s="700"/>
      <c r="R571" s="700"/>
      <c r="S571" s="700"/>
      <c r="T571" s="701" t="str">
        <f>$X$34</f>
        <v>バレーボール指数</v>
      </c>
      <c r="U571" s="701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20</v>
      </c>
      <c r="M572" s="702" t="s">
        <v>19</v>
      </c>
      <c r="N572" s="702"/>
      <c r="O572" s="702"/>
      <c r="P572" s="702"/>
      <c r="Q572" s="702"/>
      <c r="R572" s="702"/>
      <c r="S572" s="702"/>
      <c r="T572" s="703" t="str">
        <f>X568</f>
        <v/>
      </c>
      <c r="U572" s="704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7" t="str">
        <f>$A$40</f>
        <v>フォーマット作成者　：　Komuro Consulting Group　小室匡史</v>
      </c>
      <c r="B573" s="717"/>
      <c r="C573" s="717"/>
      <c r="D573" s="717"/>
      <c r="E573" s="717"/>
      <c r="F573" s="717"/>
      <c r="G573" s="717"/>
      <c r="H573" s="717"/>
      <c r="I573" s="717"/>
      <c r="J573" s="717"/>
      <c r="K573" s="717"/>
      <c r="L573" s="455" t="s">
        <v>20</v>
      </c>
      <c r="M573" s="699" t="s">
        <v>105</v>
      </c>
      <c r="N573" s="699"/>
      <c r="O573" s="699"/>
      <c r="P573" s="699"/>
      <c r="Q573" s="699"/>
      <c r="R573" s="699"/>
      <c r="S573" s="699"/>
      <c r="T573" s="704"/>
      <c r="U573" s="704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5" t="str">
        <f>$A$1</f>
        <v>●●チームバレーボール体力指数　レーダーチャート</v>
      </c>
      <c r="B575" s="705"/>
      <c r="C575" s="705"/>
      <c r="D575" s="705"/>
      <c r="E575" s="705"/>
      <c r="F575" s="705"/>
      <c r="G575" s="705"/>
      <c r="H575" s="705"/>
      <c r="I575" s="705"/>
      <c r="J575" s="705"/>
      <c r="K575" s="705"/>
      <c r="L575" s="705"/>
      <c r="M575" s="705"/>
      <c r="N575" s="705"/>
      <c r="O575" s="705"/>
      <c r="P575" s="705"/>
      <c r="Q575" s="705"/>
      <c r="R575" s="705"/>
      <c r="S575" s="705"/>
      <c r="T575" s="705"/>
      <c r="U575" s="70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6" t="str">
        <f>IF(表示変換!B20="","",表示変換!B20)</f>
        <v/>
      </c>
      <c r="C576" s="706"/>
      <c r="D576" s="9"/>
      <c r="E576" s="10" t="s">
        <v>11</v>
      </c>
      <c r="F576" s="707" t="str">
        <f>IF(表示変換!I20="","",表示変換!I20)</f>
        <v/>
      </c>
      <c r="G576" s="707"/>
      <c r="H576" s="13" t="s">
        <v>12</v>
      </c>
      <c r="I576" s="14"/>
      <c r="J576" s="13" t="s">
        <v>13</v>
      </c>
      <c r="K576" s="707" t="str">
        <f>IF(表示変換!J20="","",表示変換!J20)</f>
        <v/>
      </c>
      <c r="L576" s="707"/>
      <c r="M576" s="10" t="s">
        <v>14</v>
      </c>
      <c r="N576" s="6"/>
      <c r="O576" s="706" t="s">
        <v>15</v>
      </c>
      <c r="P576" s="706"/>
      <c r="Q576" s="706" t="str">
        <f>IF(表示変換!H20="","",表示変換!H20)</f>
        <v/>
      </c>
      <c r="R576" s="706"/>
      <c r="S576" s="708" t="str">
        <f>IF(入力!$C$4="","",入力!$C$4)</f>
        <v>2016.01.01</v>
      </c>
      <c r="T576" s="708"/>
      <c r="U576" s="9" t="s">
        <v>99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0" t="s">
        <v>5</v>
      </c>
      <c r="B578" s="723" t="s">
        <v>6</v>
      </c>
      <c r="C578" s="726" t="s">
        <v>0</v>
      </c>
      <c r="D578" s="709" t="s">
        <v>45</v>
      </c>
      <c r="E578" s="710"/>
      <c r="F578" s="709" t="s">
        <v>57</v>
      </c>
      <c r="G578" s="710"/>
      <c r="H578" s="709" t="s">
        <v>389</v>
      </c>
      <c r="I578" s="710"/>
      <c r="J578" s="709" t="s">
        <v>41</v>
      </c>
      <c r="K578" s="710"/>
      <c r="L578" s="718" t="s">
        <v>58</v>
      </c>
      <c r="M578" s="719"/>
      <c r="N578" s="718" t="s">
        <v>59</v>
      </c>
      <c r="O578" s="719"/>
      <c r="P578" s="718" t="s">
        <v>42</v>
      </c>
      <c r="Q578" s="719"/>
      <c r="R578" s="709" t="s">
        <v>46</v>
      </c>
      <c r="S578" s="710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1"/>
      <c r="B579" s="724"/>
      <c r="C579" s="72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2"/>
      <c r="B580" s="725"/>
      <c r="C580" s="72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sec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73</v>
      </c>
      <c r="AA580" s="26" t="s">
        <v>28</v>
      </c>
      <c r="AB580" s="26" t="s">
        <v>74</v>
      </c>
      <c r="AC580" s="26" t="s">
        <v>65</v>
      </c>
      <c r="AD580" s="26" t="s">
        <v>77</v>
      </c>
      <c r="AE580" s="11" t="s">
        <v>76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93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8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20</v>
      </c>
      <c r="M612" s="700" t="s">
        <v>18</v>
      </c>
      <c r="N612" s="700"/>
      <c r="O612" s="700"/>
      <c r="P612" s="700"/>
      <c r="Q612" s="700"/>
      <c r="R612" s="700"/>
      <c r="S612" s="700"/>
      <c r="T612" s="701" t="str">
        <f>$X$34</f>
        <v>バレーボール指数</v>
      </c>
      <c r="U612" s="701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20</v>
      </c>
      <c r="M613" s="702" t="s">
        <v>19</v>
      </c>
      <c r="N613" s="702"/>
      <c r="O613" s="702"/>
      <c r="P613" s="702"/>
      <c r="Q613" s="702"/>
      <c r="R613" s="702"/>
      <c r="S613" s="702"/>
      <c r="T613" s="703" t="str">
        <f>X609</f>
        <v/>
      </c>
      <c r="U613" s="704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7" t="str">
        <f>$A$40</f>
        <v>フォーマット作成者　：　Komuro Consulting Group　小室匡史</v>
      </c>
      <c r="B614" s="717"/>
      <c r="C614" s="717"/>
      <c r="D614" s="717"/>
      <c r="E614" s="717"/>
      <c r="F614" s="717"/>
      <c r="G614" s="717"/>
      <c r="H614" s="717"/>
      <c r="I614" s="717"/>
      <c r="J614" s="717"/>
      <c r="K614" s="717"/>
      <c r="L614" s="455" t="s">
        <v>20</v>
      </c>
      <c r="M614" s="699" t="s">
        <v>105</v>
      </c>
      <c r="N614" s="699"/>
      <c r="O614" s="699"/>
      <c r="P614" s="699"/>
      <c r="Q614" s="699"/>
      <c r="R614" s="699"/>
      <c r="S614" s="699"/>
      <c r="T614" s="704"/>
      <c r="U614" s="704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5" t="str">
        <f>$A$1</f>
        <v>●●チームバレーボール体力指数　レーダーチャート</v>
      </c>
      <c r="B616" s="705"/>
      <c r="C616" s="705"/>
      <c r="D616" s="705"/>
      <c r="E616" s="705"/>
      <c r="F616" s="705"/>
      <c r="G616" s="705"/>
      <c r="H616" s="705"/>
      <c r="I616" s="705"/>
      <c r="J616" s="705"/>
      <c r="K616" s="705"/>
      <c r="L616" s="705"/>
      <c r="M616" s="705"/>
      <c r="N616" s="705"/>
      <c r="O616" s="705"/>
      <c r="P616" s="705"/>
      <c r="Q616" s="705"/>
      <c r="R616" s="705"/>
      <c r="S616" s="705"/>
      <c r="T616" s="705"/>
      <c r="U616" s="70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6" t="str">
        <f>IF(表示変換!B21="","",表示変換!B21)</f>
        <v/>
      </c>
      <c r="C617" s="706"/>
      <c r="D617" s="9"/>
      <c r="E617" s="10" t="s">
        <v>11</v>
      </c>
      <c r="F617" s="707" t="str">
        <f>IF(表示変換!I21="","",表示変換!I21)</f>
        <v/>
      </c>
      <c r="G617" s="707"/>
      <c r="H617" s="13" t="s">
        <v>12</v>
      </c>
      <c r="I617" s="14"/>
      <c r="J617" s="13" t="s">
        <v>13</v>
      </c>
      <c r="K617" s="707" t="str">
        <f>IF(表示変換!J21="","",表示変換!J21)</f>
        <v/>
      </c>
      <c r="L617" s="707"/>
      <c r="M617" s="10" t="s">
        <v>14</v>
      </c>
      <c r="N617" s="6"/>
      <c r="O617" s="706" t="s">
        <v>15</v>
      </c>
      <c r="P617" s="706"/>
      <c r="Q617" s="706" t="str">
        <f>IF(表示変換!H21="","",表示変換!H21)</f>
        <v/>
      </c>
      <c r="R617" s="706"/>
      <c r="S617" s="708" t="str">
        <f>IF(入力!$C$4="","",入力!$C$4)</f>
        <v>2016.01.01</v>
      </c>
      <c r="T617" s="708"/>
      <c r="U617" s="9" t="s">
        <v>99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0" t="s">
        <v>5</v>
      </c>
      <c r="B619" s="723" t="s">
        <v>6</v>
      </c>
      <c r="C619" s="726" t="s">
        <v>0</v>
      </c>
      <c r="D619" s="709" t="s">
        <v>45</v>
      </c>
      <c r="E619" s="710"/>
      <c r="F619" s="709" t="s">
        <v>57</v>
      </c>
      <c r="G619" s="710"/>
      <c r="H619" s="709" t="s">
        <v>389</v>
      </c>
      <c r="I619" s="710"/>
      <c r="J619" s="709" t="s">
        <v>41</v>
      </c>
      <c r="K619" s="710"/>
      <c r="L619" s="718" t="s">
        <v>58</v>
      </c>
      <c r="M619" s="719"/>
      <c r="N619" s="718" t="s">
        <v>59</v>
      </c>
      <c r="O619" s="719"/>
      <c r="P619" s="718" t="s">
        <v>42</v>
      </c>
      <c r="Q619" s="719"/>
      <c r="R619" s="709" t="s">
        <v>46</v>
      </c>
      <c r="S619" s="710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1"/>
      <c r="B620" s="724"/>
      <c r="C620" s="72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2"/>
      <c r="B621" s="725"/>
      <c r="C621" s="72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sec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73</v>
      </c>
      <c r="AA621" s="26" t="s">
        <v>28</v>
      </c>
      <c r="AB621" s="26" t="s">
        <v>74</v>
      </c>
      <c r="AC621" s="26" t="s">
        <v>65</v>
      </c>
      <c r="AD621" s="26" t="s">
        <v>77</v>
      </c>
      <c r="AE621" s="11" t="s">
        <v>76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93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8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20</v>
      </c>
      <c r="M653" s="700" t="s">
        <v>18</v>
      </c>
      <c r="N653" s="700"/>
      <c r="O653" s="700"/>
      <c r="P653" s="700"/>
      <c r="Q653" s="700"/>
      <c r="R653" s="700"/>
      <c r="S653" s="700"/>
      <c r="T653" s="701" t="str">
        <f>$X$34</f>
        <v>バレーボール指数</v>
      </c>
      <c r="U653" s="701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20</v>
      </c>
      <c r="M654" s="702" t="s">
        <v>19</v>
      </c>
      <c r="N654" s="702"/>
      <c r="O654" s="702"/>
      <c r="P654" s="702"/>
      <c r="Q654" s="702"/>
      <c r="R654" s="702"/>
      <c r="S654" s="702"/>
      <c r="T654" s="703" t="str">
        <f>X650</f>
        <v/>
      </c>
      <c r="U654" s="704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7" t="str">
        <f>$A$40</f>
        <v>フォーマット作成者　：　Komuro Consulting Group　小室匡史</v>
      </c>
      <c r="B655" s="717"/>
      <c r="C655" s="717"/>
      <c r="D655" s="717"/>
      <c r="E655" s="717"/>
      <c r="F655" s="717"/>
      <c r="G655" s="717"/>
      <c r="H655" s="717"/>
      <c r="I655" s="717"/>
      <c r="J655" s="717"/>
      <c r="K655" s="717"/>
      <c r="L655" s="455" t="s">
        <v>20</v>
      </c>
      <c r="M655" s="699" t="s">
        <v>105</v>
      </c>
      <c r="N655" s="699"/>
      <c r="O655" s="699"/>
      <c r="P655" s="699"/>
      <c r="Q655" s="699"/>
      <c r="R655" s="699"/>
      <c r="S655" s="699"/>
      <c r="T655" s="704"/>
      <c r="U655" s="704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5" t="str">
        <f>$A$1</f>
        <v>●●チームバレーボール体力指数　レーダーチャート</v>
      </c>
      <c r="B657" s="705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  <c r="S657" s="705"/>
      <c r="T657" s="705"/>
      <c r="U657" s="70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6" t="str">
        <f>IF(表示変換!B22="","",表示変換!B22)</f>
        <v/>
      </c>
      <c r="C658" s="706"/>
      <c r="D658" s="9"/>
      <c r="E658" s="10" t="s">
        <v>11</v>
      </c>
      <c r="F658" s="707" t="str">
        <f>IF(表示変換!I22="","",表示変換!I22)</f>
        <v/>
      </c>
      <c r="G658" s="707"/>
      <c r="H658" s="13" t="s">
        <v>12</v>
      </c>
      <c r="I658" s="14"/>
      <c r="J658" s="13" t="s">
        <v>13</v>
      </c>
      <c r="K658" s="707" t="str">
        <f>IF(表示変換!J22="","",表示変換!J22)</f>
        <v/>
      </c>
      <c r="L658" s="707"/>
      <c r="M658" s="10" t="s">
        <v>14</v>
      </c>
      <c r="N658" s="6"/>
      <c r="O658" s="706" t="s">
        <v>15</v>
      </c>
      <c r="P658" s="706"/>
      <c r="Q658" s="706" t="str">
        <f>IF(表示変換!H22="","",表示変換!H22)</f>
        <v/>
      </c>
      <c r="R658" s="706"/>
      <c r="S658" s="708" t="str">
        <f>IF(入力!$C$4="","",入力!$C$4)</f>
        <v>2016.01.01</v>
      </c>
      <c r="T658" s="708"/>
      <c r="U658" s="9" t="s">
        <v>99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0" t="s">
        <v>5</v>
      </c>
      <c r="B660" s="723" t="s">
        <v>6</v>
      </c>
      <c r="C660" s="726" t="s">
        <v>0</v>
      </c>
      <c r="D660" s="709" t="s">
        <v>45</v>
      </c>
      <c r="E660" s="710"/>
      <c r="F660" s="709" t="s">
        <v>57</v>
      </c>
      <c r="G660" s="710"/>
      <c r="H660" s="709" t="s">
        <v>389</v>
      </c>
      <c r="I660" s="710"/>
      <c r="J660" s="709" t="s">
        <v>41</v>
      </c>
      <c r="K660" s="710"/>
      <c r="L660" s="718" t="s">
        <v>58</v>
      </c>
      <c r="M660" s="719"/>
      <c r="N660" s="718" t="s">
        <v>59</v>
      </c>
      <c r="O660" s="719"/>
      <c r="P660" s="718" t="s">
        <v>42</v>
      </c>
      <c r="Q660" s="719"/>
      <c r="R660" s="709" t="s">
        <v>46</v>
      </c>
      <c r="S660" s="710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1"/>
      <c r="B661" s="724"/>
      <c r="C661" s="72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2"/>
      <c r="B662" s="725"/>
      <c r="C662" s="72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sec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73</v>
      </c>
      <c r="AA662" s="26" t="s">
        <v>28</v>
      </c>
      <c r="AB662" s="26" t="s">
        <v>74</v>
      </c>
      <c r="AC662" s="26" t="s">
        <v>65</v>
      </c>
      <c r="AD662" s="26" t="s">
        <v>77</v>
      </c>
      <c r="AE662" s="11" t="s">
        <v>76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93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8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20</v>
      </c>
      <c r="M694" s="700" t="s">
        <v>18</v>
      </c>
      <c r="N694" s="700"/>
      <c r="O694" s="700"/>
      <c r="P694" s="700"/>
      <c r="Q694" s="700"/>
      <c r="R694" s="700"/>
      <c r="S694" s="700"/>
      <c r="T694" s="701" t="str">
        <f>$X$34</f>
        <v>バレーボール指数</v>
      </c>
      <c r="U694" s="701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20</v>
      </c>
      <c r="M695" s="702" t="s">
        <v>19</v>
      </c>
      <c r="N695" s="702"/>
      <c r="O695" s="702"/>
      <c r="P695" s="702"/>
      <c r="Q695" s="702"/>
      <c r="R695" s="702"/>
      <c r="S695" s="702"/>
      <c r="T695" s="703" t="str">
        <f>X691</f>
        <v/>
      </c>
      <c r="U695" s="704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7" t="str">
        <f>$A$40</f>
        <v>フォーマット作成者　：　Komuro Consulting Group　小室匡史</v>
      </c>
      <c r="B696" s="717"/>
      <c r="C696" s="717"/>
      <c r="D696" s="717"/>
      <c r="E696" s="717"/>
      <c r="F696" s="717"/>
      <c r="G696" s="717"/>
      <c r="H696" s="717"/>
      <c r="I696" s="717"/>
      <c r="J696" s="717"/>
      <c r="K696" s="717"/>
      <c r="L696" s="455" t="s">
        <v>20</v>
      </c>
      <c r="M696" s="699" t="s">
        <v>105</v>
      </c>
      <c r="N696" s="699"/>
      <c r="O696" s="699"/>
      <c r="P696" s="699"/>
      <c r="Q696" s="699"/>
      <c r="R696" s="699"/>
      <c r="S696" s="699"/>
      <c r="T696" s="704"/>
      <c r="U696" s="704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5" t="str">
        <f>$A$1</f>
        <v>●●チームバレーボール体力指数　レーダーチャート</v>
      </c>
      <c r="B698" s="705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  <c r="S698" s="705"/>
      <c r="T698" s="705"/>
      <c r="U698" s="70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6" t="str">
        <f>IF(表示変換!B23="","",表示変換!B23)</f>
        <v/>
      </c>
      <c r="C699" s="706"/>
      <c r="D699" s="9"/>
      <c r="E699" s="10" t="s">
        <v>11</v>
      </c>
      <c r="F699" s="707" t="str">
        <f>IF(表示変換!I23="","",表示変換!I23)</f>
        <v/>
      </c>
      <c r="G699" s="707"/>
      <c r="H699" s="13" t="s">
        <v>12</v>
      </c>
      <c r="I699" s="14"/>
      <c r="J699" s="13" t="s">
        <v>13</v>
      </c>
      <c r="K699" s="707" t="str">
        <f>IF(表示変換!J23="","",表示変換!J23)</f>
        <v/>
      </c>
      <c r="L699" s="707"/>
      <c r="M699" s="10" t="s">
        <v>14</v>
      </c>
      <c r="N699" s="6"/>
      <c r="O699" s="706" t="s">
        <v>15</v>
      </c>
      <c r="P699" s="706"/>
      <c r="Q699" s="706" t="str">
        <f>IF(表示変換!H23="","",表示変換!H23)</f>
        <v/>
      </c>
      <c r="R699" s="706"/>
      <c r="S699" s="708" t="str">
        <f>IF(入力!$C$4="","",入力!$C$4)</f>
        <v>2016.01.01</v>
      </c>
      <c r="T699" s="708"/>
      <c r="U699" s="9" t="s">
        <v>99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0" t="s">
        <v>5</v>
      </c>
      <c r="B701" s="723" t="s">
        <v>6</v>
      </c>
      <c r="C701" s="726" t="s">
        <v>0</v>
      </c>
      <c r="D701" s="709" t="s">
        <v>45</v>
      </c>
      <c r="E701" s="710"/>
      <c r="F701" s="709" t="s">
        <v>57</v>
      </c>
      <c r="G701" s="710"/>
      <c r="H701" s="709" t="s">
        <v>389</v>
      </c>
      <c r="I701" s="710"/>
      <c r="J701" s="709" t="s">
        <v>41</v>
      </c>
      <c r="K701" s="710"/>
      <c r="L701" s="718" t="s">
        <v>58</v>
      </c>
      <c r="M701" s="719"/>
      <c r="N701" s="718" t="s">
        <v>59</v>
      </c>
      <c r="O701" s="719"/>
      <c r="P701" s="718" t="s">
        <v>42</v>
      </c>
      <c r="Q701" s="719"/>
      <c r="R701" s="709" t="s">
        <v>46</v>
      </c>
      <c r="S701" s="710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1"/>
      <c r="B702" s="724"/>
      <c r="C702" s="72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2"/>
      <c r="B703" s="725"/>
      <c r="C703" s="72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sec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73</v>
      </c>
      <c r="AA703" s="26" t="s">
        <v>28</v>
      </c>
      <c r="AB703" s="26" t="s">
        <v>74</v>
      </c>
      <c r="AC703" s="26" t="s">
        <v>65</v>
      </c>
      <c r="AD703" s="26" t="s">
        <v>77</v>
      </c>
      <c r="AE703" s="11" t="s">
        <v>76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93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8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20</v>
      </c>
      <c r="M735" s="700" t="s">
        <v>18</v>
      </c>
      <c r="N735" s="700"/>
      <c r="O735" s="700"/>
      <c r="P735" s="700"/>
      <c r="Q735" s="700"/>
      <c r="R735" s="700"/>
      <c r="S735" s="700"/>
      <c r="T735" s="701" t="str">
        <f>$X$34</f>
        <v>バレーボール指数</v>
      </c>
      <c r="U735" s="701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20</v>
      </c>
      <c r="M736" s="702" t="s">
        <v>19</v>
      </c>
      <c r="N736" s="702"/>
      <c r="O736" s="702"/>
      <c r="P736" s="702"/>
      <c r="Q736" s="702"/>
      <c r="R736" s="702"/>
      <c r="S736" s="702"/>
      <c r="T736" s="703" t="str">
        <f>X732</f>
        <v/>
      </c>
      <c r="U736" s="704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7" t="str">
        <f>$A$40</f>
        <v>フォーマット作成者　：　Komuro Consulting Group　小室匡史</v>
      </c>
      <c r="B737" s="717"/>
      <c r="C737" s="717"/>
      <c r="D737" s="717"/>
      <c r="E737" s="717"/>
      <c r="F737" s="717"/>
      <c r="G737" s="717"/>
      <c r="H737" s="717"/>
      <c r="I737" s="717"/>
      <c r="J737" s="717"/>
      <c r="K737" s="717"/>
      <c r="L737" s="455" t="s">
        <v>20</v>
      </c>
      <c r="M737" s="699" t="s">
        <v>105</v>
      </c>
      <c r="N737" s="699"/>
      <c r="O737" s="699"/>
      <c r="P737" s="699"/>
      <c r="Q737" s="699"/>
      <c r="R737" s="699"/>
      <c r="S737" s="699"/>
      <c r="T737" s="704"/>
      <c r="U737" s="704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5" t="str">
        <f>$A$1</f>
        <v>●●チームバレーボール体力指数　レーダーチャート</v>
      </c>
      <c r="B739" s="705"/>
      <c r="C739" s="705"/>
      <c r="D739" s="705"/>
      <c r="E739" s="705"/>
      <c r="F739" s="705"/>
      <c r="G739" s="705"/>
      <c r="H739" s="705"/>
      <c r="I739" s="705"/>
      <c r="J739" s="705"/>
      <c r="K739" s="705"/>
      <c r="L739" s="705"/>
      <c r="M739" s="705"/>
      <c r="N739" s="705"/>
      <c r="O739" s="705"/>
      <c r="P739" s="705"/>
      <c r="Q739" s="705"/>
      <c r="R739" s="705"/>
      <c r="S739" s="705"/>
      <c r="T739" s="705"/>
      <c r="U739" s="70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6" t="str">
        <f>IF(表示変換!B24="","",表示変換!B24)</f>
        <v/>
      </c>
      <c r="C740" s="706"/>
      <c r="D740" s="9"/>
      <c r="E740" s="10" t="s">
        <v>11</v>
      </c>
      <c r="F740" s="707" t="str">
        <f>IF(表示変換!I24="","",表示変換!I24)</f>
        <v/>
      </c>
      <c r="G740" s="707"/>
      <c r="H740" s="13" t="s">
        <v>12</v>
      </c>
      <c r="I740" s="14"/>
      <c r="J740" s="13" t="s">
        <v>13</v>
      </c>
      <c r="K740" s="707" t="str">
        <f>IF(表示変換!J24="","",表示変換!J24)</f>
        <v/>
      </c>
      <c r="L740" s="707"/>
      <c r="M740" s="10" t="s">
        <v>14</v>
      </c>
      <c r="N740" s="6"/>
      <c r="O740" s="706" t="s">
        <v>15</v>
      </c>
      <c r="P740" s="706"/>
      <c r="Q740" s="706" t="str">
        <f>IF(表示変換!H24="","",表示変換!H24)</f>
        <v/>
      </c>
      <c r="R740" s="706"/>
      <c r="S740" s="708" t="str">
        <f>IF(入力!$C$4="","",入力!$C$4)</f>
        <v>2016.01.01</v>
      </c>
      <c r="T740" s="708"/>
      <c r="U740" s="9" t="s">
        <v>99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0" t="s">
        <v>5</v>
      </c>
      <c r="B742" s="723" t="s">
        <v>6</v>
      </c>
      <c r="C742" s="726" t="s">
        <v>0</v>
      </c>
      <c r="D742" s="709" t="s">
        <v>45</v>
      </c>
      <c r="E742" s="710"/>
      <c r="F742" s="709" t="s">
        <v>57</v>
      </c>
      <c r="G742" s="710"/>
      <c r="H742" s="709" t="s">
        <v>389</v>
      </c>
      <c r="I742" s="710"/>
      <c r="J742" s="709" t="s">
        <v>41</v>
      </c>
      <c r="K742" s="710"/>
      <c r="L742" s="718" t="s">
        <v>58</v>
      </c>
      <c r="M742" s="719"/>
      <c r="N742" s="718" t="s">
        <v>59</v>
      </c>
      <c r="O742" s="719"/>
      <c r="P742" s="718" t="s">
        <v>42</v>
      </c>
      <c r="Q742" s="719"/>
      <c r="R742" s="709" t="s">
        <v>46</v>
      </c>
      <c r="S742" s="710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1"/>
      <c r="B743" s="724"/>
      <c r="C743" s="72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2"/>
      <c r="B744" s="725"/>
      <c r="C744" s="72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sec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73</v>
      </c>
      <c r="AA744" s="26" t="s">
        <v>28</v>
      </c>
      <c r="AB744" s="26" t="s">
        <v>74</v>
      </c>
      <c r="AC744" s="26" t="s">
        <v>65</v>
      </c>
      <c r="AD744" s="26" t="s">
        <v>77</v>
      </c>
      <c r="AE744" s="11" t="s">
        <v>76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93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8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20</v>
      </c>
      <c r="M776" s="700" t="s">
        <v>18</v>
      </c>
      <c r="N776" s="700"/>
      <c r="O776" s="700"/>
      <c r="P776" s="700"/>
      <c r="Q776" s="700"/>
      <c r="R776" s="700"/>
      <c r="S776" s="700"/>
      <c r="T776" s="701" t="str">
        <f>$X$34</f>
        <v>バレーボール指数</v>
      </c>
      <c r="U776" s="701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20</v>
      </c>
      <c r="M777" s="702" t="s">
        <v>19</v>
      </c>
      <c r="N777" s="702"/>
      <c r="O777" s="702"/>
      <c r="P777" s="702"/>
      <c r="Q777" s="702"/>
      <c r="R777" s="702"/>
      <c r="S777" s="702"/>
      <c r="T777" s="703" t="str">
        <f>X773</f>
        <v/>
      </c>
      <c r="U777" s="704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7" t="str">
        <f>$A$40</f>
        <v>フォーマット作成者　：　Komuro Consulting Group　小室匡史</v>
      </c>
      <c r="B778" s="717"/>
      <c r="C778" s="717"/>
      <c r="D778" s="717"/>
      <c r="E778" s="717"/>
      <c r="F778" s="717"/>
      <c r="G778" s="717"/>
      <c r="H778" s="717"/>
      <c r="I778" s="717"/>
      <c r="J778" s="717"/>
      <c r="K778" s="717"/>
      <c r="L778" s="455" t="s">
        <v>20</v>
      </c>
      <c r="M778" s="699" t="s">
        <v>105</v>
      </c>
      <c r="N778" s="699"/>
      <c r="O778" s="699"/>
      <c r="P778" s="699"/>
      <c r="Q778" s="699"/>
      <c r="R778" s="699"/>
      <c r="S778" s="699"/>
      <c r="T778" s="704"/>
      <c r="U778" s="704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5" t="str">
        <f>$A$1</f>
        <v>●●チームバレーボール体力指数　レーダーチャート</v>
      </c>
      <c r="B780" s="705"/>
      <c r="C780" s="705"/>
      <c r="D780" s="705"/>
      <c r="E780" s="705"/>
      <c r="F780" s="705"/>
      <c r="G780" s="705"/>
      <c r="H780" s="705"/>
      <c r="I780" s="705"/>
      <c r="J780" s="705"/>
      <c r="K780" s="705"/>
      <c r="L780" s="705"/>
      <c r="M780" s="705"/>
      <c r="N780" s="705"/>
      <c r="O780" s="705"/>
      <c r="P780" s="705"/>
      <c r="Q780" s="705"/>
      <c r="R780" s="705"/>
      <c r="S780" s="705"/>
      <c r="T780" s="705"/>
      <c r="U780" s="70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6" t="str">
        <f>IF(表示変換!B25="","",表示変換!B25)</f>
        <v/>
      </c>
      <c r="C781" s="706"/>
      <c r="D781" s="9"/>
      <c r="E781" s="10" t="s">
        <v>11</v>
      </c>
      <c r="F781" s="707" t="str">
        <f>IF(表示変換!I25="","",表示変換!I25)</f>
        <v/>
      </c>
      <c r="G781" s="707"/>
      <c r="H781" s="13" t="s">
        <v>12</v>
      </c>
      <c r="I781" s="14"/>
      <c r="J781" s="13" t="s">
        <v>13</v>
      </c>
      <c r="K781" s="707" t="str">
        <f>IF(表示変換!J25="","",表示変換!J25)</f>
        <v/>
      </c>
      <c r="L781" s="707"/>
      <c r="M781" s="10" t="s">
        <v>14</v>
      </c>
      <c r="N781" s="6"/>
      <c r="O781" s="706" t="s">
        <v>15</v>
      </c>
      <c r="P781" s="706"/>
      <c r="Q781" s="706" t="str">
        <f>IF(表示変換!H25="","",表示変換!H25)</f>
        <v/>
      </c>
      <c r="R781" s="706"/>
      <c r="S781" s="708" t="str">
        <f>IF(入力!$C$4="","",入力!$C$4)</f>
        <v>2016.01.01</v>
      </c>
      <c r="T781" s="708"/>
      <c r="U781" s="9" t="s">
        <v>99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0" t="s">
        <v>5</v>
      </c>
      <c r="B783" s="723" t="s">
        <v>6</v>
      </c>
      <c r="C783" s="726" t="s">
        <v>0</v>
      </c>
      <c r="D783" s="709" t="s">
        <v>45</v>
      </c>
      <c r="E783" s="710"/>
      <c r="F783" s="709" t="s">
        <v>57</v>
      </c>
      <c r="G783" s="710"/>
      <c r="H783" s="709" t="s">
        <v>389</v>
      </c>
      <c r="I783" s="710"/>
      <c r="J783" s="709" t="s">
        <v>41</v>
      </c>
      <c r="K783" s="710"/>
      <c r="L783" s="718" t="s">
        <v>58</v>
      </c>
      <c r="M783" s="719"/>
      <c r="N783" s="718" t="s">
        <v>59</v>
      </c>
      <c r="O783" s="719"/>
      <c r="P783" s="718" t="s">
        <v>42</v>
      </c>
      <c r="Q783" s="719"/>
      <c r="R783" s="709" t="s">
        <v>46</v>
      </c>
      <c r="S783" s="710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1"/>
      <c r="B784" s="724"/>
      <c r="C784" s="72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2"/>
      <c r="B785" s="725"/>
      <c r="C785" s="72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sec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73</v>
      </c>
      <c r="AA785" s="26" t="s">
        <v>28</v>
      </c>
      <c r="AB785" s="26" t="s">
        <v>74</v>
      </c>
      <c r="AC785" s="26" t="s">
        <v>65</v>
      </c>
      <c r="AD785" s="26" t="s">
        <v>77</v>
      </c>
      <c r="AE785" s="11" t="s">
        <v>76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93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8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20</v>
      </c>
      <c r="M817" s="700" t="s">
        <v>18</v>
      </c>
      <c r="N817" s="700"/>
      <c r="O817" s="700"/>
      <c r="P817" s="700"/>
      <c r="Q817" s="700"/>
      <c r="R817" s="700"/>
      <c r="S817" s="700"/>
      <c r="T817" s="701" t="str">
        <f>$X$34</f>
        <v>バレーボール指数</v>
      </c>
      <c r="U817" s="701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20</v>
      </c>
      <c r="M818" s="702" t="s">
        <v>19</v>
      </c>
      <c r="N818" s="702"/>
      <c r="O818" s="702"/>
      <c r="P818" s="702"/>
      <c r="Q818" s="702"/>
      <c r="R818" s="702"/>
      <c r="S818" s="702"/>
      <c r="T818" s="703" t="str">
        <f>X814</f>
        <v/>
      </c>
      <c r="U818" s="704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7" t="str">
        <f>$A$40</f>
        <v>フォーマット作成者　：　Komuro Consulting Group　小室匡史</v>
      </c>
      <c r="B819" s="717"/>
      <c r="C819" s="717"/>
      <c r="D819" s="717"/>
      <c r="E819" s="717"/>
      <c r="F819" s="717"/>
      <c r="G819" s="717"/>
      <c r="H819" s="717"/>
      <c r="I819" s="717"/>
      <c r="J819" s="717"/>
      <c r="K819" s="717"/>
      <c r="L819" s="455" t="s">
        <v>20</v>
      </c>
      <c r="M819" s="699" t="s">
        <v>105</v>
      </c>
      <c r="N819" s="699"/>
      <c r="O819" s="699"/>
      <c r="P819" s="699"/>
      <c r="Q819" s="699"/>
      <c r="R819" s="699"/>
      <c r="S819" s="699"/>
      <c r="T819" s="704"/>
      <c r="U819" s="704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5" t="str">
        <f>$A$1</f>
        <v>●●チームバレーボール体力指数　レーダーチャート</v>
      </c>
      <c r="B821" s="705"/>
      <c r="C821" s="705"/>
      <c r="D821" s="705"/>
      <c r="E821" s="705"/>
      <c r="F821" s="705"/>
      <c r="G821" s="705"/>
      <c r="H821" s="705"/>
      <c r="I821" s="705"/>
      <c r="J821" s="705"/>
      <c r="K821" s="705"/>
      <c r="L821" s="705"/>
      <c r="M821" s="705"/>
      <c r="N821" s="705"/>
      <c r="O821" s="705"/>
      <c r="P821" s="705"/>
      <c r="Q821" s="705"/>
      <c r="R821" s="705"/>
      <c r="S821" s="705"/>
      <c r="T821" s="705"/>
      <c r="U821" s="70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06" t="str">
        <f>IF(表示変換!B26="","",表示変換!B26)</f>
        <v/>
      </c>
      <c r="C822" s="706"/>
      <c r="D822" s="9"/>
      <c r="E822" s="10" t="s">
        <v>11</v>
      </c>
      <c r="F822" s="707" t="str">
        <f>IF(表示変換!I26="","",表示変換!I26)</f>
        <v/>
      </c>
      <c r="G822" s="707"/>
      <c r="H822" s="13" t="s">
        <v>12</v>
      </c>
      <c r="I822" s="14"/>
      <c r="J822" s="13" t="s">
        <v>13</v>
      </c>
      <c r="K822" s="707" t="str">
        <f>IF(表示変換!J26="","",表示変換!J26)</f>
        <v/>
      </c>
      <c r="L822" s="707"/>
      <c r="M822" s="10" t="s">
        <v>14</v>
      </c>
      <c r="N822" s="6"/>
      <c r="O822" s="706" t="s">
        <v>15</v>
      </c>
      <c r="P822" s="706"/>
      <c r="Q822" s="706" t="str">
        <f>IF(表示変換!H26="","",表示変換!H26)</f>
        <v/>
      </c>
      <c r="R822" s="706"/>
      <c r="S822" s="708" t="str">
        <f>IF(入力!$C$4="","",入力!$C$4)</f>
        <v>2016.01.01</v>
      </c>
      <c r="T822" s="708"/>
      <c r="U822" s="9" t="s">
        <v>99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0" t="s">
        <v>5</v>
      </c>
      <c r="B824" s="723" t="s">
        <v>6</v>
      </c>
      <c r="C824" s="726" t="s">
        <v>0</v>
      </c>
      <c r="D824" s="709" t="s">
        <v>45</v>
      </c>
      <c r="E824" s="710"/>
      <c r="F824" s="709" t="s">
        <v>57</v>
      </c>
      <c r="G824" s="710"/>
      <c r="H824" s="709" t="s">
        <v>389</v>
      </c>
      <c r="I824" s="710"/>
      <c r="J824" s="709" t="s">
        <v>41</v>
      </c>
      <c r="K824" s="710"/>
      <c r="L824" s="718" t="s">
        <v>58</v>
      </c>
      <c r="M824" s="719"/>
      <c r="N824" s="718" t="s">
        <v>59</v>
      </c>
      <c r="O824" s="719"/>
      <c r="P824" s="718" t="s">
        <v>42</v>
      </c>
      <c r="Q824" s="719"/>
      <c r="R824" s="709" t="s">
        <v>46</v>
      </c>
      <c r="S824" s="710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1"/>
      <c r="B825" s="724"/>
      <c r="C825" s="72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2"/>
      <c r="B826" s="725"/>
      <c r="C826" s="72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sec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73</v>
      </c>
      <c r="AA826" s="26" t="s">
        <v>28</v>
      </c>
      <c r="AB826" s="26" t="s">
        <v>74</v>
      </c>
      <c r="AC826" s="26" t="s">
        <v>65</v>
      </c>
      <c r="AD826" s="26" t="s">
        <v>77</v>
      </c>
      <c r="AE826" s="11" t="s">
        <v>76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93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8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20</v>
      </c>
      <c r="M858" s="700" t="s">
        <v>18</v>
      </c>
      <c r="N858" s="700"/>
      <c r="O858" s="700"/>
      <c r="P858" s="700"/>
      <c r="Q858" s="700"/>
      <c r="R858" s="700"/>
      <c r="S858" s="700"/>
      <c r="T858" s="701" t="str">
        <f>$X$34</f>
        <v>バレーボール指数</v>
      </c>
      <c r="U858" s="701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20</v>
      </c>
      <c r="M859" s="702" t="s">
        <v>19</v>
      </c>
      <c r="N859" s="702"/>
      <c r="O859" s="702"/>
      <c r="P859" s="702"/>
      <c r="Q859" s="702"/>
      <c r="R859" s="702"/>
      <c r="S859" s="702"/>
      <c r="T859" s="703" t="str">
        <f>X855</f>
        <v/>
      </c>
      <c r="U859" s="704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7" t="str">
        <f>$A$40</f>
        <v>フォーマット作成者　：　Komuro Consulting Group　小室匡史</v>
      </c>
      <c r="B860" s="717"/>
      <c r="C860" s="717"/>
      <c r="D860" s="717"/>
      <c r="E860" s="717"/>
      <c r="F860" s="717"/>
      <c r="G860" s="717"/>
      <c r="H860" s="717"/>
      <c r="I860" s="717"/>
      <c r="J860" s="717"/>
      <c r="K860" s="717"/>
      <c r="L860" s="455" t="s">
        <v>20</v>
      </c>
      <c r="M860" s="699" t="s">
        <v>105</v>
      </c>
      <c r="N860" s="699"/>
      <c r="O860" s="699"/>
      <c r="P860" s="699"/>
      <c r="Q860" s="699"/>
      <c r="R860" s="699"/>
      <c r="S860" s="699"/>
      <c r="T860" s="704"/>
      <c r="U860" s="704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5" t="str">
        <f>$A$1</f>
        <v>●●チームバレーボール体力指数　レーダーチャート</v>
      </c>
      <c r="B862" s="705"/>
      <c r="C862" s="705"/>
      <c r="D862" s="705"/>
      <c r="E862" s="705"/>
      <c r="F862" s="705"/>
      <c r="G862" s="705"/>
      <c r="H862" s="705"/>
      <c r="I862" s="705"/>
      <c r="J862" s="705"/>
      <c r="K862" s="705"/>
      <c r="L862" s="705"/>
      <c r="M862" s="705"/>
      <c r="N862" s="705"/>
      <c r="O862" s="705"/>
      <c r="P862" s="705"/>
      <c r="Q862" s="705"/>
      <c r="R862" s="705"/>
      <c r="S862" s="705"/>
      <c r="T862" s="705"/>
      <c r="U862" s="70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6" t="str">
        <f>IF(表示変換!B27="","",表示変換!B27)</f>
        <v/>
      </c>
      <c r="C863" s="706"/>
      <c r="D863" s="9"/>
      <c r="E863" s="10" t="s">
        <v>11</v>
      </c>
      <c r="F863" s="707" t="str">
        <f>IF(表示変換!I27="","",表示変換!I27)</f>
        <v/>
      </c>
      <c r="G863" s="707"/>
      <c r="H863" s="13" t="s">
        <v>12</v>
      </c>
      <c r="I863" s="14"/>
      <c r="J863" s="13" t="s">
        <v>13</v>
      </c>
      <c r="K863" s="707" t="str">
        <f>IF(表示変換!J27="","",表示変換!J27)</f>
        <v/>
      </c>
      <c r="L863" s="707"/>
      <c r="M863" s="10" t="s">
        <v>14</v>
      </c>
      <c r="N863" s="6"/>
      <c r="O863" s="706" t="s">
        <v>15</v>
      </c>
      <c r="P863" s="706"/>
      <c r="Q863" s="706" t="str">
        <f>IF(表示変換!H27="","",表示変換!H27)</f>
        <v/>
      </c>
      <c r="R863" s="706"/>
      <c r="S863" s="708" t="str">
        <f>IF(入力!$C$4="","",入力!$C$4)</f>
        <v>2016.01.01</v>
      </c>
      <c r="T863" s="708"/>
      <c r="U863" s="9" t="s">
        <v>99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0" t="s">
        <v>5</v>
      </c>
      <c r="B865" s="723" t="s">
        <v>6</v>
      </c>
      <c r="C865" s="726" t="s">
        <v>0</v>
      </c>
      <c r="D865" s="709" t="s">
        <v>45</v>
      </c>
      <c r="E865" s="710"/>
      <c r="F865" s="709" t="s">
        <v>57</v>
      </c>
      <c r="G865" s="710"/>
      <c r="H865" s="709" t="s">
        <v>389</v>
      </c>
      <c r="I865" s="710"/>
      <c r="J865" s="709" t="s">
        <v>41</v>
      </c>
      <c r="K865" s="710"/>
      <c r="L865" s="718" t="s">
        <v>58</v>
      </c>
      <c r="M865" s="719"/>
      <c r="N865" s="718" t="s">
        <v>59</v>
      </c>
      <c r="O865" s="719"/>
      <c r="P865" s="718" t="s">
        <v>42</v>
      </c>
      <c r="Q865" s="719"/>
      <c r="R865" s="709" t="s">
        <v>46</v>
      </c>
      <c r="S865" s="710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1"/>
      <c r="B866" s="724"/>
      <c r="C866" s="72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2"/>
      <c r="B867" s="725"/>
      <c r="C867" s="72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sec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73</v>
      </c>
      <c r="AA867" s="26" t="s">
        <v>28</v>
      </c>
      <c r="AB867" s="26" t="s">
        <v>74</v>
      </c>
      <c r="AC867" s="26" t="s">
        <v>65</v>
      </c>
      <c r="AD867" s="26" t="s">
        <v>77</v>
      </c>
      <c r="AE867" s="11" t="s">
        <v>76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93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8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20</v>
      </c>
      <c r="M899" s="700" t="s">
        <v>18</v>
      </c>
      <c r="N899" s="700"/>
      <c r="O899" s="700"/>
      <c r="P899" s="700"/>
      <c r="Q899" s="700"/>
      <c r="R899" s="700"/>
      <c r="S899" s="700"/>
      <c r="T899" s="701" t="str">
        <f>$X$34</f>
        <v>バレーボール指数</v>
      </c>
      <c r="U899" s="701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20</v>
      </c>
      <c r="M900" s="702" t="s">
        <v>19</v>
      </c>
      <c r="N900" s="702"/>
      <c r="O900" s="702"/>
      <c r="P900" s="702"/>
      <c r="Q900" s="702"/>
      <c r="R900" s="702"/>
      <c r="S900" s="702"/>
      <c r="T900" s="703" t="str">
        <f>X896</f>
        <v/>
      </c>
      <c r="U900" s="704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7" t="str">
        <f>$A$40</f>
        <v>フォーマット作成者　：　Komuro Consulting Group　小室匡史</v>
      </c>
      <c r="B901" s="717"/>
      <c r="C901" s="717"/>
      <c r="D901" s="717"/>
      <c r="E901" s="717"/>
      <c r="F901" s="717"/>
      <c r="G901" s="717"/>
      <c r="H901" s="717"/>
      <c r="I901" s="717"/>
      <c r="J901" s="717"/>
      <c r="K901" s="717"/>
      <c r="L901" s="455" t="s">
        <v>20</v>
      </c>
      <c r="M901" s="699" t="s">
        <v>105</v>
      </c>
      <c r="N901" s="699"/>
      <c r="O901" s="699"/>
      <c r="P901" s="699"/>
      <c r="Q901" s="699"/>
      <c r="R901" s="699"/>
      <c r="S901" s="699"/>
      <c r="T901" s="704"/>
      <c r="U901" s="704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5" t="str">
        <f>$A$1</f>
        <v>●●チームバレーボール体力指数　レーダーチャート</v>
      </c>
      <c r="B903" s="705"/>
      <c r="C903" s="705"/>
      <c r="D903" s="705"/>
      <c r="E903" s="705"/>
      <c r="F903" s="705"/>
      <c r="G903" s="705"/>
      <c r="H903" s="705"/>
      <c r="I903" s="705"/>
      <c r="J903" s="705"/>
      <c r="K903" s="705"/>
      <c r="L903" s="705"/>
      <c r="M903" s="705"/>
      <c r="N903" s="705"/>
      <c r="O903" s="705"/>
      <c r="P903" s="705"/>
      <c r="Q903" s="705"/>
      <c r="R903" s="705"/>
      <c r="S903" s="705"/>
      <c r="T903" s="705"/>
      <c r="U903" s="70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6" t="str">
        <f>IF(表示変換!B28="","",表示変換!B28)</f>
        <v/>
      </c>
      <c r="C904" s="706"/>
      <c r="D904" s="9"/>
      <c r="E904" s="10" t="s">
        <v>11</v>
      </c>
      <c r="F904" s="707" t="str">
        <f>IF(表示変換!I28="","",表示変換!I28)</f>
        <v/>
      </c>
      <c r="G904" s="707"/>
      <c r="H904" s="13" t="s">
        <v>12</v>
      </c>
      <c r="I904" s="14"/>
      <c r="J904" s="13" t="s">
        <v>13</v>
      </c>
      <c r="K904" s="707" t="str">
        <f>IF(表示変換!J28="","",表示変換!J28)</f>
        <v/>
      </c>
      <c r="L904" s="707"/>
      <c r="M904" s="10" t="s">
        <v>14</v>
      </c>
      <c r="N904" s="6"/>
      <c r="O904" s="706" t="s">
        <v>15</v>
      </c>
      <c r="P904" s="706"/>
      <c r="Q904" s="706" t="str">
        <f>IF(表示変換!H28="","",表示変換!H28)</f>
        <v/>
      </c>
      <c r="R904" s="706"/>
      <c r="S904" s="708" t="str">
        <f>IF(入力!$C$4="","",入力!$C$4)</f>
        <v>2016.01.01</v>
      </c>
      <c r="T904" s="708"/>
      <c r="U904" s="9" t="s">
        <v>99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0" t="s">
        <v>5</v>
      </c>
      <c r="B906" s="723" t="s">
        <v>6</v>
      </c>
      <c r="C906" s="726" t="s">
        <v>0</v>
      </c>
      <c r="D906" s="709" t="s">
        <v>45</v>
      </c>
      <c r="E906" s="710"/>
      <c r="F906" s="709" t="s">
        <v>57</v>
      </c>
      <c r="G906" s="710"/>
      <c r="H906" s="709" t="s">
        <v>389</v>
      </c>
      <c r="I906" s="710"/>
      <c r="J906" s="709" t="s">
        <v>41</v>
      </c>
      <c r="K906" s="710"/>
      <c r="L906" s="718" t="s">
        <v>58</v>
      </c>
      <c r="M906" s="719"/>
      <c r="N906" s="718" t="s">
        <v>59</v>
      </c>
      <c r="O906" s="719"/>
      <c r="P906" s="718" t="s">
        <v>42</v>
      </c>
      <c r="Q906" s="719"/>
      <c r="R906" s="709" t="s">
        <v>46</v>
      </c>
      <c r="S906" s="710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1"/>
      <c r="B907" s="724"/>
      <c r="C907" s="72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2"/>
      <c r="B908" s="725"/>
      <c r="C908" s="72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sec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73</v>
      </c>
      <c r="AA908" s="26" t="s">
        <v>28</v>
      </c>
      <c r="AB908" s="26" t="s">
        <v>74</v>
      </c>
      <c r="AC908" s="26" t="s">
        <v>65</v>
      </c>
      <c r="AD908" s="26" t="s">
        <v>77</v>
      </c>
      <c r="AE908" s="11" t="s">
        <v>76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93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8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20</v>
      </c>
      <c r="M940" s="700" t="s">
        <v>18</v>
      </c>
      <c r="N940" s="700"/>
      <c r="O940" s="700"/>
      <c r="P940" s="700"/>
      <c r="Q940" s="700"/>
      <c r="R940" s="700"/>
      <c r="S940" s="700"/>
      <c r="T940" s="701" t="str">
        <f>$X$34</f>
        <v>バレーボール指数</v>
      </c>
      <c r="U940" s="701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20</v>
      </c>
      <c r="M941" s="702" t="s">
        <v>19</v>
      </c>
      <c r="N941" s="702"/>
      <c r="O941" s="702"/>
      <c r="P941" s="702"/>
      <c r="Q941" s="702"/>
      <c r="R941" s="702"/>
      <c r="S941" s="702"/>
      <c r="T941" s="703" t="str">
        <f>X937</f>
        <v/>
      </c>
      <c r="U941" s="704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7" t="str">
        <f>$A$40</f>
        <v>フォーマット作成者　：　Komuro Consulting Group　小室匡史</v>
      </c>
      <c r="B942" s="717"/>
      <c r="C942" s="717"/>
      <c r="D942" s="717"/>
      <c r="E942" s="717"/>
      <c r="F942" s="717"/>
      <c r="G942" s="717"/>
      <c r="H942" s="717"/>
      <c r="I942" s="717"/>
      <c r="J942" s="717"/>
      <c r="K942" s="717"/>
      <c r="L942" s="455" t="s">
        <v>20</v>
      </c>
      <c r="M942" s="699" t="s">
        <v>105</v>
      </c>
      <c r="N942" s="699"/>
      <c r="O942" s="699"/>
      <c r="P942" s="699"/>
      <c r="Q942" s="699"/>
      <c r="R942" s="699"/>
      <c r="S942" s="699"/>
      <c r="T942" s="704"/>
      <c r="U942" s="704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5" t="str">
        <f>$A$1</f>
        <v>●●チームバレーボール体力指数　レーダーチャート</v>
      </c>
      <c r="B944" s="705"/>
      <c r="C944" s="705"/>
      <c r="D944" s="705"/>
      <c r="E944" s="705"/>
      <c r="F944" s="705"/>
      <c r="G944" s="705"/>
      <c r="H944" s="705"/>
      <c r="I944" s="705"/>
      <c r="J944" s="705"/>
      <c r="K944" s="705"/>
      <c r="L944" s="705"/>
      <c r="M944" s="705"/>
      <c r="N944" s="705"/>
      <c r="O944" s="705"/>
      <c r="P944" s="705"/>
      <c r="Q944" s="705"/>
      <c r="R944" s="705"/>
      <c r="S944" s="705"/>
      <c r="T944" s="705"/>
      <c r="U944" s="70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6" t="str">
        <f>IF(表示変換!B29="","",表示変換!B29)</f>
        <v/>
      </c>
      <c r="C945" s="706"/>
      <c r="D945" s="9"/>
      <c r="E945" s="10" t="s">
        <v>11</v>
      </c>
      <c r="F945" s="707" t="str">
        <f>IF(表示変換!I29="","",表示変換!I29)</f>
        <v/>
      </c>
      <c r="G945" s="707"/>
      <c r="H945" s="13" t="s">
        <v>12</v>
      </c>
      <c r="I945" s="14"/>
      <c r="J945" s="13" t="s">
        <v>13</v>
      </c>
      <c r="K945" s="707" t="str">
        <f>IF(表示変換!J29="","",表示変換!J29)</f>
        <v/>
      </c>
      <c r="L945" s="707"/>
      <c r="M945" s="10" t="s">
        <v>14</v>
      </c>
      <c r="N945" s="6"/>
      <c r="O945" s="706" t="s">
        <v>15</v>
      </c>
      <c r="P945" s="706"/>
      <c r="Q945" s="706" t="str">
        <f>IF(表示変換!H29="","",表示変換!H29)</f>
        <v/>
      </c>
      <c r="R945" s="706"/>
      <c r="S945" s="708" t="str">
        <f>IF(入力!$C$4="","",入力!$C$4)</f>
        <v>2016.01.01</v>
      </c>
      <c r="T945" s="708"/>
      <c r="U945" s="9" t="s">
        <v>99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0" t="s">
        <v>5</v>
      </c>
      <c r="B947" s="723" t="s">
        <v>6</v>
      </c>
      <c r="C947" s="726" t="s">
        <v>0</v>
      </c>
      <c r="D947" s="709" t="s">
        <v>45</v>
      </c>
      <c r="E947" s="710"/>
      <c r="F947" s="709" t="s">
        <v>57</v>
      </c>
      <c r="G947" s="710"/>
      <c r="H947" s="709" t="s">
        <v>389</v>
      </c>
      <c r="I947" s="710"/>
      <c r="J947" s="709" t="s">
        <v>41</v>
      </c>
      <c r="K947" s="710"/>
      <c r="L947" s="718" t="s">
        <v>58</v>
      </c>
      <c r="M947" s="719"/>
      <c r="N947" s="718" t="s">
        <v>59</v>
      </c>
      <c r="O947" s="719"/>
      <c r="P947" s="718" t="s">
        <v>42</v>
      </c>
      <c r="Q947" s="719"/>
      <c r="R947" s="709" t="s">
        <v>46</v>
      </c>
      <c r="S947" s="710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1"/>
      <c r="B948" s="724"/>
      <c r="C948" s="72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2"/>
      <c r="B949" s="725"/>
      <c r="C949" s="72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sec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73</v>
      </c>
      <c r="AA949" s="26" t="s">
        <v>28</v>
      </c>
      <c r="AB949" s="26" t="s">
        <v>74</v>
      </c>
      <c r="AC949" s="26" t="s">
        <v>65</v>
      </c>
      <c r="AD949" s="26" t="s">
        <v>77</v>
      </c>
      <c r="AE949" s="11" t="s">
        <v>76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93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8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20</v>
      </c>
      <c r="M981" s="700" t="s">
        <v>18</v>
      </c>
      <c r="N981" s="700"/>
      <c r="O981" s="700"/>
      <c r="P981" s="700"/>
      <c r="Q981" s="700"/>
      <c r="R981" s="700"/>
      <c r="S981" s="700"/>
      <c r="T981" s="701" t="str">
        <f>$X$34</f>
        <v>バレーボール指数</v>
      </c>
      <c r="U981" s="701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20</v>
      </c>
      <c r="M982" s="702" t="s">
        <v>19</v>
      </c>
      <c r="N982" s="702"/>
      <c r="O982" s="702"/>
      <c r="P982" s="702"/>
      <c r="Q982" s="702"/>
      <c r="R982" s="702"/>
      <c r="S982" s="702"/>
      <c r="T982" s="703" t="str">
        <f>X978</f>
        <v/>
      </c>
      <c r="U982" s="704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7" t="str">
        <f>$A$40</f>
        <v>フォーマット作成者　：　Komuro Consulting Group　小室匡史</v>
      </c>
      <c r="B983" s="717"/>
      <c r="C983" s="717"/>
      <c r="D983" s="717"/>
      <c r="E983" s="717"/>
      <c r="F983" s="717"/>
      <c r="G983" s="717"/>
      <c r="H983" s="717"/>
      <c r="I983" s="717"/>
      <c r="J983" s="717"/>
      <c r="K983" s="717"/>
      <c r="L983" s="455" t="s">
        <v>20</v>
      </c>
      <c r="M983" s="699" t="s">
        <v>105</v>
      </c>
      <c r="N983" s="699"/>
      <c r="O983" s="699"/>
      <c r="P983" s="699"/>
      <c r="Q983" s="699"/>
      <c r="R983" s="699"/>
      <c r="S983" s="699"/>
      <c r="T983" s="704"/>
      <c r="U983" s="704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5" t="str">
        <f>$A$1</f>
        <v>●●チームバレーボール体力指数　レーダーチャート</v>
      </c>
      <c r="B985" s="705"/>
      <c r="C985" s="705"/>
      <c r="D985" s="705"/>
      <c r="E985" s="705"/>
      <c r="F985" s="705"/>
      <c r="G985" s="705"/>
      <c r="H985" s="705"/>
      <c r="I985" s="705"/>
      <c r="J985" s="705"/>
      <c r="K985" s="705"/>
      <c r="L985" s="705"/>
      <c r="M985" s="705"/>
      <c r="N985" s="705"/>
      <c r="O985" s="705"/>
      <c r="P985" s="705"/>
      <c r="Q985" s="705"/>
      <c r="R985" s="705"/>
      <c r="S985" s="705"/>
      <c r="T985" s="705"/>
      <c r="U985" s="70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6" t="str">
        <f>IF(表示変換!B30="","",表示変換!B30)</f>
        <v/>
      </c>
      <c r="C986" s="706"/>
      <c r="D986" s="9"/>
      <c r="E986" s="10" t="s">
        <v>11</v>
      </c>
      <c r="F986" s="707" t="str">
        <f>IF(表示変換!I30="","",表示変換!I30)</f>
        <v/>
      </c>
      <c r="G986" s="707"/>
      <c r="H986" s="13" t="s">
        <v>12</v>
      </c>
      <c r="I986" s="14"/>
      <c r="J986" s="13" t="s">
        <v>13</v>
      </c>
      <c r="K986" s="707" t="str">
        <f>IF(表示変換!J30="","",表示変換!J30)</f>
        <v/>
      </c>
      <c r="L986" s="707"/>
      <c r="M986" s="10" t="s">
        <v>14</v>
      </c>
      <c r="N986" s="6"/>
      <c r="O986" s="706" t="s">
        <v>15</v>
      </c>
      <c r="P986" s="706"/>
      <c r="Q986" s="706" t="str">
        <f>IF(表示変換!H30="","",表示変換!H30)</f>
        <v/>
      </c>
      <c r="R986" s="706"/>
      <c r="S986" s="708" t="str">
        <f>IF(入力!$C$4="","",入力!$C$4)</f>
        <v>2016.01.01</v>
      </c>
      <c r="T986" s="708"/>
      <c r="U986" s="9" t="s">
        <v>99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0" t="s">
        <v>5</v>
      </c>
      <c r="B988" s="723" t="s">
        <v>6</v>
      </c>
      <c r="C988" s="726" t="s">
        <v>0</v>
      </c>
      <c r="D988" s="709" t="s">
        <v>45</v>
      </c>
      <c r="E988" s="710"/>
      <c r="F988" s="709" t="s">
        <v>57</v>
      </c>
      <c r="G988" s="710"/>
      <c r="H988" s="709" t="s">
        <v>389</v>
      </c>
      <c r="I988" s="710"/>
      <c r="J988" s="709" t="s">
        <v>41</v>
      </c>
      <c r="K988" s="710"/>
      <c r="L988" s="718" t="s">
        <v>58</v>
      </c>
      <c r="M988" s="719"/>
      <c r="N988" s="718" t="s">
        <v>59</v>
      </c>
      <c r="O988" s="719"/>
      <c r="P988" s="718" t="s">
        <v>42</v>
      </c>
      <c r="Q988" s="719"/>
      <c r="R988" s="709" t="s">
        <v>46</v>
      </c>
      <c r="S988" s="710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1"/>
      <c r="B989" s="724"/>
      <c r="C989" s="72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2"/>
      <c r="B990" s="725"/>
      <c r="C990" s="72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sec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73</v>
      </c>
      <c r="AA990" s="26" t="s">
        <v>28</v>
      </c>
      <c r="AB990" s="26" t="s">
        <v>74</v>
      </c>
      <c r="AC990" s="26" t="s">
        <v>65</v>
      </c>
      <c r="AD990" s="26" t="s">
        <v>77</v>
      </c>
      <c r="AE990" s="11" t="s">
        <v>76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93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8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20</v>
      </c>
      <c r="M1022" s="700" t="s">
        <v>18</v>
      </c>
      <c r="N1022" s="700"/>
      <c r="O1022" s="700"/>
      <c r="P1022" s="700"/>
      <c r="Q1022" s="700"/>
      <c r="R1022" s="700"/>
      <c r="S1022" s="700"/>
      <c r="T1022" s="701" t="str">
        <f>$X$34</f>
        <v>バレーボール指数</v>
      </c>
      <c r="U1022" s="701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20</v>
      </c>
      <c r="M1023" s="702" t="s">
        <v>19</v>
      </c>
      <c r="N1023" s="702"/>
      <c r="O1023" s="702"/>
      <c r="P1023" s="702"/>
      <c r="Q1023" s="702"/>
      <c r="R1023" s="702"/>
      <c r="S1023" s="702"/>
      <c r="T1023" s="703" t="str">
        <f>X1019</f>
        <v/>
      </c>
      <c r="U1023" s="704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7" t="str">
        <f>$A$40</f>
        <v>フォーマット作成者　：　Komuro Consulting Group　小室匡史</v>
      </c>
      <c r="B1024" s="717"/>
      <c r="C1024" s="717"/>
      <c r="D1024" s="717"/>
      <c r="E1024" s="717"/>
      <c r="F1024" s="717"/>
      <c r="G1024" s="717"/>
      <c r="H1024" s="717"/>
      <c r="I1024" s="717"/>
      <c r="J1024" s="717"/>
      <c r="K1024" s="717"/>
      <c r="L1024" s="455" t="s">
        <v>20</v>
      </c>
      <c r="M1024" s="699" t="s">
        <v>105</v>
      </c>
      <c r="N1024" s="699"/>
      <c r="O1024" s="699"/>
      <c r="P1024" s="699"/>
      <c r="Q1024" s="699"/>
      <c r="R1024" s="699"/>
      <c r="S1024" s="699"/>
      <c r="T1024" s="704"/>
      <c r="U1024" s="704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5" t="str">
        <f>$A$1</f>
        <v>●●チームバレーボール体力指数　レーダーチャート</v>
      </c>
      <c r="B1026" s="705"/>
      <c r="C1026" s="705"/>
      <c r="D1026" s="705"/>
      <c r="E1026" s="705"/>
      <c r="F1026" s="705"/>
      <c r="G1026" s="705"/>
      <c r="H1026" s="705"/>
      <c r="I1026" s="705"/>
      <c r="J1026" s="705"/>
      <c r="K1026" s="705"/>
      <c r="L1026" s="705"/>
      <c r="M1026" s="705"/>
      <c r="N1026" s="705"/>
      <c r="O1026" s="705"/>
      <c r="P1026" s="705"/>
      <c r="Q1026" s="705"/>
      <c r="R1026" s="705"/>
      <c r="S1026" s="705"/>
      <c r="T1026" s="705"/>
      <c r="U1026" s="70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6" t="str">
        <f>IF(表示変換!B31="","",表示変換!B31)</f>
        <v/>
      </c>
      <c r="C1027" s="706"/>
      <c r="D1027" s="9"/>
      <c r="E1027" s="10" t="s">
        <v>11</v>
      </c>
      <c r="F1027" s="707" t="str">
        <f>IF(表示変換!I31="","",表示変換!I31)</f>
        <v/>
      </c>
      <c r="G1027" s="707"/>
      <c r="H1027" s="13" t="s">
        <v>12</v>
      </c>
      <c r="I1027" s="14"/>
      <c r="J1027" s="13" t="s">
        <v>13</v>
      </c>
      <c r="K1027" s="707" t="str">
        <f>IF(表示変換!J31="","",表示変換!J31)</f>
        <v/>
      </c>
      <c r="L1027" s="707"/>
      <c r="M1027" s="10" t="s">
        <v>14</v>
      </c>
      <c r="N1027" s="6"/>
      <c r="O1027" s="706" t="s">
        <v>15</v>
      </c>
      <c r="P1027" s="706"/>
      <c r="Q1027" s="706" t="str">
        <f>IF(表示変換!H31="","",表示変換!H31)</f>
        <v/>
      </c>
      <c r="R1027" s="706"/>
      <c r="S1027" s="708" t="str">
        <f>IF(入力!$C$4="","",入力!$C$4)</f>
        <v>2016.01.01</v>
      </c>
      <c r="T1027" s="708"/>
      <c r="U1027" s="9" t="s">
        <v>99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0" t="s">
        <v>5</v>
      </c>
      <c r="B1029" s="723" t="s">
        <v>6</v>
      </c>
      <c r="C1029" s="726" t="s">
        <v>0</v>
      </c>
      <c r="D1029" s="709" t="s">
        <v>45</v>
      </c>
      <c r="E1029" s="710"/>
      <c r="F1029" s="709" t="s">
        <v>57</v>
      </c>
      <c r="G1029" s="710"/>
      <c r="H1029" s="709" t="s">
        <v>389</v>
      </c>
      <c r="I1029" s="710"/>
      <c r="J1029" s="709" t="s">
        <v>41</v>
      </c>
      <c r="K1029" s="710"/>
      <c r="L1029" s="718" t="s">
        <v>58</v>
      </c>
      <c r="M1029" s="719"/>
      <c r="N1029" s="718" t="s">
        <v>59</v>
      </c>
      <c r="O1029" s="719"/>
      <c r="P1029" s="718" t="s">
        <v>42</v>
      </c>
      <c r="Q1029" s="719"/>
      <c r="R1029" s="709" t="s">
        <v>46</v>
      </c>
      <c r="S1029" s="710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1"/>
      <c r="B1030" s="724"/>
      <c r="C1030" s="72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2"/>
      <c r="B1031" s="725"/>
      <c r="C1031" s="72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sec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73</v>
      </c>
      <c r="AA1031" s="26" t="s">
        <v>28</v>
      </c>
      <c r="AB1031" s="26" t="s">
        <v>74</v>
      </c>
      <c r="AC1031" s="26" t="s">
        <v>65</v>
      </c>
      <c r="AD1031" s="26" t="s">
        <v>77</v>
      </c>
      <c r="AE1031" s="11" t="s">
        <v>76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93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8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20</v>
      </c>
      <c r="M1063" s="700" t="s">
        <v>18</v>
      </c>
      <c r="N1063" s="700"/>
      <c r="O1063" s="700"/>
      <c r="P1063" s="700"/>
      <c r="Q1063" s="700"/>
      <c r="R1063" s="700"/>
      <c r="S1063" s="700"/>
      <c r="T1063" s="701" t="str">
        <f>$X$34</f>
        <v>バレーボール指数</v>
      </c>
      <c r="U1063" s="701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20</v>
      </c>
      <c r="M1064" s="702" t="s">
        <v>19</v>
      </c>
      <c r="N1064" s="702"/>
      <c r="O1064" s="702"/>
      <c r="P1064" s="702"/>
      <c r="Q1064" s="702"/>
      <c r="R1064" s="702"/>
      <c r="S1064" s="702"/>
      <c r="T1064" s="703" t="str">
        <f>X1060</f>
        <v/>
      </c>
      <c r="U1064" s="704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7" t="str">
        <f>$A$40</f>
        <v>フォーマット作成者　：　Komuro Consulting Group　小室匡史</v>
      </c>
      <c r="B1065" s="717"/>
      <c r="C1065" s="717"/>
      <c r="D1065" s="717"/>
      <c r="E1065" s="717"/>
      <c r="F1065" s="717"/>
      <c r="G1065" s="717"/>
      <c r="H1065" s="717"/>
      <c r="I1065" s="717"/>
      <c r="J1065" s="717"/>
      <c r="K1065" s="717"/>
      <c r="L1065" s="455" t="s">
        <v>20</v>
      </c>
      <c r="M1065" s="699" t="s">
        <v>105</v>
      </c>
      <c r="N1065" s="699"/>
      <c r="O1065" s="699"/>
      <c r="P1065" s="699"/>
      <c r="Q1065" s="699"/>
      <c r="R1065" s="699"/>
      <c r="S1065" s="699"/>
      <c r="T1065" s="704"/>
      <c r="U1065" s="704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5" t="str">
        <f>$A$1</f>
        <v>●●チームバレーボール体力指数　レーダーチャート</v>
      </c>
      <c r="B1067" s="705"/>
      <c r="C1067" s="705"/>
      <c r="D1067" s="705"/>
      <c r="E1067" s="705"/>
      <c r="F1067" s="705"/>
      <c r="G1067" s="705"/>
      <c r="H1067" s="705"/>
      <c r="I1067" s="705"/>
      <c r="J1067" s="705"/>
      <c r="K1067" s="705"/>
      <c r="L1067" s="705"/>
      <c r="M1067" s="705"/>
      <c r="N1067" s="705"/>
      <c r="O1067" s="705"/>
      <c r="P1067" s="705"/>
      <c r="Q1067" s="705"/>
      <c r="R1067" s="705"/>
      <c r="S1067" s="705"/>
      <c r="T1067" s="705"/>
      <c r="U1067" s="70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6" t="str">
        <f>IF(表示変換!B32="","",表示変換!B32)</f>
        <v/>
      </c>
      <c r="C1068" s="706"/>
      <c r="D1068" s="9"/>
      <c r="E1068" s="10" t="s">
        <v>11</v>
      </c>
      <c r="F1068" s="707" t="str">
        <f>IF(表示変換!I32="","",表示変換!I32)</f>
        <v/>
      </c>
      <c r="G1068" s="707"/>
      <c r="H1068" s="13" t="s">
        <v>12</v>
      </c>
      <c r="I1068" s="14"/>
      <c r="J1068" s="13" t="s">
        <v>13</v>
      </c>
      <c r="K1068" s="707" t="str">
        <f>IF(表示変換!J32="","",表示変換!J32)</f>
        <v/>
      </c>
      <c r="L1068" s="707"/>
      <c r="M1068" s="10" t="s">
        <v>14</v>
      </c>
      <c r="N1068" s="6"/>
      <c r="O1068" s="706" t="s">
        <v>15</v>
      </c>
      <c r="P1068" s="706"/>
      <c r="Q1068" s="706" t="str">
        <f>IF(表示変換!H32="","",表示変換!H32)</f>
        <v/>
      </c>
      <c r="R1068" s="706"/>
      <c r="S1068" s="708" t="str">
        <f>IF(入力!$C$4="","",入力!$C$4)</f>
        <v>2016.01.01</v>
      </c>
      <c r="T1068" s="708"/>
      <c r="U1068" s="9" t="s">
        <v>99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0" t="s">
        <v>5</v>
      </c>
      <c r="B1070" s="723" t="s">
        <v>6</v>
      </c>
      <c r="C1070" s="726" t="s">
        <v>0</v>
      </c>
      <c r="D1070" s="709" t="s">
        <v>45</v>
      </c>
      <c r="E1070" s="710"/>
      <c r="F1070" s="709" t="s">
        <v>57</v>
      </c>
      <c r="G1070" s="710"/>
      <c r="H1070" s="709" t="s">
        <v>389</v>
      </c>
      <c r="I1070" s="710"/>
      <c r="J1070" s="709" t="s">
        <v>41</v>
      </c>
      <c r="K1070" s="710"/>
      <c r="L1070" s="718" t="s">
        <v>58</v>
      </c>
      <c r="M1070" s="719"/>
      <c r="N1070" s="718" t="s">
        <v>59</v>
      </c>
      <c r="O1070" s="719"/>
      <c r="P1070" s="718" t="s">
        <v>42</v>
      </c>
      <c r="Q1070" s="719"/>
      <c r="R1070" s="709" t="s">
        <v>46</v>
      </c>
      <c r="S1070" s="710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1"/>
      <c r="B1071" s="724"/>
      <c r="C1071" s="72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2"/>
      <c r="B1072" s="725"/>
      <c r="C1072" s="72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sec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73</v>
      </c>
      <c r="AA1072" s="26" t="s">
        <v>28</v>
      </c>
      <c r="AB1072" s="26" t="s">
        <v>74</v>
      </c>
      <c r="AC1072" s="26" t="s">
        <v>65</v>
      </c>
      <c r="AD1072" s="26" t="s">
        <v>77</v>
      </c>
      <c r="AE1072" s="11" t="s">
        <v>76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93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8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20</v>
      </c>
      <c r="M1104" s="700" t="s">
        <v>18</v>
      </c>
      <c r="N1104" s="700"/>
      <c r="O1104" s="700"/>
      <c r="P1104" s="700"/>
      <c r="Q1104" s="700"/>
      <c r="R1104" s="700"/>
      <c r="S1104" s="700"/>
      <c r="T1104" s="701" t="str">
        <f>$X$34</f>
        <v>バレーボール指数</v>
      </c>
      <c r="U1104" s="701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20</v>
      </c>
      <c r="M1105" s="702" t="s">
        <v>19</v>
      </c>
      <c r="N1105" s="702"/>
      <c r="O1105" s="702"/>
      <c r="P1105" s="702"/>
      <c r="Q1105" s="702"/>
      <c r="R1105" s="702"/>
      <c r="S1105" s="702"/>
      <c r="T1105" s="703" t="str">
        <f>X1101</f>
        <v/>
      </c>
      <c r="U1105" s="704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7" t="str">
        <f>$A$40</f>
        <v>フォーマット作成者　：　Komuro Consulting Group　小室匡史</v>
      </c>
      <c r="B1106" s="717"/>
      <c r="C1106" s="717"/>
      <c r="D1106" s="717"/>
      <c r="E1106" s="717"/>
      <c r="F1106" s="717"/>
      <c r="G1106" s="717"/>
      <c r="H1106" s="717"/>
      <c r="I1106" s="717"/>
      <c r="J1106" s="717"/>
      <c r="K1106" s="717"/>
      <c r="L1106" s="455" t="s">
        <v>20</v>
      </c>
      <c r="M1106" s="699" t="s">
        <v>105</v>
      </c>
      <c r="N1106" s="699"/>
      <c r="O1106" s="699"/>
      <c r="P1106" s="699"/>
      <c r="Q1106" s="699"/>
      <c r="R1106" s="699"/>
      <c r="S1106" s="699"/>
      <c r="T1106" s="704"/>
      <c r="U1106" s="704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5" t="str">
        <f>$A$1</f>
        <v>●●チームバレーボール体力指数　レーダーチャート</v>
      </c>
      <c r="B1108" s="705"/>
      <c r="C1108" s="705"/>
      <c r="D1108" s="705"/>
      <c r="E1108" s="705"/>
      <c r="F1108" s="705"/>
      <c r="G1108" s="705"/>
      <c r="H1108" s="705"/>
      <c r="I1108" s="705"/>
      <c r="J1108" s="705"/>
      <c r="K1108" s="705"/>
      <c r="L1108" s="705"/>
      <c r="M1108" s="705"/>
      <c r="N1108" s="705"/>
      <c r="O1108" s="705"/>
      <c r="P1108" s="705"/>
      <c r="Q1108" s="705"/>
      <c r="R1108" s="705"/>
      <c r="S1108" s="705"/>
      <c r="T1108" s="705"/>
      <c r="U1108" s="70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6" t="str">
        <f>IF(表示変換!B33="","",表示変換!B33)</f>
        <v/>
      </c>
      <c r="C1109" s="706"/>
      <c r="D1109" s="9"/>
      <c r="E1109" s="10" t="s">
        <v>11</v>
      </c>
      <c r="F1109" s="707" t="str">
        <f>IF(表示変換!I33="","",表示変換!I33)</f>
        <v/>
      </c>
      <c r="G1109" s="707"/>
      <c r="H1109" s="13" t="s">
        <v>12</v>
      </c>
      <c r="I1109" s="14"/>
      <c r="J1109" s="13" t="s">
        <v>13</v>
      </c>
      <c r="K1109" s="707" t="str">
        <f>IF(表示変換!J33="","",表示変換!J33)</f>
        <v/>
      </c>
      <c r="L1109" s="707"/>
      <c r="M1109" s="10" t="s">
        <v>14</v>
      </c>
      <c r="N1109" s="6"/>
      <c r="O1109" s="706" t="s">
        <v>15</v>
      </c>
      <c r="P1109" s="706"/>
      <c r="Q1109" s="706" t="str">
        <f>IF(表示変換!H33="","",表示変換!H33)</f>
        <v/>
      </c>
      <c r="R1109" s="706"/>
      <c r="S1109" s="708" t="str">
        <f>IF(入力!$C$4="","",入力!$C$4)</f>
        <v>2016.01.01</v>
      </c>
      <c r="T1109" s="708"/>
      <c r="U1109" s="9" t="s">
        <v>99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0" t="s">
        <v>5</v>
      </c>
      <c r="B1111" s="723" t="s">
        <v>6</v>
      </c>
      <c r="C1111" s="726" t="s">
        <v>0</v>
      </c>
      <c r="D1111" s="709" t="s">
        <v>45</v>
      </c>
      <c r="E1111" s="710"/>
      <c r="F1111" s="709" t="s">
        <v>57</v>
      </c>
      <c r="G1111" s="710"/>
      <c r="H1111" s="709" t="s">
        <v>389</v>
      </c>
      <c r="I1111" s="710"/>
      <c r="J1111" s="709" t="s">
        <v>41</v>
      </c>
      <c r="K1111" s="710"/>
      <c r="L1111" s="718" t="s">
        <v>58</v>
      </c>
      <c r="M1111" s="719"/>
      <c r="N1111" s="718" t="s">
        <v>59</v>
      </c>
      <c r="O1111" s="719"/>
      <c r="P1111" s="718" t="s">
        <v>42</v>
      </c>
      <c r="Q1111" s="719"/>
      <c r="R1111" s="709" t="s">
        <v>46</v>
      </c>
      <c r="S1111" s="710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1"/>
      <c r="B1112" s="724"/>
      <c r="C1112" s="72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2"/>
      <c r="B1113" s="725"/>
      <c r="C1113" s="72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sec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73</v>
      </c>
      <c r="AA1113" s="26" t="s">
        <v>28</v>
      </c>
      <c r="AB1113" s="26" t="s">
        <v>74</v>
      </c>
      <c r="AC1113" s="26" t="s">
        <v>65</v>
      </c>
      <c r="AD1113" s="26" t="s">
        <v>77</v>
      </c>
      <c r="AE1113" s="11" t="s">
        <v>76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93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8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20</v>
      </c>
      <c r="M1145" s="700" t="s">
        <v>18</v>
      </c>
      <c r="N1145" s="700"/>
      <c r="O1145" s="700"/>
      <c r="P1145" s="700"/>
      <c r="Q1145" s="700"/>
      <c r="R1145" s="700"/>
      <c r="S1145" s="700"/>
      <c r="T1145" s="701" t="str">
        <f>$X$34</f>
        <v>バレーボール指数</v>
      </c>
      <c r="U1145" s="701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20</v>
      </c>
      <c r="M1146" s="702" t="s">
        <v>19</v>
      </c>
      <c r="N1146" s="702"/>
      <c r="O1146" s="702"/>
      <c r="P1146" s="702"/>
      <c r="Q1146" s="702"/>
      <c r="R1146" s="702"/>
      <c r="S1146" s="702"/>
      <c r="T1146" s="703" t="str">
        <f>X1142</f>
        <v/>
      </c>
      <c r="U1146" s="704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7" t="str">
        <f>$A$40</f>
        <v>フォーマット作成者　：　Komuro Consulting Group　小室匡史</v>
      </c>
      <c r="B1147" s="717"/>
      <c r="C1147" s="717"/>
      <c r="D1147" s="717"/>
      <c r="E1147" s="717"/>
      <c r="F1147" s="717"/>
      <c r="G1147" s="717"/>
      <c r="H1147" s="717"/>
      <c r="I1147" s="717"/>
      <c r="J1147" s="717"/>
      <c r="K1147" s="717"/>
      <c r="L1147" s="455" t="s">
        <v>20</v>
      </c>
      <c r="M1147" s="699" t="s">
        <v>105</v>
      </c>
      <c r="N1147" s="699"/>
      <c r="O1147" s="699"/>
      <c r="P1147" s="699"/>
      <c r="Q1147" s="699"/>
      <c r="R1147" s="699"/>
      <c r="S1147" s="699"/>
      <c r="T1147" s="704"/>
      <c r="U1147" s="704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5" t="str">
        <f>$A$1</f>
        <v>●●チームバレーボール体力指数　レーダーチャート</v>
      </c>
      <c r="B1149" s="705"/>
      <c r="C1149" s="705"/>
      <c r="D1149" s="705"/>
      <c r="E1149" s="705"/>
      <c r="F1149" s="705"/>
      <c r="G1149" s="705"/>
      <c r="H1149" s="705"/>
      <c r="I1149" s="705"/>
      <c r="J1149" s="705"/>
      <c r="K1149" s="705"/>
      <c r="L1149" s="705"/>
      <c r="M1149" s="705"/>
      <c r="N1149" s="705"/>
      <c r="O1149" s="705"/>
      <c r="P1149" s="705"/>
      <c r="Q1149" s="705"/>
      <c r="R1149" s="705"/>
      <c r="S1149" s="705"/>
      <c r="T1149" s="705"/>
      <c r="U1149" s="70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6" t="str">
        <f>IF(表示変換!B34="","",表示変換!B34)</f>
        <v/>
      </c>
      <c r="C1150" s="706"/>
      <c r="D1150" s="9"/>
      <c r="E1150" s="10" t="s">
        <v>11</v>
      </c>
      <c r="F1150" s="707" t="str">
        <f>IF(表示変換!I34="","",表示変換!I34)</f>
        <v/>
      </c>
      <c r="G1150" s="707"/>
      <c r="H1150" s="13" t="s">
        <v>12</v>
      </c>
      <c r="I1150" s="14"/>
      <c r="J1150" s="13" t="s">
        <v>13</v>
      </c>
      <c r="K1150" s="707" t="str">
        <f>IF(表示変換!J34="","",表示変換!J34)</f>
        <v/>
      </c>
      <c r="L1150" s="707"/>
      <c r="M1150" s="10" t="s">
        <v>14</v>
      </c>
      <c r="N1150" s="6"/>
      <c r="O1150" s="706" t="s">
        <v>15</v>
      </c>
      <c r="P1150" s="706"/>
      <c r="Q1150" s="706" t="str">
        <f>IF(表示変換!H34="","",表示変換!H34)</f>
        <v/>
      </c>
      <c r="R1150" s="706"/>
      <c r="S1150" s="708" t="str">
        <f>IF(入力!$C$4="","",入力!$C$4)</f>
        <v>2016.01.01</v>
      </c>
      <c r="T1150" s="708"/>
      <c r="U1150" s="9" t="s">
        <v>99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0" t="s">
        <v>5</v>
      </c>
      <c r="B1152" s="723" t="s">
        <v>6</v>
      </c>
      <c r="C1152" s="726" t="s">
        <v>0</v>
      </c>
      <c r="D1152" s="709" t="s">
        <v>45</v>
      </c>
      <c r="E1152" s="710"/>
      <c r="F1152" s="709" t="s">
        <v>57</v>
      </c>
      <c r="G1152" s="710"/>
      <c r="H1152" s="709" t="s">
        <v>389</v>
      </c>
      <c r="I1152" s="710"/>
      <c r="J1152" s="709" t="s">
        <v>41</v>
      </c>
      <c r="K1152" s="710"/>
      <c r="L1152" s="718" t="s">
        <v>58</v>
      </c>
      <c r="M1152" s="719"/>
      <c r="N1152" s="718" t="s">
        <v>59</v>
      </c>
      <c r="O1152" s="719"/>
      <c r="P1152" s="718" t="s">
        <v>42</v>
      </c>
      <c r="Q1152" s="719"/>
      <c r="R1152" s="709" t="s">
        <v>46</v>
      </c>
      <c r="S1152" s="710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1"/>
      <c r="B1153" s="724"/>
      <c r="C1153" s="72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2"/>
      <c r="B1154" s="725"/>
      <c r="C1154" s="72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sec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73</v>
      </c>
      <c r="AA1154" s="26" t="s">
        <v>28</v>
      </c>
      <c r="AB1154" s="26" t="s">
        <v>74</v>
      </c>
      <c r="AC1154" s="26" t="s">
        <v>65</v>
      </c>
      <c r="AD1154" s="26" t="s">
        <v>77</v>
      </c>
      <c r="AE1154" s="11" t="s">
        <v>76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93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8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20</v>
      </c>
      <c r="M1186" s="700" t="s">
        <v>18</v>
      </c>
      <c r="N1186" s="700"/>
      <c r="O1186" s="700"/>
      <c r="P1186" s="700"/>
      <c r="Q1186" s="700"/>
      <c r="R1186" s="700"/>
      <c r="S1186" s="700"/>
      <c r="T1186" s="701" t="str">
        <f>$X$34</f>
        <v>バレーボール指数</v>
      </c>
      <c r="U1186" s="701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20</v>
      </c>
      <c r="M1187" s="702" t="s">
        <v>19</v>
      </c>
      <c r="N1187" s="702"/>
      <c r="O1187" s="702"/>
      <c r="P1187" s="702"/>
      <c r="Q1187" s="702"/>
      <c r="R1187" s="702"/>
      <c r="S1187" s="702"/>
      <c r="T1187" s="703" t="str">
        <f>X1183</f>
        <v/>
      </c>
      <c r="U1187" s="704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7" t="str">
        <f>$A$40</f>
        <v>フォーマット作成者　：　Komuro Consulting Group　小室匡史</v>
      </c>
      <c r="B1188" s="717"/>
      <c r="C1188" s="717"/>
      <c r="D1188" s="717"/>
      <c r="E1188" s="717"/>
      <c r="F1188" s="717"/>
      <c r="G1188" s="717"/>
      <c r="H1188" s="717"/>
      <c r="I1188" s="717"/>
      <c r="J1188" s="717"/>
      <c r="K1188" s="717"/>
      <c r="L1188" s="455" t="s">
        <v>20</v>
      </c>
      <c r="M1188" s="699" t="s">
        <v>105</v>
      </c>
      <c r="N1188" s="699"/>
      <c r="O1188" s="699"/>
      <c r="P1188" s="699"/>
      <c r="Q1188" s="699"/>
      <c r="R1188" s="699"/>
      <c r="S1188" s="699"/>
      <c r="T1188" s="704"/>
      <c r="U1188" s="704"/>
      <c r="X1188" s="12"/>
      <c r="Y1188" s="153"/>
      <c r="Z1188" s="153"/>
      <c r="AA1188" s="153"/>
      <c r="AB1188" s="153"/>
      <c r="AC1188" s="153"/>
      <c r="AD1188" s="153"/>
      <c r="AE1188" s="153"/>
    </row>
    <row r="1190" spans="1:31" ht="30" customHeight="1">
      <c r="A1190" s="705" t="str">
        <f>$A$1</f>
        <v>●●チームバレーボール体力指数　レーダーチャート</v>
      </c>
      <c r="B1190" s="705"/>
      <c r="C1190" s="705"/>
      <c r="D1190" s="705"/>
      <c r="E1190" s="705"/>
      <c r="F1190" s="705"/>
      <c r="G1190" s="705"/>
      <c r="H1190" s="705"/>
      <c r="I1190" s="705"/>
      <c r="J1190" s="705"/>
      <c r="K1190" s="705"/>
      <c r="L1190" s="705"/>
      <c r="M1190" s="705"/>
      <c r="N1190" s="705"/>
      <c r="O1190" s="705"/>
      <c r="P1190" s="705"/>
      <c r="Q1190" s="705"/>
      <c r="R1190" s="705"/>
      <c r="S1190" s="705"/>
      <c r="T1190" s="705"/>
      <c r="U1190" s="70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6" t="str">
        <f>IF(表示変換!B35="","",表示変換!B35)</f>
        <v/>
      </c>
      <c r="C1191" s="706"/>
      <c r="D1191" s="9"/>
      <c r="E1191" s="10" t="s">
        <v>11</v>
      </c>
      <c r="F1191" s="707" t="str">
        <f>IF(表示変換!I35="","",表示変換!I35)</f>
        <v/>
      </c>
      <c r="G1191" s="707"/>
      <c r="H1191" s="13" t="s">
        <v>12</v>
      </c>
      <c r="I1191" s="14"/>
      <c r="J1191" s="13" t="s">
        <v>13</v>
      </c>
      <c r="K1191" s="707" t="str">
        <f>IF(表示変換!J35="","",表示変換!J35)</f>
        <v/>
      </c>
      <c r="L1191" s="707"/>
      <c r="M1191" s="10" t="s">
        <v>14</v>
      </c>
      <c r="N1191" s="6"/>
      <c r="O1191" s="706" t="s">
        <v>15</v>
      </c>
      <c r="P1191" s="706"/>
      <c r="Q1191" s="706" t="str">
        <f>IF(表示変換!H35="","",表示変換!H35)</f>
        <v/>
      </c>
      <c r="R1191" s="706"/>
      <c r="S1191" s="708" t="str">
        <f>IF(入力!$C$4="","",入力!$C$4)</f>
        <v>2016.01.01</v>
      </c>
      <c r="T1191" s="708"/>
      <c r="U1191" s="9" t="s">
        <v>99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0" t="s">
        <v>5</v>
      </c>
      <c r="B1193" s="723" t="s">
        <v>6</v>
      </c>
      <c r="C1193" s="726" t="s">
        <v>0</v>
      </c>
      <c r="D1193" s="709" t="s">
        <v>45</v>
      </c>
      <c r="E1193" s="710"/>
      <c r="F1193" s="709" t="s">
        <v>57</v>
      </c>
      <c r="G1193" s="710"/>
      <c r="H1193" s="709" t="s">
        <v>389</v>
      </c>
      <c r="I1193" s="710"/>
      <c r="J1193" s="709" t="s">
        <v>41</v>
      </c>
      <c r="K1193" s="710"/>
      <c r="L1193" s="718" t="s">
        <v>58</v>
      </c>
      <c r="M1193" s="719"/>
      <c r="N1193" s="718" t="s">
        <v>59</v>
      </c>
      <c r="O1193" s="719"/>
      <c r="P1193" s="718" t="s">
        <v>42</v>
      </c>
      <c r="Q1193" s="719"/>
      <c r="R1193" s="709" t="s">
        <v>46</v>
      </c>
      <c r="S1193" s="710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1"/>
      <c r="B1194" s="724"/>
      <c r="C1194" s="72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2"/>
      <c r="B1195" s="725"/>
      <c r="C1195" s="72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sec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73</v>
      </c>
      <c r="AA1195" s="26" t="s">
        <v>28</v>
      </c>
      <c r="AB1195" s="26" t="s">
        <v>74</v>
      </c>
      <c r="AC1195" s="26" t="s">
        <v>65</v>
      </c>
      <c r="AD1195" s="26" t="s">
        <v>77</v>
      </c>
      <c r="AE1195" s="11" t="s">
        <v>76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93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8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20</v>
      </c>
      <c r="M1227" s="700" t="s">
        <v>18</v>
      </c>
      <c r="N1227" s="700"/>
      <c r="O1227" s="700"/>
      <c r="P1227" s="700"/>
      <c r="Q1227" s="700"/>
      <c r="R1227" s="700"/>
      <c r="S1227" s="700"/>
      <c r="T1227" s="701" t="str">
        <f>$X$34</f>
        <v>バレーボール指数</v>
      </c>
      <c r="U1227" s="701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20</v>
      </c>
      <c r="M1228" s="702" t="s">
        <v>19</v>
      </c>
      <c r="N1228" s="702"/>
      <c r="O1228" s="702"/>
      <c r="P1228" s="702"/>
      <c r="Q1228" s="702"/>
      <c r="R1228" s="702"/>
      <c r="S1228" s="702"/>
      <c r="T1228" s="703" t="str">
        <f>X1224</f>
        <v/>
      </c>
      <c r="U1228" s="704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7" t="str">
        <f>$A$40</f>
        <v>フォーマット作成者　：　Komuro Consulting Group　小室匡史</v>
      </c>
      <c r="B1229" s="717"/>
      <c r="C1229" s="717"/>
      <c r="D1229" s="717"/>
      <c r="E1229" s="717"/>
      <c r="F1229" s="717"/>
      <c r="G1229" s="717"/>
      <c r="H1229" s="717"/>
      <c r="I1229" s="717"/>
      <c r="J1229" s="717"/>
      <c r="K1229" s="717"/>
      <c r="L1229" s="455" t="s">
        <v>20</v>
      </c>
      <c r="M1229" s="699" t="s">
        <v>105</v>
      </c>
      <c r="N1229" s="699"/>
      <c r="O1229" s="699"/>
      <c r="P1229" s="699"/>
      <c r="Q1229" s="699"/>
      <c r="R1229" s="699"/>
      <c r="S1229" s="699"/>
      <c r="T1229" s="704"/>
      <c r="U1229" s="704"/>
      <c r="X1229" s="12"/>
      <c r="Y1229" s="153"/>
      <c r="Z1229" s="153"/>
      <c r="AA1229" s="153"/>
      <c r="AB1229" s="153"/>
      <c r="AC1229" s="153"/>
      <c r="AD1229" s="153"/>
      <c r="AE1229" s="153"/>
    </row>
  </sheetData>
  <sheetProtection password="AC76" sheet="1" objects="1" scenarios="1"/>
  <mergeCells count="756"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G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9" ht="14.25">
      <c r="A1" s="651" t="s">
        <v>368</v>
      </c>
      <c r="B1" s="651"/>
      <c r="C1" s="651"/>
      <c r="D1" s="651"/>
      <c r="E1" s="651"/>
      <c r="F1" s="651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</row>
    <row r="2" spans="1:59" ht="14.25" thickBot="1"/>
    <row r="3" spans="1:59">
      <c r="A3" s="539" t="str">
        <f>IF(入力!A3="","",入力!A3)</f>
        <v>測定日【関数】</v>
      </c>
      <c r="B3" s="540"/>
      <c r="C3" s="543">
        <f>IF(入力!C3="","",入力!C3)</f>
        <v>42370</v>
      </c>
      <c r="D3" s="543"/>
      <c r="E3" s="543"/>
      <c r="F3" s="544"/>
      <c r="G3" s="456"/>
      <c r="H3" s="217" t="s">
        <v>186</v>
      </c>
    </row>
    <row r="4" spans="1:59">
      <c r="A4" s="541" t="str">
        <f>IF(入力!A4="","",入力!A4)</f>
        <v>測定日【表示】</v>
      </c>
      <c r="B4" s="542"/>
      <c r="C4" s="587" t="str">
        <f>IF(入力!C4="","",入力!C4)</f>
        <v>2016.01.01</v>
      </c>
      <c r="D4" s="587"/>
      <c r="E4" s="587"/>
      <c r="F4" s="588"/>
      <c r="G4" s="456"/>
      <c r="H4" s="217" t="s">
        <v>188</v>
      </c>
    </row>
    <row r="5" spans="1:59">
      <c r="A5" s="541" t="str">
        <f>IF(入力!A5="","",入力!A5)</f>
        <v>測定場所</v>
      </c>
      <c r="B5" s="542"/>
      <c r="C5" s="587" t="str">
        <f>IF(入力!C5="","",入力!C5)</f>
        <v>●●トレーニングセンター</v>
      </c>
      <c r="D5" s="587"/>
      <c r="E5" s="587"/>
      <c r="F5" s="588"/>
      <c r="G5" s="456"/>
      <c r="H5" s="217" t="s">
        <v>190</v>
      </c>
    </row>
    <row r="6" spans="1:59">
      <c r="A6" s="541" t="str">
        <f>IF(入力!A6="","",入力!A6)</f>
        <v>チームカテゴリー</v>
      </c>
      <c r="B6" s="542"/>
      <c r="C6" s="587" t="str">
        <f>IF(入力!C6="","",入力!C6)</f>
        <v>●●チーム</v>
      </c>
      <c r="D6" s="587"/>
      <c r="E6" s="587"/>
      <c r="F6" s="588"/>
    </row>
    <row r="7" spans="1:59" ht="15" thickBot="1">
      <c r="A7" s="590" t="str">
        <f>IF(入力!A7="","",入力!A7)</f>
        <v>入力者</v>
      </c>
      <c r="B7" s="591"/>
      <c r="C7" s="654" t="str">
        <f>IF(入力!C7="","",入力!C7)</f>
        <v>○○ ○○</v>
      </c>
      <c r="D7" s="654"/>
      <c r="E7" s="654"/>
      <c r="F7" s="655"/>
    </row>
    <row r="8" spans="1:59" ht="14.25" thickBot="1">
      <c r="Q8" s="70"/>
      <c r="R8" s="70"/>
      <c r="X8" s="70"/>
      <c r="Y8" s="70"/>
      <c r="Z8" s="70"/>
      <c r="AA8" s="70"/>
      <c r="AB8" s="70"/>
      <c r="AC8" s="70"/>
      <c r="AD8" s="70"/>
      <c r="AE8" s="70"/>
      <c r="AF8" s="70"/>
    </row>
    <row r="9" spans="1:59">
      <c r="A9" s="581" t="s">
        <v>47</v>
      </c>
      <c r="B9" s="584" t="s">
        <v>91</v>
      </c>
      <c r="C9" s="584" t="s">
        <v>194</v>
      </c>
      <c r="D9" s="584" t="s">
        <v>195</v>
      </c>
      <c r="E9" s="584" t="s">
        <v>196</v>
      </c>
      <c r="F9" s="584" t="s">
        <v>197</v>
      </c>
      <c r="G9" s="584" t="s">
        <v>198</v>
      </c>
      <c r="H9" s="584" t="s">
        <v>356</v>
      </c>
      <c r="I9" s="584" t="s">
        <v>199</v>
      </c>
      <c r="J9" s="605" t="s">
        <v>15</v>
      </c>
      <c r="K9" s="593" t="s">
        <v>119</v>
      </c>
      <c r="L9" s="594"/>
      <c r="M9" s="594"/>
      <c r="N9" s="594"/>
      <c r="O9" s="594"/>
      <c r="P9" s="594"/>
      <c r="Q9" s="594"/>
      <c r="R9" s="595"/>
      <c r="S9" s="617" t="s">
        <v>201</v>
      </c>
      <c r="T9" s="618"/>
      <c r="U9" s="618"/>
      <c r="V9" s="619"/>
      <c r="W9" s="611" t="s">
        <v>202</v>
      </c>
      <c r="X9" s="612"/>
      <c r="Y9" s="612"/>
      <c r="Z9" s="613"/>
      <c r="AA9" s="560" t="s">
        <v>203</v>
      </c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2"/>
      <c r="AU9" s="552" t="s">
        <v>204</v>
      </c>
      <c r="AV9" s="553"/>
      <c r="AW9" s="553"/>
      <c r="AX9" s="553"/>
      <c r="AY9" s="553"/>
      <c r="AZ9" s="554"/>
      <c r="BA9" s="571" t="s">
        <v>205</v>
      </c>
      <c r="BB9" s="572"/>
      <c r="BC9" s="566" t="s">
        <v>246</v>
      </c>
      <c r="BD9" s="566"/>
      <c r="BE9" s="566"/>
      <c r="BF9" s="567"/>
    </row>
    <row r="10" spans="1:59">
      <c r="A10" s="582"/>
      <c r="B10" s="585"/>
      <c r="C10" s="585"/>
      <c r="D10" s="585"/>
      <c r="E10" s="585"/>
      <c r="F10" s="585"/>
      <c r="G10" s="585"/>
      <c r="H10" s="585"/>
      <c r="I10" s="585"/>
      <c r="J10" s="606"/>
      <c r="K10" s="596"/>
      <c r="L10" s="597"/>
      <c r="M10" s="597"/>
      <c r="N10" s="597"/>
      <c r="O10" s="597"/>
      <c r="P10" s="597"/>
      <c r="Q10" s="597"/>
      <c r="R10" s="598"/>
      <c r="S10" s="620"/>
      <c r="T10" s="621"/>
      <c r="U10" s="621"/>
      <c r="V10" s="622"/>
      <c r="W10" s="614"/>
      <c r="X10" s="615"/>
      <c r="Y10" s="615"/>
      <c r="Z10" s="616"/>
      <c r="AA10" s="548" t="s">
        <v>206</v>
      </c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50"/>
      <c r="AO10" s="558" t="s">
        <v>207</v>
      </c>
      <c r="AP10" s="558"/>
      <c r="AQ10" s="558"/>
      <c r="AR10" s="558"/>
      <c r="AS10" s="558"/>
      <c r="AT10" s="559"/>
      <c r="AU10" s="555" t="s">
        <v>208</v>
      </c>
      <c r="AV10" s="556"/>
      <c r="AW10" s="555" t="s">
        <v>209</v>
      </c>
      <c r="AX10" s="556"/>
      <c r="AY10" s="555" t="s">
        <v>210</v>
      </c>
      <c r="AZ10" s="556"/>
      <c r="BA10" s="573"/>
      <c r="BB10" s="574"/>
      <c r="BC10" s="569"/>
      <c r="BD10" s="569"/>
      <c r="BE10" s="569"/>
      <c r="BF10" s="570"/>
      <c r="BG10" s="70"/>
    </row>
    <row r="11" spans="1:59">
      <c r="A11" s="582"/>
      <c r="B11" s="585"/>
      <c r="C11" s="585"/>
      <c r="D11" s="585"/>
      <c r="E11" s="585"/>
      <c r="F11" s="585"/>
      <c r="G11" s="585"/>
      <c r="H11" s="585"/>
      <c r="I11" s="585"/>
      <c r="J11" s="606"/>
      <c r="K11" s="194" t="s">
        <v>11</v>
      </c>
      <c r="L11" s="195" t="s">
        <v>13</v>
      </c>
      <c r="M11" s="196" t="s">
        <v>183</v>
      </c>
      <c r="N11" s="196" t="s">
        <v>184</v>
      </c>
      <c r="O11" s="196" t="s">
        <v>211</v>
      </c>
      <c r="P11" s="196" t="s">
        <v>212</v>
      </c>
      <c r="Q11" s="603" t="s">
        <v>213</v>
      </c>
      <c r="R11" s="604"/>
      <c r="S11" s="623" t="s">
        <v>177</v>
      </c>
      <c r="T11" s="624"/>
      <c r="U11" s="624"/>
      <c r="V11" s="625"/>
      <c r="W11" s="599" t="s">
        <v>388</v>
      </c>
      <c r="X11" s="600"/>
      <c r="Y11" s="601" t="s">
        <v>215</v>
      </c>
      <c r="Z11" s="602"/>
      <c r="AA11" s="608" t="s">
        <v>64</v>
      </c>
      <c r="AB11" s="609"/>
      <c r="AC11" s="610"/>
      <c r="AD11" s="545" t="s">
        <v>74</v>
      </c>
      <c r="AE11" s="546"/>
      <c r="AF11" s="547"/>
      <c r="AG11" s="545" t="s">
        <v>361</v>
      </c>
      <c r="AH11" s="546"/>
      <c r="AI11" s="547"/>
      <c r="AJ11" s="545" t="s">
        <v>366</v>
      </c>
      <c r="AK11" s="546"/>
      <c r="AL11" s="547"/>
      <c r="AM11" s="545" t="s">
        <v>218</v>
      </c>
      <c r="AN11" s="551"/>
      <c r="AO11" s="546" t="s">
        <v>65</v>
      </c>
      <c r="AP11" s="547"/>
      <c r="AQ11" s="545" t="s">
        <v>363</v>
      </c>
      <c r="AR11" s="547"/>
      <c r="AS11" s="546" t="s">
        <v>364</v>
      </c>
      <c r="AT11" s="551"/>
      <c r="AU11" s="656" t="s">
        <v>220</v>
      </c>
      <c r="AV11" s="579"/>
      <c r="AW11" s="516" t="s">
        <v>221</v>
      </c>
      <c r="AX11" s="524" t="s">
        <v>245</v>
      </c>
      <c r="AY11" s="578" t="s">
        <v>355</v>
      </c>
      <c r="AZ11" s="579"/>
      <c r="BA11" s="199" t="s">
        <v>222</v>
      </c>
      <c r="BB11" s="272" t="s">
        <v>77</v>
      </c>
      <c r="BC11" s="638" t="s">
        <v>248</v>
      </c>
      <c r="BD11" s="580"/>
      <c r="BE11" s="563" t="s">
        <v>249</v>
      </c>
      <c r="BF11" s="564"/>
      <c r="BG11" s="70"/>
    </row>
    <row r="12" spans="1:59">
      <c r="A12" s="582"/>
      <c r="B12" s="585"/>
      <c r="C12" s="585"/>
      <c r="D12" s="585"/>
      <c r="E12" s="585"/>
      <c r="F12" s="585"/>
      <c r="G12" s="585"/>
      <c r="H12" s="585"/>
      <c r="I12" s="585"/>
      <c r="J12" s="606"/>
      <c r="K12" s="181"/>
      <c r="L12" s="182"/>
      <c r="M12" s="183"/>
      <c r="N12" s="183"/>
      <c r="O12" s="183"/>
      <c r="P12" s="183"/>
      <c r="Q12" s="197" t="s">
        <v>224</v>
      </c>
      <c r="R12" s="198" t="s">
        <v>225</v>
      </c>
      <c r="S12" s="249" t="s">
        <v>178</v>
      </c>
      <c r="T12" s="247" t="s">
        <v>179</v>
      </c>
      <c r="U12" s="250" t="s">
        <v>180</v>
      </c>
      <c r="V12" s="184" t="s">
        <v>181</v>
      </c>
      <c r="W12" s="185" t="s">
        <v>230</v>
      </c>
      <c r="X12" s="186" t="s">
        <v>231</v>
      </c>
      <c r="Y12" s="369" t="s">
        <v>230</v>
      </c>
      <c r="Z12" s="187" t="s">
        <v>231</v>
      </c>
      <c r="AA12" s="163" t="s">
        <v>230</v>
      </c>
      <c r="AB12" s="165" t="s">
        <v>231</v>
      </c>
      <c r="AC12" s="165" t="s">
        <v>232</v>
      </c>
      <c r="AD12" s="163" t="s">
        <v>230</v>
      </c>
      <c r="AE12" s="165" t="s">
        <v>231</v>
      </c>
      <c r="AF12" s="165" t="s">
        <v>232</v>
      </c>
      <c r="AG12" s="163" t="s">
        <v>230</v>
      </c>
      <c r="AH12" s="165" t="s">
        <v>231</v>
      </c>
      <c r="AI12" s="165" t="s">
        <v>232</v>
      </c>
      <c r="AJ12" s="163" t="s">
        <v>230</v>
      </c>
      <c r="AK12" s="165" t="s">
        <v>231</v>
      </c>
      <c r="AL12" s="165" t="s">
        <v>232</v>
      </c>
      <c r="AM12" s="163" t="s">
        <v>230</v>
      </c>
      <c r="AN12" s="443" t="s">
        <v>231</v>
      </c>
      <c r="AO12" s="163" t="s">
        <v>230</v>
      </c>
      <c r="AP12" s="442" t="s">
        <v>231</v>
      </c>
      <c r="AQ12" s="163" t="s">
        <v>230</v>
      </c>
      <c r="AR12" s="446" t="s">
        <v>231</v>
      </c>
      <c r="AS12" s="448" t="s">
        <v>230</v>
      </c>
      <c r="AT12" s="162" t="s">
        <v>231</v>
      </c>
      <c r="AU12" s="164" t="s">
        <v>233</v>
      </c>
      <c r="AV12" s="517" t="s">
        <v>234</v>
      </c>
      <c r="AW12" s="164"/>
      <c r="AX12" s="525"/>
      <c r="AY12" s="164" t="s">
        <v>252</v>
      </c>
      <c r="AZ12" s="179" t="s">
        <v>253</v>
      </c>
      <c r="BA12" s="180"/>
      <c r="BB12" s="273"/>
      <c r="BC12" s="284" t="s">
        <v>130</v>
      </c>
      <c r="BD12" s="285" t="s">
        <v>131</v>
      </c>
      <c r="BE12" s="284" t="s">
        <v>130</v>
      </c>
      <c r="BF12" s="286" t="s">
        <v>131</v>
      </c>
      <c r="BG12" s="70"/>
    </row>
    <row r="13" spans="1:59">
      <c r="A13" s="583"/>
      <c r="B13" s="586"/>
      <c r="C13" s="586"/>
      <c r="D13" s="586"/>
      <c r="E13" s="586"/>
      <c r="F13" s="586"/>
      <c r="G13" s="586"/>
      <c r="H13" s="586"/>
      <c r="I13" s="586"/>
      <c r="J13" s="607"/>
      <c r="K13" s="166" t="s">
        <v>235</v>
      </c>
      <c r="L13" s="167" t="s">
        <v>236</v>
      </c>
      <c r="M13" s="168" t="s">
        <v>254</v>
      </c>
      <c r="N13" s="168" t="s">
        <v>254</v>
      </c>
      <c r="O13" s="168" t="s">
        <v>236</v>
      </c>
      <c r="P13" s="168" t="s">
        <v>237</v>
      </c>
      <c r="Q13" s="214" t="s">
        <v>235</v>
      </c>
      <c r="R13" s="215" t="s">
        <v>235</v>
      </c>
      <c r="S13" s="251" t="s">
        <v>182</v>
      </c>
      <c r="T13" s="255" t="s">
        <v>182</v>
      </c>
      <c r="U13" s="256" t="s">
        <v>182</v>
      </c>
      <c r="V13" s="170" t="s">
        <v>182</v>
      </c>
      <c r="W13" s="173" t="s">
        <v>182</v>
      </c>
      <c r="X13" s="174" t="s">
        <v>182</v>
      </c>
      <c r="Y13" s="174" t="s">
        <v>182</v>
      </c>
      <c r="Z13" s="178" t="s">
        <v>182</v>
      </c>
      <c r="AA13" s="177" t="s">
        <v>235</v>
      </c>
      <c r="AB13" s="175" t="s">
        <v>235</v>
      </c>
      <c r="AC13" s="175" t="s">
        <v>235</v>
      </c>
      <c r="AD13" s="172" t="s">
        <v>235</v>
      </c>
      <c r="AE13" s="175" t="s">
        <v>235</v>
      </c>
      <c r="AF13" s="175" t="s">
        <v>235</v>
      </c>
      <c r="AG13" s="172" t="s">
        <v>235</v>
      </c>
      <c r="AH13" s="175" t="s">
        <v>235</v>
      </c>
      <c r="AI13" s="175" t="s">
        <v>235</v>
      </c>
      <c r="AJ13" s="172" t="s">
        <v>235</v>
      </c>
      <c r="AK13" s="175" t="s">
        <v>235</v>
      </c>
      <c r="AL13" s="175" t="s">
        <v>235</v>
      </c>
      <c r="AM13" s="172" t="s">
        <v>239</v>
      </c>
      <c r="AN13" s="444" t="s">
        <v>239</v>
      </c>
      <c r="AO13" s="172" t="s">
        <v>239</v>
      </c>
      <c r="AP13" s="172" t="s">
        <v>239</v>
      </c>
      <c r="AQ13" s="172" t="s">
        <v>239</v>
      </c>
      <c r="AR13" s="445" t="s">
        <v>239</v>
      </c>
      <c r="AS13" s="172" t="s">
        <v>239</v>
      </c>
      <c r="AT13" s="176" t="s">
        <v>239</v>
      </c>
      <c r="AU13" s="171" t="s">
        <v>235</v>
      </c>
      <c r="AV13" s="518" t="s">
        <v>235</v>
      </c>
      <c r="AW13" s="515" t="s">
        <v>235</v>
      </c>
      <c r="AX13" s="518" t="s">
        <v>115</v>
      </c>
      <c r="AY13" s="515" t="s">
        <v>235</v>
      </c>
      <c r="AZ13" s="200" t="s">
        <v>235</v>
      </c>
      <c r="BA13" s="201" t="s">
        <v>239</v>
      </c>
      <c r="BB13" s="274" t="s">
        <v>240</v>
      </c>
      <c r="BC13" s="287" t="s">
        <v>247</v>
      </c>
      <c r="BD13" s="288" t="s">
        <v>247</v>
      </c>
      <c r="BE13" s="288" t="s">
        <v>247</v>
      </c>
      <c r="BF13" s="289" t="s">
        <v>247</v>
      </c>
      <c r="BG13" s="70"/>
    </row>
    <row r="14" spans="1:59">
      <c r="A14" s="96">
        <f>IF(入力!A14="","",入力!A14)</f>
        <v>1</v>
      </c>
      <c r="B14" s="189" t="str">
        <f>IF(入力!B14="","",入力!B14)</f>
        <v>■■　■■</v>
      </c>
      <c r="C14" s="189" t="str">
        <f>IF(入力!C14="","",入力!C14)</f>
        <v>□□　□□</v>
      </c>
      <c r="D14" s="232">
        <f>IF(入力!D14="","",入力!D14)</f>
        <v>37257</v>
      </c>
      <c r="E14" s="370">
        <f>IF(入力!E14="", IF(D14="","",DATEDIF(D14,入力!$C$3,"Y")),入力!E14)</f>
        <v>14</v>
      </c>
      <c r="F14" s="370" t="str">
        <f>IF(入力!F14="","",入力!F14)</f>
        <v>女</v>
      </c>
      <c r="G14" s="189" t="str">
        <f>IF(入力!G14="","",入力!G14)</f>
        <v>愛知県</v>
      </c>
      <c r="H14" s="189" t="str">
        <f>IF(入力!H14="","",入力!H14)</f>
        <v>◆◆◆中学校</v>
      </c>
      <c r="I14" s="370" t="str">
        <f>IF(入力!I14="","",入力!I14)</f>
        <v>右</v>
      </c>
      <c r="J14" s="370" t="str">
        <f>IF(入力!J14="","",入力!J14)</f>
        <v>WS</v>
      </c>
      <c r="K14" s="160">
        <f>IF(入力!K14="","",入力!K14)</f>
        <v>172.7</v>
      </c>
      <c r="L14" s="83">
        <f>IF(入力!L14="","",入力!L14)</f>
        <v>54.7</v>
      </c>
      <c r="M14" s="83">
        <f>IF(入力!M14="","",入力!M14)</f>
        <v>8.5</v>
      </c>
      <c r="N14" s="83">
        <f>IF(入力!N14="","",入力!N14)</f>
        <v>11</v>
      </c>
      <c r="O14" s="83">
        <f>IF(OR(入力!L14="",入力!M14="",入力!N14=""),"",(入力!L14-(入力!L14*(4.57/(1.0888-0.00153*(入力!M14+入力!N14))-4.142)*100)/100))</f>
        <v>45.207662426048067</v>
      </c>
      <c r="P14" s="83">
        <f>IF(入力!P14="", IF(K14="","",L14/POWER(K14/100,2)),入力!P14)</f>
        <v>18.34014019645744</v>
      </c>
      <c r="Q14" s="193">
        <f>IF(入力!Q14="","",入力!Q14)</f>
        <v>228</v>
      </c>
      <c r="R14" s="257">
        <f>IF(入力!R14="","",入力!R14)</f>
        <v>227</v>
      </c>
      <c r="S14" s="104">
        <f>IF(入力!S14="","",入力!S14)</f>
        <v>2</v>
      </c>
      <c r="T14" s="205">
        <f>IF(入力!T14="","",入力!T14)</f>
        <v>3.29</v>
      </c>
      <c r="U14" s="248">
        <f>IF(入力!U14="","",入力!U14)</f>
        <v>1.99</v>
      </c>
      <c r="V14" s="204">
        <f>IF(入力!V14="","",入力!V14)</f>
        <v>3.28</v>
      </c>
      <c r="W14" s="108">
        <f>IF(入力!W14="","",入力!W14)</f>
        <v>5.0199999999999996</v>
      </c>
      <c r="X14" s="109">
        <f>IF(入力!X14="","",入力!X14)</f>
        <v>4.92</v>
      </c>
      <c r="Y14" s="209">
        <f>IF(入力!Y14="","",入力!Y14)</f>
        <v>14.14</v>
      </c>
      <c r="Z14" s="209">
        <f>IF(入力!Z14="","",入力!Z14)</f>
        <v>14.04</v>
      </c>
      <c r="AA14" s="258">
        <f>IF(入力!AA14="","",入力!AA14)</f>
        <v>278</v>
      </c>
      <c r="AB14" s="259">
        <f>IF(入力!AB14="","",入力!AB14)</f>
        <v>275</v>
      </c>
      <c r="AC14" s="210">
        <f>IF(入力!AC14="", IF(入力!AA14="",IF(入力!AB14="","",入力!AB14-入力!Q14),IF(入力!AB14="",入力!AA14-入力!Q14,IF(入力!AA14&gt;入力!AB14,入力!AA14-入力!Q14,入力!AB14-入力!Q14))),入力!AC14)</f>
        <v>50</v>
      </c>
      <c r="AD14" s="210">
        <f>IF(入力!AD14="","",入力!AD14)</f>
        <v>291</v>
      </c>
      <c r="AE14" s="210">
        <f>IF(入力!AE14="","",入力!AE14)</f>
        <v>297</v>
      </c>
      <c r="AF14" s="210">
        <f>IF(入力!AF14="", IF(入力!AD14="",IF(入力!AE14="","",入力!AE14-入力!Q14),IF(入力!AE14="",入力!AD14-入力!Q14,IF(入力!AD14&gt;入力!AE14,入力!AD14-入力!Q14,入力!AE14-入力!Q14))),入力!AF14)</f>
        <v>69</v>
      </c>
      <c r="AG14" s="210">
        <f>IF(入力!AG14="","",入力!AG14)</f>
        <v>278</v>
      </c>
      <c r="AH14" s="210">
        <f>IF(入力!AH14="","",入力!AH14)</f>
        <v>275</v>
      </c>
      <c r="AI14" s="210">
        <f>IF(入力!AI14="", IF(入力!AG14="",IF(入力!AH14="","",入力!AH14-入力!Q14),IF(入力!AH14="",入力!AG14-入力!Q14,IF(入力!AG14&gt;入力!AH14,入力!AG14-入力!Q14,入力!AH14-入力!Q14))),入力!AI14)</f>
        <v>50</v>
      </c>
      <c r="AJ14" s="210">
        <f>IF(入力!AJ14="","",入力!AJ14)</f>
        <v>277</v>
      </c>
      <c r="AK14" s="210">
        <f>IF(入力!AK14="","",入力!AK14)</f>
        <v>275</v>
      </c>
      <c r="AL14" s="210">
        <f>IF(入力!AL14="", IF(入力!AJ14="",IF(入力!AK14="","",入力!AK14-入力!Q14),IF(入力!AK14="",入力!AJ14-入力!Q14,IF(入力!AJ14&gt;入力!AK14,入力!AJ14-入力!Q14,入力!AK14-入力!Q14))),入力!AL14)</f>
        <v>49</v>
      </c>
      <c r="AM14" s="209">
        <f>IF(入力!AM14="","",入力!AM14)</f>
        <v>6.91</v>
      </c>
      <c r="AN14" s="127">
        <f>IF(入力!AN14="","",入力!AN14)</f>
        <v>6.91</v>
      </c>
      <c r="AO14" s="206">
        <f>IF(入力!AO14="","",入力!AO14)</f>
        <v>10.7</v>
      </c>
      <c r="AP14" s="447">
        <f>IF(入力!AP14="","",入力!AP14)</f>
        <v>12.6</v>
      </c>
      <c r="AQ14" s="206">
        <f>IF(入力!AQ14="","",入力!AQ14)</f>
        <v>11</v>
      </c>
      <c r="AR14" s="447">
        <f>IF(入力!AR14="","",入力!AR14)</f>
        <v>13.5</v>
      </c>
      <c r="AS14" s="206">
        <f>IF(入力!AS14="","",入力!AS14)</f>
        <v>11.5</v>
      </c>
      <c r="AT14" s="208">
        <f>IF(入力!AT14="","",入力!AT14)</f>
        <v>12</v>
      </c>
      <c r="AU14" s="160">
        <f>IF(入力!AU14="","",入力!AU14)</f>
        <v>16</v>
      </c>
      <c r="AV14" s="257">
        <f>IF(入力!AV14="","",入力!AV14)</f>
        <v>12</v>
      </c>
      <c r="AW14" s="530">
        <f>IF(入力!AW14="","",入力!AW14)</f>
        <v>207</v>
      </c>
      <c r="AX14" s="257">
        <f>IF(入力!AX14="","",入力!AX14)</f>
        <v>4</v>
      </c>
      <c r="AY14" s="530">
        <f>IF(入力!AY14="","",入力!AY14)</f>
        <v>86</v>
      </c>
      <c r="AZ14" s="257">
        <f>IF(入力!AZ14="","",入力!AZ14)</f>
        <v>88</v>
      </c>
      <c r="BA14" s="135">
        <f>IF(入力!BA14="","",入力!BA14)</f>
        <v>1320</v>
      </c>
      <c r="BB14" s="279">
        <f>IF(入力!BB14="","",入力!BB14)</f>
        <v>34</v>
      </c>
      <c r="BC14" s="129">
        <f>IF(入力!BC14="","",入力!BC14)</f>
        <v>32.1</v>
      </c>
      <c r="BD14" s="282">
        <f>IF(入力!BD14="","",入力!BD14)</f>
        <v>29.1</v>
      </c>
      <c r="BE14" s="129">
        <f>IF(入力!BE14="","",入力!BE14)</f>
        <v>33.299999999999997</v>
      </c>
      <c r="BF14" s="283">
        <f>IF(入力!BF14="","",入力!BF14)</f>
        <v>29</v>
      </c>
      <c r="BG14" s="70"/>
    </row>
    <row r="15" spans="1:59">
      <c r="A15" s="96">
        <f>IF(入力!A15="","",入力!A15)</f>
        <v>2</v>
      </c>
      <c r="B15" s="189" t="str">
        <f>IF(入力!B15="","",入力!B15)</f>
        <v>■■　■■</v>
      </c>
      <c r="C15" s="189" t="str">
        <f>IF(入力!C15="","",入力!C15)</f>
        <v>□□　□□</v>
      </c>
      <c r="D15" s="232">
        <f>IF(入力!D15="","",入力!D15)</f>
        <v>37289</v>
      </c>
      <c r="E15" s="440">
        <f>IF(入力!E15="", IF(D15="","",DATEDIF(D15,入力!$C$3,"Y")),入力!E15)</f>
        <v>13</v>
      </c>
      <c r="F15" s="370" t="str">
        <f>IF(入力!F15="","",入力!F15)</f>
        <v>女</v>
      </c>
      <c r="G15" s="189" t="str">
        <f>IF(入力!G15="","",入力!G15)</f>
        <v>東京都</v>
      </c>
      <c r="H15" s="189" t="str">
        <f>IF(入力!H15="","",入力!H15)</f>
        <v>◆◆学園中学校</v>
      </c>
      <c r="I15" s="370" t="str">
        <f>IF(入力!I15="","",入力!I15)</f>
        <v>右</v>
      </c>
      <c r="J15" s="370" t="str">
        <f>IF(入力!J15="","",入力!J15)</f>
        <v>WS・MB</v>
      </c>
      <c r="K15" s="160">
        <f>IF(入力!K15="","",入力!K15)</f>
        <v>167.9</v>
      </c>
      <c r="L15" s="83">
        <f>IF(入力!L15="","",入力!L15)</f>
        <v>54.1</v>
      </c>
      <c r="M15" s="83">
        <f>IF(入力!M15="","",入力!M15)</f>
        <v>11</v>
      </c>
      <c r="N15" s="83">
        <f>IF(入力!N15="","",入力!N15)</f>
        <v>12.5</v>
      </c>
      <c r="O15" s="83">
        <f>IF(OR(入力!L15="",入力!M15="",入力!N15=""),"",(入力!L15-(入力!L15*(4.57/(1.0888-0.00153*(入力!M15+入力!N15))-4.142)*100)/100))</f>
        <v>43.354661283474769</v>
      </c>
      <c r="P15" s="83">
        <f>IF(入力!P15="", IF(K15="","",L15/POWER(K15/100,2)),入力!P15)</f>
        <v>19.190923438147937</v>
      </c>
      <c r="Q15" s="193">
        <f>IF(入力!Q15="","",入力!Q15)</f>
        <v>219</v>
      </c>
      <c r="R15" s="257">
        <f>IF(入力!R15="","",入力!R15)</f>
        <v>216</v>
      </c>
      <c r="S15" s="104">
        <f>IF(入力!S15="","",入力!S15)</f>
        <v>2.0299999999999998</v>
      </c>
      <c r="T15" s="205">
        <f>IF(入力!T15="","",入力!T15)</f>
        <v>3.34</v>
      </c>
      <c r="U15" s="248">
        <f>IF(入力!U15="","",入力!U15)</f>
        <v>1.97</v>
      </c>
      <c r="V15" s="204">
        <f>IF(入力!V15="","",入力!V15)</f>
        <v>3.24</v>
      </c>
      <c r="W15" s="108">
        <f>IF(入力!W15="","",入力!W15)</f>
        <v>4.99</v>
      </c>
      <c r="X15" s="109">
        <f>IF(入力!X15="","",入力!X15)</f>
        <v>4.87</v>
      </c>
      <c r="Y15" s="209">
        <f>IF(入力!Y15="","",入力!Y15)</f>
        <v>13.89</v>
      </c>
      <c r="Z15" s="209">
        <f>IF(入力!Z15="","",入力!Z15)</f>
        <v>13.92</v>
      </c>
      <c r="AA15" s="258">
        <f>IF(入力!AA15="","",入力!AA15)</f>
        <v>274</v>
      </c>
      <c r="AB15" s="259">
        <f>IF(入力!AB15="","",入力!AB15)</f>
        <v>278</v>
      </c>
      <c r="AC15" s="210">
        <f>IF(入力!AC15="", IF(入力!AA15="",IF(入力!AB15="","",入力!AB15-入力!Q15),IF(入力!AB15="",入力!AA15-入力!Q15,IF(入力!AA15&gt;入力!AB15,入力!AA15-入力!Q15,入力!AB15-入力!Q15))),入力!AC15)</f>
        <v>59</v>
      </c>
      <c r="AD15" s="210">
        <f>IF(入力!AD15="","",入力!AD15)</f>
        <v>284</v>
      </c>
      <c r="AE15" s="210">
        <f>IF(入力!AE15="","",入力!AE15)</f>
        <v>283</v>
      </c>
      <c r="AF15" s="210">
        <f>IF(入力!AF15="", IF(入力!AD15="",IF(入力!AE15="","",入力!AE15-入力!Q15),IF(入力!AE15="",入力!AD15-入力!Q15,IF(入力!AD15&gt;入力!AE15,入力!AD15-入力!Q15,入力!AE15-入力!Q15))),入力!AF15)</f>
        <v>65</v>
      </c>
      <c r="AG15" s="210">
        <f>IF(入力!AG15="","",入力!AG15)</f>
        <v>266</v>
      </c>
      <c r="AH15" s="210">
        <f>IF(入力!AH15="","",入力!AH15)</f>
        <v>270</v>
      </c>
      <c r="AI15" s="210">
        <f>IF(入力!AI15="", IF(入力!AG15="",IF(入力!AH15="","",入力!AH15-入力!Q15),IF(入力!AH15="",入力!AG15-入力!Q15,IF(入力!AG15&gt;入力!AH15,入力!AG15-入力!Q15,入力!AH15-入力!Q15))),入力!AI15)</f>
        <v>51</v>
      </c>
      <c r="AJ15" s="210">
        <f>IF(入力!AJ15="","",入力!AJ15)</f>
        <v>270</v>
      </c>
      <c r="AK15" s="210">
        <f>IF(入力!AK15="","",入力!AK15)</f>
        <v>267</v>
      </c>
      <c r="AL15" s="210">
        <f>IF(入力!AL15="", IF(入力!AJ15="",IF(入力!AK15="","",入力!AK15-入力!Q15),IF(入力!AK15="",入力!AJ15-入力!Q15,IF(入力!AJ15&gt;入力!AK15,入力!AJ15-入力!Q15,入力!AK15-入力!Q15))),入力!AL15)</f>
        <v>51</v>
      </c>
      <c r="AM15" s="209">
        <f>IF(入力!AM15="","",入力!AM15)</f>
        <v>7.81</v>
      </c>
      <c r="AN15" s="127">
        <f>IF(入力!AN15="","",入力!AN15)</f>
        <v>7.79</v>
      </c>
      <c r="AO15" s="206">
        <f>IF(入力!AO15="","",入力!AO15)</f>
        <v>9.5</v>
      </c>
      <c r="AP15" s="447">
        <f>IF(入力!AP15="","",入力!AP15)</f>
        <v>9.1</v>
      </c>
      <c r="AQ15" s="206">
        <f>IF(入力!AQ15="","",入力!AQ15)</f>
        <v>10.3</v>
      </c>
      <c r="AR15" s="447">
        <f>IF(入力!AR15="","",入力!AR15)</f>
        <v>10.199999999999999</v>
      </c>
      <c r="AS15" s="206">
        <f>IF(入力!AS15="","",入力!AS15)</f>
        <v>10.1</v>
      </c>
      <c r="AT15" s="208">
        <f>IF(入力!AT15="","",入力!AT15)</f>
        <v>9.8000000000000007</v>
      </c>
      <c r="AU15" s="160">
        <f>IF(入力!AU15="","",入力!AU15)</f>
        <v>-10</v>
      </c>
      <c r="AV15" s="257">
        <f>IF(入力!AV15="","",入力!AV15)</f>
        <v>5</v>
      </c>
      <c r="AW15" s="530">
        <f>IF(入力!AW15="","",入力!AW15)</f>
        <v>168</v>
      </c>
      <c r="AX15" s="257">
        <f>IF(入力!AX15="","",入力!AX15)</f>
        <v>3</v>
      </c>
      <c r="AY15" s="530">
        <f>IF(入力!AY15="","",入力!AY15)</f>
        <v>85</v>
      </c>
      <c r="AZ15" s="257">
        <f>IF(入力!AZ15="","",入力!AZ15)</f>
        <v>89</v>
      </c>
      <c r="BA15" s="135">
        <f>IF(入力!BA15="","",入力!BA15)</f>
        <v>1000</v>
      </c>
      <c r="BB15" s="279">
        <f>IF(入力!BB15="","",入力!BB15)</f>
        <v>32</v>
      </c>
      <c r="BC15" s="129">
        <f>IF(入力!BC15="","",入力!BC15)</f>
        <v>31.8</v>
      </c>
      <c r="BD15" s="282">
        <f>IF(入力!BD15="","",入力!BD15)</f>
        <v>30.9</v>
      </c>
      <c r="BE15" s="129">
        <f>IF(入力!BE15="","",入力!BE15)</f>
        <v>32.1</v>
      </c>
      <c r="BF15" s="283">
        <f>IF(入力!BF15="","",入力!BF15)</f>
        <v>30</v>
      </c>
      <c r="BG15" s="70"/>
    </row>
    <row r="16" spans="1:59">
      <c r="A16" s="96">
        <f>IF(入力!A16="","",入力!A16)</f>
        <v>3</v>
      </c>
      <c r="B16" s="189" t="str">
        <f>IF(入力!B16="","",入力!B16)</f>
        <v>■■　■■</v>
      </c>
      <c r="C16" s="189" t="str">
        <f>IF(入力!C16="","",入力!C16)</f>
        <v>□□　□□</v>
      </c>
      <c r="D16" s="232">
        <f>IF(入力!D16="","",入力!D16)</f>
        <v>37318</v>
      </c>
      <c r="E16" s="440">
        <f>IF(入力!E16="", IF(D16="","",DATEDIF(D16,入力!$C$3,"Y")),入力!E16)</f>
        <v>13</v>
      </c>
      <c r="F16" s="370" t="str">
        <f>IF(入力!F16="","",入力!F16)</f>
        <v>女</v>
      </c>
      <c r="G16" s="189" t="str">
        <f>IF(入力!G16="","",入力!G16)</f>
        <v>大阪府</v>
      </c>
      <c r="H16" s="189" t="str">
        <f>IF(入力!H16="","",入力!H16)</f>
        <v>◆◆市立東中学校</v>
      </c>
      <c r="I16" s="370" t="str">
        <f>IF(入力!I16="","",入力!I16)</f>
        <v>右</v>
      </c>
      <c r="J16" s="370" t="str">
        <f>IF(入力!J16="","",入力!J16)</f>
        <v>S</v>
      </c>
      <c r="K16" s="160">
        <f>IF(入力!K16="","",入力!K16)</f>
        <v>166.9</v>
      </c>
      <c r="L16" s="83">
        <f>IF(入力!L16="","",入力!L16)</f>
        <v>65.7</v>
      </c>
      <c r="M16" s="83">
        <f>IF(入力!M16="","",入力!M16)</f>
        <v>16</v>
      </c>
      <c r="N16" s="83">
        <f>IF(入力!N16="","",入力!N16)</f>
        <v>13.5</v>
      </c>
      <c r="O16" s="83">
        <f>IF(OR(入力!L16="",入力!M16="",入力!N16=""),"",(入力!L16-(入力!L16*(4.57/(1.0888-0.00153*(入力!M16+入力!N16))-4.142)*100)/100))</f>
        <v>50.142259011272785</v>
      </c>
      <c r="P16" s="83">
        <f>IF(入力!P16="", IF(K16="","",L16/POWER(K16/100,2)),入力!P16)</f>
        <v>23.585913214609196</v>
      </c>
      <c r="Q16" s="193">
        <f>IF(入力!Q16="","",入力!Q16)</f>
        <v>218.5</v>
      </c>
      <c r="R16" s="257">
        <f>IF(入力!R16="","",入力!R16)</f>
        <v>214.5</v>
      </c>
      <c r="S16" s="104">
        <f>IF(入力!S16="","",入力!S16)</f>
        <v>1.99</v>
      </c>
      <c r="T16" s="205">
        <f>IF(入力!T16="","",入力!T16)</f>
        <v>3.4</v>
      </c>
      <c r="U16" s="248">
        <f>IF(入力!U16="","",入力!U16)</f>
        <v>2.0299999999999998</v>
      </c>
      <c r="V16" s="204">
        <f>IF(入力!V16="","",入力!V16)</f>
        <v>3.44</v>
      </c>
      <c r="W16" s="108">
        <f>IF(入力!W16="","",入力!W16)</f>
        <v>5.33</v>
      </c>
      <c r="X16" s="109">
        <f>IF(入力!X16="","",入力!X16)</f>
        <v>4.97</v>
      </c>
      <c r="Y16" s="209">
        <f>IF(入力!Y16="","",入力!Y16)</f>
        <v>13.91</v>
      </c>
      <c r="Z16" s="209">
        <f>IF(入力!Z16="","",入力!Z16)</f>
        <v>13.93</v>
      </c>
      <c r="AA16" s="258">
        <f>IF(入力!AA16="","",入力!AA16)</f>
        <v>270</v>
      </c>
      <c r="AB16" s="259">
        <f>IF(入力!AB16="","",入力!AB16)</f>
        <v>273</v>
      </c>
      <c r="AC16" s="210">
        <f>IF(入力!AC16="", IF(入力!AA16="",IF(入力!AB16="","",入力!AB16-入力!Q16),IF(入力!AB16="",入力!AA16-入力!Q16,IF(入力!AA16&gt;入力!AB16,入力!AA16-入力!Q16,入力!AB16-入力!Q16))),入力!AC16)</f>
        <v>54.5</v>
      </c>
      <c r="AD16" s="210">
        <f>IF(入力!AD16="","",入力!AD16)</f>
        <v>281</v>
      </c>
      <c r="AE16" s="210">
        <f>IF(入力!AE16="","",入力!AE16)</f>
        <v>283</v>
      </c>
      <c r="AF16" s="210">
        <f>IF(入力!AF16="", IF(入力!AD16="",IF(入力!AE16="","",入力!AE16-入力!Q16),IF(入力!AE16="",入力!AD16-入力!Q16,IF(入力!AD16&gt;入力!AE16,入力!AD16-入力!Q16,入力!AE16-入力!Q16))),入力!AF16)</f>
        <v>64.5</v>
      </c>
      <c r="AG16" s="210">
        <f>IF(入力!AG16="","",入力!AG16)</f>
        <v>270</v>
      </c>
      <c r="AH16" s="210">
        <f>IF(入力!AH16="","",入力!AH16)</f>
        <v>266</v>
      </c>
      <c r="AI16" s="210">
        <f>IF(入力!AI16="", IF(入力!AG16="",IF(入力!AH16="","",入力!AH16-入力!Q16),IF(入力!AH16="",入力!AG16-入力!Q16,IF(入力!AG16&gt;入力!AH16,入力!AG16-入力!Q16,入力!AH16-入力!Q16))),入力!AI16)</f>
        <v>51.5</v>
      </c>
      <c r="AJ16" s="210">
        <f>IF(入力!AJ16="","",入力!AJ16)</f>
        <v>269</v>
      </c>
      <c r="AK16" s="210">
        <f>IF(入力!AK16="","",入力!AK16)</f>
        <v>270</v>
      </c>
      <c r="AL16" s="210">
        <f>IF(入力!AL16="", IF(入力!AJ16="",IF(入力!AK16="","",入力!AK16-入力!Q16),IF(入力!AK16="",入力!AJ16-入力!Q16,IF(入力!AJ16&gt;入力!AK16,入力!AJ16-入力!Q16,入力!AK16-入力!Q16))),入力!AL16)</f>
        <v>51.5</v>
      </c>
      <c r="AM16" s="209">
        <f>IF(入力!AM16="","",入力!AM16)</f>
        <v>7.18</v>
      </c>
      <c r="AN16" s="127">
        <f>IF(入力!AN16="","",入力!AN16)</f>
        <v>6.98</v>
      </c>
      <c r="AO16" s="206">
        <f>IF(入力!AO16="","",入力!AO16)</f>
        <v>9.5</v>
      </c>
      <c r="AP16" s="447">
        <f>IF(入力!AP16="","",入力!AP16)</f>
        <v>9.6</v>
      </c>
      <c r="AQ16" s="206">
        <f>IF(入力!AQ16="","",入力!AQ16)</f>
        <v>10.5</v>
      </c>
      <c r="AR16" s="447">
        <f>IF(入力!AR16="","",入力!AR16)</f>
        <v>10.7</v>
      </c>
      <c r="AS16" s="206">
        <f>IF(入力!AS16="","",入力!AS16)</f>
        <v>10.3</v>
      </c>
      <c r="AT16" s="208">
        <f>IF(入力!AT16="","",入力!AT16)</f>
        <v>10.5</v>
      </c>
      <c r="AU16" s="160">
        <f>IF(入力!AU16="","",入力!AU16)</f>
        <v>16</v>
      </c>
      <c r="AV16" s="257">
        <f>IF(入力!AV16="","",入力!AV16)</f>
        <v>5</v>
      </c>
      <c r="AW16" s="530">
        <f>IF(入力!AW16="","",入力!AW16)</f>
        <v>180</v>
      </c>
      <c r="AX16" s="257">
        <f>IF(入力!AX16="","",入力!AX16)</f>
        <v>22</v>
      </c>
      <c r="AY16" s="530">
        <f>IF(入力!AY16="","",入力!AY16)</f>
        <v>82</v>
      </c>
      <c r="AZ16" s="257">
        <f>IF(入力!AZ16="","",入力!AZ16)</f>
        <v>87</v>
      </c>
      <c r="BA16" s="135">
        <f>IF(入力!BA16="","",入力!BA16)</f>
        <v>800</v>
      </c>
      <c r="BB16" s="279">
        <f>IF(入力!BB16="","",入力!BB16)</f>
        <v>25</v>
      </c>
      <c r="BC16" s="129">
        <f>IF(入力!BC16="","",入力!BC16)</f>
        <v>38.700000000000003</v>
      </c>
      <c r="BD16" s="282">
        <f>IF(入力!BD16="","",入力!BD16)</f>
        <v>37.6</v>
      </c>
      <c r="BE16" s="129">
        <f>IF(入力!BE16="","",入力!BE16)</f>
        <v>39.9</v>
      </c>
      <c r="BF16" s="283">
        <f>IF(入力!BF16="","",入力!BF16)</f>
        <v>38.200000000000003</v>
      </c>
      <c r="BG16" s="70"/>
    </row>
    <row r="17" spans="1:59">
      <c r="A17" s="96">
        <f>IF(入力!A17="","",入力!A17)</f>
        <v>4</v>
      </c>
      <c r="B17" s="189" t="str">
        <f>IF(入力!B17="","",入力!B17)</f>
        <v>■■　■■</v>
      </c>
      <c r="C17" s="189" t="str">
        <f>IF(入力!C17="","",入力!C17)</f>
        <v>□□　□□</v>
      </c>
      <c r="D17" s="232">
        <f>IF(入力!D17="","",入力!D17)</f>
        <v>37350</v>
      </c>
      <c r="E17" s="440">
        <f>IF(入力!E17="", IF(D17="","",DATEDIF(D17,入力!$C$3,"Y")),入力!E17)</f>
        <v>13</v>
      </c>
      <c r="F17" s="370" t="str">
        <f>IF(入力!F17="","",入力!F17)</f>
        <v>女</v>
      </c>
      <c r="G17" s="189" t="str">
        <f>IF(入力!G17="","",入力!G17)</f>
        <v>神奈川県</v>
      </c>
      <c r="H17" s="189" t="str">
        <f>IF(入力!H17="","",入力!H17)</f>
        <v>◆◆市立西中学校</v>
      </c>
      <c r="I17" s="370" t="str">
        <f>IF(入力!I17="","",入力!I17)</f>
        <v>左</v>
      </c>
      <c r="J17" s="370" t="str">
        <f>IF(入力!J17="","",入力!J17)</f>
        <v>ＷＳ・OP</v>
      </c>
      <c r="K17" s="160">
        <f>IF(入力!K17="","",入力!K17)</f>
        <v>167.5</v>
      </c>
      <c r="L17" s="83">
        <f>IF(入力!L17="","",入力!L17)</f>
        <v>56.8</v>
      </c>
      <c r="M17" s="83">
        <f>IF(入力!M17="","",入力!M17)</f>
        <v>16.5</v>
      </c>
      <c r="N17" s="83">
        <f>IF(入力!N17="","",入力!N17)</f>
        <v>9.5</v>
      </c>
      <c r="O17" s="83">
        <f>IF(OR(入力!L17="",入力!M17="",入力!N17=""),"",(入力!L17-(入力!L17*(4.57/(1.0888-0.00153*(入力!M17+入力!N17))-4.142)*100)/100))</f>
        <v>44.61941212941602</v>
      </c>
      <c r="P17" s="83">
        <f>IF(入力!P17="", IF(K17="","",L17/POWER(K17/100,2)),入力!P17)</f>
        <v>20.245043439518824</v>
      </c>
      <c r="Q17" s="193">
        <f>IF(入力!Q17="","",入力!Q17)</f>
        <v>218.5</v>
      </c>
      <c r="R17" s="257">
        <f>IF(入力!R17="","",入力!R17)</f>
        <v>216.5</v>
      </c>
      <c r="S17" s="104">
        <f>IF(入力!S17="","",入力!S17)</f>
        <v>2.0299999999999998</v>
      </c>
      <c r="T17" s="205">
        <f>IF(入力!T17="","",入力!T17)</f>
        <v>3.4</v>
      </c>
      <c r="U17" s="248">
        <f>IF(入力!U17="","",入力!U17)</f>
        <v>3.04</v>
      </c>
      <c r="V17" s="204">
        <f>IF(入力!V17="","",入力!V17)</f>
        <v>3.41</v>
      </c>
      <c r="W17" s="108">
        <f>IF(入力!W17="","",入力!W17)</f>
        <v>5.35</v>
      </c>
      <c r="X17" s="109">
        <f>IF(入力!X17="","",入力!X17)</f>
        <v>4.97</v>
      </c>
      <c r="Y17" s="209">
        <f>IF(入力!Y17="","",入力!Y17)</f>
        <v>13.96</v>
      </c>
      <c r="Z17" s="209">
        <f>IF(入力!Z17="","",入力!Z17)</f>
        <v>14.43</v>
      </c>
      <c r="AA17" s="258">
        <f>IF(入力!AA17="","",入力!AA17)</f>
        <v>275</v>
      </c>
      <c r="AB17" s="259">
        <f>IF(入力!AB17="","",入力!AB17)</f>
        <v>276</v>
      </c>
      <c r="AC17" s="210">
        <f>IF(入力!AC17="", IF(入力!AA17="",IF(入力!AB17="","",入力!AB17-入力!Q17),IF(入力!AB17="",入力!AA17-入力!Q17,IF(入力!AA17&gt;入力!AB17,入力!AA17-入力!Q17,入力!AB17-入力!Q17))),入力!AC17)</f>
        <v>57.5</v>
      </c>
      <c r="AD17" s="210">
        <f>IF(入力!AD17="","",入力!AD17)</f>
        <v>281</v>
      </c>
      <c r="AE17" s="210">
        <f>IF(入力!AE17="","",入力!AE17)</f>
        <v>278</v>
      </c>
      <c r="AF17" s="210">
        <f>IF(入力!AF17="", IF(入力!AD17="",IF(入力!AE17="","",入力!AE17-入力!Q17),IF(入力!AE17="",入力!AD17-入力!Q17,IF(入力!AD17&gt;入力!AE17,入力!AD17-入力!Q17,入力!AE17-入力!Q17))),入力!AF17)</f>
        <v>62.5</v>
      </c>
      <c r="AG17" s="210">
        <f>IF(入力!AG17="","",入力!AG17)</f>
        <v>268</v>
      </c>
      <c r="AH17" s="210">
        <f>IF(入力!AH17="","",入力!AH17)</f>
        <v>271</v>
      </c>
      <c r="AI17" s="210">
        <f>IF(入力!AI17="", IF(入力!AG17="",IF(入力!AH17="","",入力!AH17-入力!Q17),IF(入力!AH17="",入力!AG17-入力!Q17,IF(入力!AG17&gt;入力!AH17,入力!AG17-入力!Q17,入力!AH17-入力!Q17))),入力!AI17)</f>
        <v>52.5</v>
      </c>
      <c r="AJ17" s="210">
        <f>IF(入力!AJ17="","",入力!AJ17)</f>
        <v>269</v>
      </c>
      <c r="AK17" s="210">
        <f>IF(入力!AK17="","",入力!AK17)</f>
        <v>266</v>
      </c>
      <c r="AL17" s="210">
        <f>IF(入力!AL17="", IF(入力!AJ17="",IF(入力!AK17="","",入力!AK17-入力!Q17),IF(入力!AK17="",入力!AJ17-入力!Q17,IF(入力!AJ17&gt;入力!AK17,入力!AJ17-入力!Q17,入力!AK17-入力!Q17))),入力!AL17)</f>
        <v>50.5</v>
      </c>
      <c r="AM17" s="209">
        <f>IF(入力!AM17="","",入力!AM17)</f>
        <v>7.63</v>
      </c>
      <c r="AN17" s="127">
        <f>IF(入力!AN17="","",入力!AN17)</f>
        <v>6.78</v>
      </c>
      <c r="AO17" s="206">
        <f>IF(入力!AO17="","",入力!AO17)</f>
        <v>7.4</v>
      </c>
      <c r="AP17" s="447">
        <f>IF(入力!AP17="","",入力!AP17)</f>
        <v>8.1999999999999993</v>
      </c>
      <c r="AQ17" s="206">
        <f>IF(入力!AQ17="","",入力!AQ17)</f>
        <v>8.5</v>
      </c>
      <c r="AR17" s="447">
        <f>IF(入力!AR17="","",入力!AR17)</f>
        <v>8.1999999999999993</v>
      </c>
      <c r="AS17" s="206">
        <f>IF(入力!AS17="","",入力!AS17)</f>
        <v>7.9</v>
      </c>
      <c r="AT17" s="208">
        <f>IF(入力!AT17="","",入力!AT17)</f>
        <v>8.15</v>
      </c>
      <c r="AU17" s="160">
        <f>IF(入力!AU17="","",入力!AU17)</f>
        <v>8.5</v>
      </c>
      <c r="AV17" s="257">
        <f>IF(入力!AV17="","",入力!AV17)</f>
        <v>6</v>
      </c>
      <c r="AW17" s="530">
        <f>IF(入力!AW17="","",入力!AW17)</f>
        <v>153</v>
      </c>
      <c r="AX17" s="257">
        <f>IF(入力!AX17="","",入力!AX17)</f>
        <v>12</v>
      </c>
      <c r="AY17" s="530">
        <f>IF(入力!AY17="","",入力!AY17)</f>
        <v>85</v>
      </c>
      <c r="AZ17" s="257">
        <f>IF(入力!AZ17="","",入力!AZ17)</f>
        <v>82</v>
      </c>
      <c r="BA17" s="135">
        <f>IF(入力!BA17="","",入力!BA17)</f>
        <v>1000</v>
      </c>
      <c r="BB17" s="279">
        <f>IF(入力!BB17="","",入力!BB17)</f>
        <v>31</v>
      </c>
      <c r="BC17" s="129">
        <f>IF(入力!BC17="","",入力!BC17)</f>
        <v>33.1</v>
      </c>
      <c r="BD17" s="282">
        <f>IF(入力!BD17="","",入力!BD17)</f>
        <v>34</v>
      </c>
      <c r="BE17" s="129">
        <f>IF(入力!BE17="","",入力!BE17)</f>
        <v>32.799999999999997</v>
      </c>
      <c r="BF17" s="283">
        <f>IF(入力!BF17="","",入力!BF17)</f>
        <v>34</v>
      </c>
      <c r="BG17" s="70"/>
    </row>
    <row r="18" spans="1:59">
      <c r="A18" s="96">
        <f>IF(入力!A18="","",入力!A18)</f>
        <v>5</v>
      </c>
      <c r="B18" s="189" t="str">
        <f>IF(入力!B18="","",入力!B18)</f>
        <v>■■　■■</v>
      </c>
      <c r="C18" s="189" t="str">
        <f>IF(入力!C18="","",入力!C18)</f>
        <v>□□　□□</v>
      </c>
      <c r="D18" s="232">
        <f>IF(入力!D18="","",入力!D18)</f>
        <v>37381</v>
      </c>
      <c r="E18" s="440">
        <f>IF(入力!E18="", IF(D18="","",DATEDIF(D18,入力!$C$3,"Y")),入力!E18)</f>
        <v>13</v>
      </c>
      <c r="F18" s="370" t="str">
        <f>IF(入力!F18="","",入力!F18)</f>
        <v>女</v>
      </c>
      <c r="G18" s="189" t="str">
        <f>IF(入力!G18="","",入力!G18)</f>
        <v>北海道</v>
      </c>
      <c r="H18" s="189" t="str">
        <f>IF(入力!H18="","",入力!H18)</f>
        <v>◆◆付属中学校</v>
      </c>
      <c r="I18" s="370" t="str">
        <f>IF(入力!I18="","",入力!I18)</f>
        <v>右</v>
      </c>
      <c r="J18" s="370" t="str">
        <f>IF(入力!J18="","",入力!J18)</f>
        <v>WS・MB</v>
      </c>
      <c r="K18" s="160">
        <f>IF(入力!K18="","",入力!K18)</f>
        <v>181.5</v>
      </c>
      <c r="L18" s="83">
        <f>IF(入力!L18="","",入力!L18)</f>
        <v>63.6</v>
      </c>
      <c r="M18" s="83">
        <f>IF(入力!M18="","",入力!M18)</f>
        <v>15.5</v>
      </c>
      <c r="N18" s="83">
        <f>IF(入力!N18="","",入力!N18)</f>
        <v>17.5</v>
      </c>
      <c r="O18" s="83">
        <f>IF(OR(入力!L18="",入力!M18="",入力!N18=""),"",(入力!L18-(入力!L18*(4.57/(1.0888-0.00153*(入力!M18+入力!N18))-4.142)*100)/100))</f>
        <v>47.103240142154107</v>
      </c>
      <c r="P18" s="83">
        <f>IF(入力!P18="", IF(K18="","",L18/POWER(K18/100,2)),入力!P18)</f>
        <v>19.306513671652667</v>
      </c>
      <c r="Q18" s="193">
        <f>IF(入力!Q18="","",入力!Q18)</f>
        <v>237</v>
      </c>
      <c r="R18" s="257">
        <f>IF(入力!R18="","",入力!R18)</f>
        <v>234</v>
      </c>
      <c r="S18" s="104">
        <f>IF(入力!S18="","",入力!S18)</f>
        <v>2.2200000000000002</v>
      </c>
      <c r="T18" s="205">
        <f>IF(入力!T18="","",入力!T18)</f>
        <v>3.61</v>
      </c>
      <c r="U18" s="248">
        <f>IF(入力!U18="","",入力!U18)</f>
        <v>2.27</v>
      </c>
      <c r="V18" s="204">
        <f>IF(入力!V18="","",入力!V18)</f>
        <v>3.69</v>
      </c>
      <c r="W18" s="108">
        <f>IF(入力!W18="","",入力!W18)</f>
        <v>5.38</v>
      </c>
      <c r="X18" s="109">
        <f>IF(入力!X18="","",入力!X18)</f>
        <v>5.47</v>
      </c>
      <c r="Y18" s="209">
        <f>IF(入力!Y18="","",入力!Y18)</f>
        <v>14.79</v>
      </c>
      <c r="Z18" s="209">
        <f>IF(入力!Z18="","",入力!Z18)</f>
        <v>14.82</v>
      </c>
      <c r="AA18" s="258">
        <f>IF(入力!AA18="","",入力!AA18)</f>
        <v>281</v>
      </c>
      <c r="AB18" s="259">
        <f>IF(入力!AB18="","",入力!AB18)</f>
        <v>277</v>
      </c>
      <c r="AC18" s="210">
        <f>IF(入力!AC18="", IF(入力!AA18="",IF(入力!AB18="","",入力!AB18-入力!Q18),IF(入力!AB18="",入力!AA18-入力!Q18,IF(入力!AA18&gt;入力!AB18,入力!AA18-入力!Q18,入力!AB18-入力!Q18))),入力!AC18)</f>
        <v>44</v>
      </c>
      <c r="AD18" s="210">
        <f>IF(入力!AD18="","",入力!AD18)</f>
        <v>287</v>
      </c>
      <c r="AE18" s="210">
        <f>IF(入力!AE18="","",入力!AE18)</f>
        <v>287</v>
      </c>
      <c r="AF18" s="210">
        <f>IF(入力!AF18="", IF(入力!AD18="",IF(入力!AE18="","",入力!AE18-入力!Q18),IF(入力!AE18="",入力!AD18-入力!Q18,IF(入力!AD18&gt;入力!AE18,入力!AD18-入力!Q18,入力!AE18-入力!Q18))),入力!AF18)</f>
        <v>50</v>
      </c>
      <c r="AG18" s="210">
        <f>IF(入力!AG18="","",入力!AG18)</f>
        <v>274</v>
      </c>
      <c r="AH18" s="210">
        <f>IF(入力!AH18="","",入力!AH18)</f>
        <v>276</v>
      </c>
      <c r="AI18" s="210">
        <f>IF(入力!AI18="", IF(入力!AG18="",IF(入力!AH18="","",入力!AH18-入力!Q18),IF(入力!AH18="",入力!AG18-入力!Q18,IF(入力!AG18&gt;入力!AH18,入力!AG18-入力!Q18,入力!AH18-入力!Q18))),入力!AI18)</f>
        <v>39</v>
      </c>
      <c r="AJ18" s="210">
        <f>IF(入力!AJ18="","",入力!AJ18)</f>
        <v>276</v>
      </c>
      <c r="AK18" s="210">
        <f>IF(入力!AK18="","",入力!AK18)</f>
        <v>271</v>
      </c>
      <c r="AL18" s="210">
        <f>IF(入力!AL18="", IF(入力!AJ18="",IF(入力!AK18="","",入力!AK18-入力!Q18),IF(入力!AK18="",入力!AJ18-入力!Q18,IF(入力!AJ18&gt;入力!AK18,入力!AJ18-入力!Q18,入力!AK18-入力!Q18))),入力!AL18)</f>
        <v>39</v>
      </c>
      <c r="AM18" s="209">
        <f>IF(入力!AM18="","",入力!AM18)</f>
        <v>6.02</v>
      </c>
      <c r="AN18" s="127">
        <f>IF(入力!AN18="","",入力!AN18)</f>
        <v>6.09</v>
      </c>
      <c r="AO18" s="206">
        <f>IF(入力!AO18="","",入力!AO18)</f>
        <v>7.4</v>
      </c>
      <c r="AP18" s="447">
        <f>IF(入力!AP18="","",入力!AP18)</f>
        <v>9.3000000000000007</v>
      </c>
      <c r="AQ18" s="206">
        <f>IF(入力!AQ18="","",入力!AQ18)</f>
        <v>7.25</v>
      </c>
      <c r="AR18" s="447">
        <f>IF(入力!AR18="","",入力!AR18)</f>
        <v>8.35</v>
      </c>
      <c r="AS18" s="206">
        <f>IF(入力!AS18="","",入力!AS18)</f>
        <v>8.5</v>
      </c>
      <c r="AT18" s="208">
        <f>IF(入力!AT18="","",入力!AT18)</f>
        <v>8.25</v>
      </c>
      <c r="AU18" s="160">
        <f>IF(入力!AU18="","",入力!AU18)</f>
        <v>16</v>
      </c>
      <c r="AV18" s="257">
        <f>IF(入力!AV18="","",入力!AV18)</f>
        <v>-6</v>
      </c>
      <c r="AW18" s="530">
        <f>IF(入力!AW18="","",入力!AW18)</f>
        <v>188</v>
      </c>
      <c r="AX18" s="257">
        <f>IF(入力!AX18="","",入力!AX18)</f>
        <v>14</v>
      </c>
      <c r="AY18" s="530">
        <f>IF(入力!AY18="","",入力!AY18)</f>
        <v>90</v>
      </c>
      <c r="AZ18" s="257">
        <f>IF(入力!AZ18="","",入力!AZ18)</f>
        <v>89</v>
      </c>
      <c r="BA18" s="135">
        <f>IF(入力!BA18="","",入力!BA18)</f>
        <v>480</v>
      </c>
      <c r="BB18" s="279">
        <f>IF(入力!BB18="","",入力!BB18)</f>
        <v>25</v>
      </c>
      <c r="BC18" s="129">
        <f>IF(入力!BC18="","",入力!BC18)</f>
        <v>34</v>
      </c>
      <c r="BD18" s="282">
        <f>IF(入力!BD18="","",入力!BD18)</f>
        <v>25.1</v>
      </c>
      <c r="BE18" s="129">
        <f>IF(入力!BE18="","",入力!BE18)</f>
        <v>26.4</v>
      </c>
      <c r="BF18" s="283">
        <f>IF(入力!BF18="","",入力!BF18)</f>
        <v>29.3</v>
      </c>
    </row>
    <row r="19" spans="1:59">
      <c r="A19" s="96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232" t="str">
        <f>IF(入力!D19="","",入力!D19)</f>
        <v/>
      </c>
      <c r="E19" s="440" t="str">
        <f>IF(入力!E19="", IF(D19="","",DATEDIF(D19,入力!$C$3,"Y")),入力!E19)</f>
        <v/>
      </c>
      <c r="F19" s="370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70" t="str">
        <f>IF(入力!I19="","",入力!I19)</f>
        <v/>
      </c>
      <c r="J19" s="370" t="str">
        <f>IF(入力!J19="","",入力!J19)</f>
        <v/>
      </c>
      <c r="K19" s="160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93" t="str">
        <f>IF(入力!Q19="","",入力!Q19)</f>
        <v/>
      </c>
      <c r="R19" s="257" t="str">
        <f>IF(入力!R19="","",入力!R19)</f>
        <v/>
      </c>
      <c r="S19" s="104" t="str">
        <f>IF(入力!S19="","",入力!S19)</f>
        <v/>
      </c>
      <c r="T19" s="205" t="str">
        <f>IF(入力!T19="","",入力!T19)</f>
        <v/>
      </c>
      <c r="U19" s="248" t="str">
        <f>IF(入力!U19="","",入力!U19)</f>
        <v/>
      </c>
      <c r="V19" s="204" t="str">
        <f>IF(入力!V19="","",入力!V19)</f>
        <v/>
      </c>
      <c r="W19" s="108" t="str">
        <f>IF(入力!W19="","",入力!W19)</f>
        <v/>
      </c>
      <c r="X19" s="109" t="str">
        <f>IF(入力!X19="","",入力!X19)</f>
        <v/>
      </c>
      <c r="Y19" s="209" t="str">
        <f>IF(入力!Y19="","",入力!Y19)</f>
        <v/>
      </c>
      <c r="Z19" s="209" t="str">
        <f>IF(入力!Z19="","",入力!Z19)</f>
        <v/>
      </c>
      <c r="AA19" s="258" t="str">
        <f>IF(入力!AA19="","",入力!AA19)</f>
        <v/>
      </c>
      <c r="AB19" s="259" t="str">
        <f>IF(入力!AB19="","",入力!AB19)</f>
        <v/>
      </c>
      <c r="AC19" s="210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10" t="str">
        <f>IF(入力!AD19="","",入力!AD19)</f>
        <v/>
      </c>
      <c r="AE19" s="210" t="str">
        <f>IF(入力!AE19="","",入力!AE19)</f>
        <v/>
      </c>
      <c r="AF19" s="210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10" t="str">
        <f>IF(入力!AG19="","",入力!AG19)</f>
        <v/>
      </c>
      <c r="AH19" s="210" t="str">
        <f>IF(入力!AH19="","",入力!AH19)</f>
        <v/>
      </c>
      <c r="AI19" s="210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10" t="str">
        <f>IF(入力!AJ19="","",入力!AJ19)</f>
        <v/>
      </c>
      <c r="AK19" s="210" t="str">
        <f>IF(入力!AK19="","",入力!AK19)</f>
        <v/>
      </c>
      <c r="AL19" s="210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09" t="str">
        <f>IF(入力!AM19="","",入力!AM19)</f>
        <v/>
      </c>
      <c r="AN19" s="127" t="str">
        <f>IF(入力!AN19="","",入力!AN19)</f>
        <v/>
      </c>
      <c r="AO19" s="206" t="str">
        <f>IF(入力!AO19="","",入力!AO19)</f>
        <v/>
      </c>
      <c r="AP19" s="447" t="str">
        <f>IF(入力!AP19="","",入力!AP19)</f>
        <v/>
      </c>
      <c r="AQ19" s="206" t="str">
        <f>IF(入力!AQ19="","",入力!AQ19)</f>
        <v/>
      </c>
      <c r="AR19" s="447" t="str">
        <f>IF(入力!AR19="","",入力!AR19)</f>
        <v/>
      </c>
      <c r="AS19" s="206" t="str">
        <f>IF(入力!AS19="","",入力!AS19)</f>
        <v/>
      </c>
      <c r="AT19" s="208" t="str">
        <f>IF(入力!AT19="","",入力!AT19)</f>
        <v/>
      </c>
      <c r="AU19" s="160" t="str">
        <f>IF(入力!AU19="","",入力!AU19)</f>
        <v/>
      </c>
      <c r="AV19" s="257" t="str">
        <f>IF(入力!AV19="","",入力!AV19)</f>
        <v/>
      </c>
      <c r="AW19" s="530" t="str">
        <f>IF(入力!AW19="","",入力!AW19)</f>
        <v/>
      </c>
      <c r="AX19" s="257" t="str">
        <f>IF(入力!AX19="","",入力!AX19)</f>
        <v/>
      </c>
      <c r="AY19" s="530" t="str">
        <f>IF(入力!AY19="","",入力!AY19)</f>
        <v/>
      </c>
      <c r="AZ19" s="257" t="str">
        <f>IF(入力!AZ19="","",入力!AZ19)</f>
        <v/>
      </c>
      <c r="BA19" s="135" t="str">
        <f>IF(入力!BA19="","",入力!BA19)</f>
        <v/>
      </c>
      <c r="BB19" s="279" t="str">
        <f>IF(入力!BB19="","",入力!BB19)</f>
        <v/>
      </c>
      <c r="BC19" s="129" t="str">
        <f>IF(入力!BC19="","",入力!BC19)</f>
        <v/>
      </c>
      <c r="BD19" s="282" t="str">
        <f>IF(入力!BD19="","",入力!BD19)</f>
        <v/>
      </c>
      <c r="BE19" s="129" t="str">
        <f>IF(入力!BE19="","",入力!BE19)</f>
        <v/>
      </c>
      <c r="BF19" s="283" t="str">
        <f>IF(入力!BF19="","",入力!BF19)</f>
        <v/>
      </c>
    </row>
    <row r="20" spans="1:59">
      <c r="A20" s="96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232" t="str">
        <f>IF(入力!D20="","",入力!D20)</f>
        <v/>
      </c>
      <c r="E20" s="440" t="str">
        <f>IF(入力!E20="", IF(D20="","",DATEDIF(D20,入力!$C$3,"Y")),入力!E20)</f>
        <v/>
      </c>
      <c r="F20" s="370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70" t="str">
        <f>IF(入力!I20="","",入力!I20)</f>
        <v/>
      </c>
      <c r="J20" s="370" t="str">
        <f>IF(入力!J20="","",入力!J20)</f>
        <v/>
      </c>
      <c r="K20" s="160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93" t="str">
        <f>IF(入力!Q20="","",入力!Q20)</f>
        <v/>
      </c>
      <c r="R20" s="257" t="str">
        <f>IF(入力!R20="","",入力!R20)</f>
        <v/>
      </c>
      <c r="S20" s="104" t="str">
        <f>IF(入力!S20="","",入力!S20)</f>
        <v/>
      </c>
      <c r="T20" s="205" t="str">
        <f>IF(入力!T20="","",入力!T20)</f>
        <v/>
      </c>
      <c r="U20" s="248" t="str">
        <f>IF(入力!U20="","",入力!U20)</f>
        <v/>
      </c>
      <c r="V20" s="204" t="str">
        <f>IF(入力!V20="","",入力!V20)</f>
        <v/>
      </c>
      <c r="W20" s="108" t="str">
        <f>IF(入力!W20="","",入力!W20)</f>
        <v/>
      </c>
      <c r="X20" s="109" t="str">
        <f>IF(入力!X20="","",入力!X20)</f>
        <v/>
      </c>
      <c r="Y20" s="209" t="str">
        <f>IF(入力!Y20="","",入力!Y20)</f>
        <v/>
      </c>
      <c r="Z20" s="209" t="str">
        <f>IF(入力!Z20="","",入力!Z20)</f>
        <v/>
      </c>
      <c r="AA20" s="258" t="str">
        <f>IF(入力!AA20="","",入力!AA20)</f>
        <v/>
      </c>
      <c r="AB20" s="259" t="str">
        <f>IF(入力!AB20="","",入力!AB20)</f>
        <v/>
      </c>
      <c r="AC20" s="210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10" t="str">
        <f>IF(入力!AD20="","",入力!AD20)</f>
        <v/>
      </c>
      <c r="AE20" s="210" t="str">
        <f>IF(入力!AE20="","",入力!AE20)</f>
        <v/>
      </c>
      <c r="AF20" s="210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10" t="str">
        <f>IF(入力!AG20="","",入力!AG20)</f>
        <v/>
      </c>
      <c r="AH20" s="210" t="str">
        <f>IF(入力!AH20="","",入力!AH20)</f>
        <v/>
      </c>
      <c r="AI20" s="210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10" t="str">
        <f>IF(入力!AJ20="","",入力!AJ20)</f>
        <v/>
      </c>
      <c r="AK20" s="210" t="str">
        <f>IF(入力!AK20="","",入力!AK20)</f>
        <v/>
      </c>
      <c r="AL20" s="210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09" t="str">
        <f>IF(入力!AM20="","",入力!AM20)</f>
        <v/>
      </c>
      <c r="AN20" s="127" t="str">
        <f>IF(入力!AN20="","",入力!AN20)</f>
        <v/>
      </c>
      <c r="AO20" s="206" t="str">
        <f>IF(入力!AO20="","",入力!AO20)</f>
        <v/>
      </c>
      <c r="AP20" s="447" t="str">
        <f>IF(入力!AP20="","",入力!AP20)</f>
        <v/>
      </c>
      <c r="AQ20" s="206" t="str">
        <f>IF(入力!AQ20="","",入力!AQ20)</f>
        <v/>
      </c>
      <c r="AR20" s="447" t="str">
        <f>IF(入力!AR20="","",入力!AR20)</f>
        <v/>
      </c>
      <c r="AS20" s="206" t="str">
        <f>IF(入力!AS20="","",入力!AS20)</f>
        <v/>
      </c>
      <c r="AT20" s="208" t="str">
        <f>IF(入力!AT20="","",入力!AT20)</f>
        <v/>
      </c>
      <c r="AU20" s="160" t="str">
        <f>IF(入力!AU20="","",入力!AU20)</f>
        <v/>
      </c>
      <c r="AV20" s="257" t="str">
        <f>IF(入力!AV20="","",入力!AV20)</f>
        <v/>
      </c>
      <c r="AW20" s="530" t="str">
        <f>IF(入力!AW20="","",入力!AW20)</f>
        <v/>
      </c>
      <c r="AX20" s="257" t="str">
        <f>IF(入力!AX20="","",入力!AX20)</f>
        <v/>
      </c>
      <c r="AY20" s="530" t="str">
        <f>IF(入力!AY20="","",入力!AY20)</f>
        <v/>
      </c>
      <c r="AZ20" s="257" t="str">
        <f>IF(入力!AZ20="","",入力!AZ20)</f>
        <v/>
      </c>
      <c r="BA20" s="135" t="str">
        <f>IF(入力!BA20="","",入力!BA20)</f>
        <v/>
      </c>
      <c r="BB20" s="279" t="str">
        <f>IF(入力!BB20="","",入力!BB20)</f>
        <v/>
      </c>
      <c r="BC20" s="129" t="str">
        <f>IF(入力!BC20="","",入力!BC20)</f>
        <v/>
      </c>
      <c r="BD20" s="282" t="str">
        <f>IF(入力!BD20="","",入力!BD20)</f>
        <v/>
      </c>
      <c r="BE20" s="129" t="str">
        <f>IF(入力!BE20="","",入力!BE20)</f>
        <v/>
      </c>
      <c r="BF20" s="283" t="str">
        <f>IF(入力!BF20="","",入力!BF20)</f>
        <v/>
      </c>
    </row>
    <row r="21" spans="1:59">
      <c r="A21" s="96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232" t="str">
        <f>IF(入力!D21="","",入力!D21)</f>
        <v/>
      </c>
      <c r="E21" s="440" t="str">
        <f>IF(入力!E21="", IF(D21="","",DATEDIF(D21,入力!$C$3,"Y")),入力!E21)</f>
        <v/>
      </c>
      <c r="F21" s="370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70" t="str">
        <f>IF(入力!I21="","",入力!I21)</f>
        <v/>
      </c>
      <c r="J21" s="370" t="str">
        <f>IF(入力!J21="","",入力!J21)</f>
        <v/>
      </c>
      <c r="K21" s="160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93" t="str">
        <f>IF(入力!Q21="","",入力!Q21)</f>
        <v/>
      </c>
      <c r="R21" s="257" t="str">
        <f>IF(入力!R21="","",入力!R21)</f>
        <v/>
      </c>
      <c r="S21" s="104" t="str">
        <f>IF(入力!S21="","",入力!S21)</f>
        <v/>
      </c>
      <c r="T21" s="205" t="str">
        <f>IF(入力!T21="","",入力!T21)</f>
        <v/>
      </c>
      <c r="U21" s="248" t="str">
        <f>IF(入力!U21="","",入力!U21)</f>
        <v/>
      </c>
      <c r="V21" s="204" t="str">
        <f>IF(入力!V21="","",入力!V21)</f>
        <v/>
      </c>
      <c r="W21" s="108" t="str">
        <f>IF(入力!W21="","",入力!W21)</f>
        <v/>
      </c>
      <c r="X21" s="109" t="str">
        <f>IF(入力!X21="","",入力!X21)</f>
        <v/>
      </c>
      <c r="Y21" s="209" t="str">
        <f>IF(入力!Y21="","",入力!Y21)</f>
        <v/>
      </c>
      <c r="Z21" s="209" t="str">
        <f>IF(入力!Z21="","",入力!Z21)</f>
        <v/>
      </c>
      <c r="AA21" s="258" t="str">
        <f>IF(入力!AA21="","",入力!AA21)</f>
        <v/>
      </c>
      <c r="AB21" s="259" t="str">
        <f>IF(入力!AB21="","",入力!AB21)</f>
        <v/>
      </c>
      <c r="AC21" s="210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10" t="str">
        <f>IF(入力!AD21="","",入力!AD21)</f>
        <v/>
      </c>
      <c r="AE21" s="210" t="str">
        <f>IF(入力!AE21="","",入力!AE21)</f>
        <v/>
      </c>
      <c r="AF21" s="210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10" t="str">
        <f>IF(入力!AG21="","",入力!AG21)</f>
        <v/>
      </c>
      <c r="AH21" s="210" t="str">
        <f>IF(入力!AH21="","",入力!AH21)</f>
        <v/>
      </c>
      <c r="AI21" s="210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10" t="str">
        <f>IF(入力!AJ21="","",入力!AJ21)</f>
        <v/>
      </c>
      <c r="AK21" s="210" t="str">
        <f>IF(入力!AK21="","",入力!AK21)</f>
        <v/>
      </c>
      <c r="AL21" s="210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09" t="str">
        <f>IF(入力!AM21="","",入力!AM21)</f>
        <v/>
      </c>
      <c r="AN21" s="127" t="str">
        <f>IF(入力!AN21="","",入力!AN21)</f>
        <v/>
      </c>
      <c r="AO21" s="206" t="str">
        <f>IF(入力!AO21="","",入力!AO21)</f>
        <v/>
      </c>
      <c r="AP21" s="447" t="str">
        <f>IF(入力!AP21="","",入力!AP21)</f>
        <v/>
      </c>
      <c r="AQ21" s="206" t="str">
        <f>IF(入力!AQ21="","",入力!AQ21)</f>
        <v/>
      </c>
      <c r="AR21" s="447" t="str">
        <f>IF(入力!AR21="","",入力!AR21)</f>
        <v/>
      </c>
      <c r="AS21" s="206" t="str">
        <f>IF(入力!AS21="","",入力!AS21)</f>
        <v/>
      </c>
      <c r="AT21" s="208" t="str">
        <f>IF(入力!AT21="","",入力!AT21)</f>
        <v/>
      </c>
      <c r="AU21" s="160" t="str">
        <f>IF(入力!AU21="","",入力!AU21)</f>
        <v/>
      </c>
      <c r="AV21" s="257" t="str">
        <f>IF(入力!AV21="","",入力!AV21)</f>
        <v/>
      </c>
      <c r="AW21" s="530" t="str">
        <f>IF(入力!AW21="","",入力!AW21)</f>
        <v/>
      </c>
      <c r="AX21" s="257" t="str">
        <f>IF(入力!AX21="","",入力!AX21)</f>
        <v/>
      </c>
      <c r="AY21" s="530" t="str">
        <f>IF(入力!AY21="","",入力!AY21)</f>
        <v/>
      </c>
      <c r="AZ21" s="257" t="str">
        <f>IF(入力!AZ21="","",入力!AZ21)</f>
        <v/>
      </c>
      <c r="BA21" s="135" t="str">
        <f>IF(入力!BA21="","",入力!BA21)</f>
        <v/>
      </c>
      <c r="BB21" s="279" t="str">
        <f>IF(入力!BB21="","",入力!BB21)</f>
        <v/>
      </c>
      <c r="BC21" s="129" t="str">
        <f>IF(入力!BC21="","",入力!BC21)</f>
        <v/>
      </c>
      <c r="BD21" s="282" t="str">
        <f>IF(入力!BD21="","",入力!BD21)</f>
        <v/>
      </c>
      <c r="BE21" s="129" t="str">
        <f>IF(入力!BE21="","",入力!BE21)</f>
        <v/>
      </c>
      <c r="BF21" s="283" t="str">
        <f>IF(入力!BF21="","",入力!BF21)</f>
        <v/>
      </c>
    </row>
    <row r="22" spans="1:59">
      <c r="A22" s="96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232" t="str">
        <f>IF(入力!D22="","",入力!D22)</f>
        <v/>
      </c>
      <c r="E22" s="440" t="str">
        <f>IF(入力!E22="", IF(D22="","",DATEDIF(D22,入力!$C$3,"Y")),入力!E22)</f>
        <v/>
      </c>
      <c r="F22" s="370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70" t="str">
        <f>IF(入力!I22="","",入力!I22)</f>
        <v/>
      </c>
      <c r="J22" s="370" t="str">
        <f>IF(入力!J22="","",入力!J22)</f>
        <v/>
      </c>
      <c r="K22" s="160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93" t="str">
        <f>IF(入力!Q22="","",入力!Q22)</f>
        <v/>
      </c>
      <c r="R22" s="257" t="str">
        <f>IF(入力!R22="","",入力!R22)</f>
        <v/>
      </c>
      <c r="S22" s="104" t="str">
        <f>IF(入力!S22="","",入力!S22)</f>
        <v/>
      </c>
      <c r="T22" s="205" t="str">
        <f>IF(入力!T22="","",入力!T22)</f>
        <v/>
      </c>
      <c r="U22" s="248" t="str">
        <f>IF(入力!U22="","",入力!U22)</f>
        <v/>
      </c>
      <c r="V22" s="204" t="str">
        <f>IF(入力!V22="","",入力!V22)</f>
        <v/>
      </c>
      <c r="W22" s="108" t="str">
        <f>IF(入力!W22="","",入力!W22)</f>
        <v/>
      </c>
      <c r="X22" s="109" t="str">
        <f>IF(入力!X22="","",入力!X22)</f>
        <v/>
      </c>
      <c r="Y22" s="209" t="str">
        <f>IF(入力!Y22="","",入力!Y22)</f>
        <v/>
      </c>
      <c r="Z22" s="209" t="str">
        <f>IF(入力!Z22="","",入力!Z22)</f>
        <v/>
      </c>
      <c r="AA22" s="258" t="str">
        <f>IF(入力!AA22="","",入力!AA22)</f>
        <v/>
      </c>
      <c r="AB22" s="259" t="str">
        <f>IF(入力!AB22="","",入力!AB22)</f>
        <v/>
      </c>
      <c r="AC22" s="210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10" t="str">
        <f>IF(入力!AD22="","",入力!AD22)</f>
        <v/>
      </c>
      <c r="AE22" s="210" t="str">
        <f>IF(入力!AE22="","",入力!AE22)</f>
        <v/>
      </c>
      <c r="AF22" s="210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10" t="str">
        <f>IF(入力!AG22="","",入力!AG22)</f>
        <v/>
      </c>
      <c r="AH22" s="210" t="str">
        <f>IF(入力!AH22="","",入力!AH22)</f>
        <v/>
      </c>
      <c r="AI22" s="210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10" t="str">
        <f>IF(入力!AJ22="","",入力!AJ22)</f>
        <v/>
      </c>
      <c r="AK22" s="210" t="str">
        <f>IF(入力!AK22="","",入力!AK22)</f>
        <v/>
      </c>
      <c r="AL22" s="210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09" t="str">
        <f>IF(入力!AM22="","",入力!AM22)</f>
        <v/>
      </c>
      <c r="AN22" s="127" t="str">
        <f>IF(入力!AN22="","",入力!AN22)</f>
        <v/>
      </c>
      <c r="AO22" s="206" t="str">
        <f>IF(入力!AO22="","",入力!AO22)</f>
        <v/>
      </c>
      <c r="AP22" s="447" t="str">
        <f>IF(入力!AP22="","",入力!AP22)</f>
        <v/>
      </c>
      <c r="AQ22" s="206" t="str">
        <f>IF(入力!AQ22="","",入力!AQ22)</f>
        <v/>
      </c>
      <c r="AR22" s="447" t="str">
        <f>IF(入力!AR22="","",入力!AR22)</f>
        <v/>
      </c>
      <c r="AS22" s="206" t="str">
        <f>IF(入力!AS22="","",入力!AS22)</f>
        <v/>
      </c>
      <c r="AT22" s="208" t="str">
        <f>IF(入力!AT22="","",入力!AT22)</f>
        <v/>
      </c>
      <c r="AU22" s="160" t="str">
        <f>IF(入力!AU22="","",入力!AU22)</f>
        <v/>
      </c>
      <c r="AV22" s="257" t="str">
        <f>IF(入力!AV22="","",入力!AV22)</f>
        <v/>
      </c>
      <c r="AW22" s="530" t="str">
        <f>IF(入力!AW22="","",入力!AW22)</f>
        <v/>
      </c>
      <c r="AX22" s="257" t="str">
        <f>IF(入力!AX22="","",入力!AX22)</f>
        <v/>
      </c>
      <c r="AY22" s="530" t="str">
        <f>IF(入力!AY22="","",入力!AY22)</f>
        <v/>
      </c>
      <c r="AZ22" s="257" t="str">
        <f>IF(入力!AZ22="","",入力!AZ22)</f>
        <v/>
      </c>
      <c r="BA22" s="135" t="str">
        <f>IF(入力!BA22="","",入力!BA22)</f>
        <v/>
      </c>
      <c r="BB22" s="279" t="str">
        <f>IF(入力!BB22="","",入力!BB22)</f>
        <v/>
      </c>
      <c r="BC22" s="129" t="str">
        <f>IF(入力!BC22="","",入力!BC22)</f>
        <v/>
      </c>
      <c r="BD22" s="282" t="str">
        <f>IF(入力!BD22="","",入力!BD22)</f>
        <v/>
      </c>
      <c r="BE22" s="129" t="str">
        <f>IF(入力!BE22="","",入力!BE22)</f>
        <v/>
      </c>
      <c r="BF22" s="283" t="str">
        <f>IF(入力!BF22="","",入力!BF22)</f>
        <v/>
      </c>
    </row>
    <row r="23" spans="1:59">
      <c r="A23" s="96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232" t="str">
        <f>IF(入力!D23="","",入力!D23)</f>
        <v/>
      </c>
      <c r="E23" s="440" t="str">
        <f>IF(入力!E23="", IF(D23="","",DATEDIF(D23,入力!$C$3,"Y")),入力!E23)</f>
        <v/>
      </c>
      <c r="F23" s="370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70" t="str">
        <f>IF(入力!I23="","",入力!I23)</f>
        <v/>
      </c>
      <c r="J23" s="370" t="str">
        <f>IF(入力!J23="","",入力!J23)</f>
        <v/>
      </c>
      <c r="K23" s="160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93" t="str">
        <f>IF(入力!Q23="","",入力!Q23)</f>
        <v/>
      </c>
      <c r="R23" s="257" t="str">
        <f>IF(入力!R23="","",入力!R23)</f>
        <v/>
      </c>
      <c r="S23" s="104" t="str">
        <f>IF(入力!S23="","",入力!S23)</f>
        <v/>
      </c>
      <c r="T23" s="205" t="str">
        <f>IF(入力!T23="","",入力!T23)</f>
        <v/>
      </c>
      <c r="U23" s="248" t="str">
        <f>IF(入力!U23="","",入力!U23)</f>
        <v/>
      </c>
      <c r="V23" s="204" t="str">
        <f>IF(入力!V23="","",入力!V23)</f>
        <v/>
      </c>
      <c r="W23" s="108" t="str">
        <f>IF(入力!W23="","",入力!W23)</f>
        <v/>
      </c>
      <c r="X23" s="109" t="str">
        <f>IF(入力!X23="","",入力!X23)</f>
        <v/>
      </c>
      <c r="Y23" s="209" t="str">
        <f>IF(入力!Y23="","",入力!Y23)</f>
        <v/>
      </c>
      <c r="Z23" s="209" t="str">
        <f>IF(入力!Z23="","",入力!Z23)</f>
        <v/>
      </c>
      <c r="AA23" s="258" t="str">
        <f>IF(入力!AA23="","",入力!AA23)</f>
        <v/>
      </c>
      <c r="AB23" s="259" t="str">
        <f>IF(入力!AB23="","",入力!AB23)</f>
        <v/>
      </c>
      <c r="AC23" s="210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10" t="str">
        <f>IF(入力!AD23="","",入力!AD23)</f>
        <v/>
      </c>
      <c r="AE23" s="210" t="str">
        <f>IF(入力!AE23="","",入力!AE23)</f>
        <v/>
      </c>
      <c r="AF23" s="210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10" t="str">
        <f>IF(入力!AG23="","",入力!AG23)</f>
        <v/>
      </c>
      <c r="AH23" s="210" t="str">
        <f>IF(入力!AH23="","",入力!AH23)</f>
        <v/>
      </c>
      <c r="AI23" s="210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10" t="str">
        <f>IF(入力!AJ23="","",入力!AJ23)</f>
        <v/>
      </c>
      <c r="AK23" s="210" t="str">
        <f>IF(入力!AK23="","",入力!AK23)</f>
        <v/>
      </c>
      <c r="AL23" s="210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09" t="str">
        <f>IF(入力!AM23="","",入力!AM23)</f>
        <v/>
      </c>
      <c r="AN23" s="127" t="str">
        <f>IF(入力!AN23="","",入力!AN23)</f>
        <v/>
      </c>
      <c r="AO23" s="206" t="str">
        <f>IF(入力!AO23="","",入力!AO23)</f>
        <v/>
      </c>
      <c r="AP23" s="447" t="str">
        <f>IF(入力!AP23="","",入力!AP23)</f>
        <v/>
      </c>
      <c r="AQ23" s="206" t="str">
        <f>IF(入力!AQ23="","",入力!AQ23)</f>
        <v/>
      </c>
      <c r="AR23" s="447" t="str">
        <f>IF(入力!AR23="","",入力!AR23)</f>
        <v/>
      </c>
      <c r="AS23" s="206" t="str">
        <f>IF(入力!AS23="","",入力!AS23)</f>
        <v/>
      </c>
      <c r="AT23" s="208" t="str">
        <f>IF(入力!AT23="","",入力!AT23)</f>
        <v/>
      </c>
      <c r="AU23" s="160" t="str">
        <f>IF(入力!AU23="","",入力!AU23)</f>
        <v/>
      </c>
      <c r="AV23" s="257" t="str">
        <f>IF(入力!AV23="","",入力!AV23)</f>
        <v/>
      </c>
      <c r="AW23" s="530" t="str">
        <f>IF(入力!AW23="","",入力!AW23)</f>
        <v/>
      </c>
      <c r="AX23" s="257" t="str">
        <f>IF(入力!AX23="","",入力!AX23)</f>
        <v/>
      </c>
      <c r="AY23" s="530" t="str">
        <f>IF(入力!AY23="","",入力!AY23)</f>
        <v/>
      </c>
      <c r="AZ23" s="257" t="str">
        <f>IF(入力!AZ23="","",入力!AZ23)</f>
        <v/>
      </c>
      <c r="BA23" s="135" t="str">
        <f>IF(入力!BA23="","",入力!BA23)</f>
        <v/>
      </c>
      <c r="BB23" s="279" t="str">
        <f>IF(入力!BB23="","",入力!BB23)</f>
        <v/>
      </c>
      <c r="BC23" s="129" t="str">
        <f>IF(入力!BC23="","",入力!BC23)</f>
        <v/>
      </c>
      <c r="BD23" s="282" t="str">
        <f>IF(入力!BD23="","",入力!BD23)</f>
        <v/>
      </c>
      <c r="BE23" s="129" t="str">
        <f>IF(入力!BE23="","",入力!BE23)</f>
        <v/>
      </c>
      <c r="BF23" s="283" t="str">
        <f>IF(入力!BF23="","",入力!BF23)</f>
        <v/>
      </c>
    </row>
    <row r="24" spans="1:59">
      <c r="A24" s="96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232" t="str">
        <f>IF(入力!D24="","",入力!D24)</f>
        <v/>
      </c>
      <c r="E24" s="440" t="str">
        <f>IF(入力!E24="", IF(D24="","",DATEDIF(D24,入力!$C$3,"Y")),入力!E24)</f>
        <v/>
      </c>
      <c r="F24" s="370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70" t="str">
        <f>IF(入力!I24="","",入力!I24)</f>
        <v/>
      </c>
      <c r="J24" s="370" t="str">
        <f>IF(入力!J24="","",入力!J24)</f>
        <v/>
      </c>
      <c r="K24" s="160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93" t="str">
        <f>IF(入力!Q24="","",入力!Q24)</f>
        <v/>
      </c>
      <c r="R24" s="257" t="str">
        <f>IF(入力!R24="","",入力!R24)</f>
        <v/>
      </c>
      <c r="S24" s="104" t="str">
        <f>IF(入力!S24="","",入力!S24)</f>
        <v/>
      </c>
      <c r="T24" s="205" t="str">
        <f>IF(入力!T24="","",入力!T24)</f>
        <v/>
      </c>
      <c r="U24" s="248" t="str">
        <f>IF(入力!U24="","",入力!U24)</f>
        <v/>
      </c>
      <c r="V24" s="204" t="str">
        <f>IF(入力!V24="","",入力!V24)</f>
        <v/>
      </c>
      <c r="W24" s="108" t="str">
        <f>IF(入力!W24="","",入力!W24)</f>
        <v/>
      </c>
      <c r="X24" s="109" t="str">
        <f>IF(入力!X24="","",入力!X24)</f>
        <v/>
      </c>
      <c r="Y24" s="209" t="str">
        <f>IF(入力!Y24="","",入力!Y24)</f>
        <v/>
      </c>
      <c r="Z24" s="209" t="str">
        <f>IF(入力!Z24="","",入力!Z24)</f>
        <v/>
      </c>
      <c r="AA24" s="258" t="str">
        <f>IF(入力!AA24="","",入力!AA24)</f>
        <v/>
      </c>
      <c r="AB24" s="259" t="str">
        <f>IF(入力!AB24="","",入力!AB24)</f>
        <v/>
      </c>
      <c r="AC24" s="210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10" t="str">
        <f>IF(入力!AD24="","",入力!AD24)</f>
        <v/>
      </c>
      <c r="AE24" s="210" t="str">
        <f>IF(入力!AE24="","",入力!AE24)</f>
        <v/>
      </c>
      <c r="AF24" s="210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10" t="str">
        <f>IF(入力!AG24="","",入力!AG24)</f>
        <v/>
      </c>
      <c r="AH24" s="210" t="str">
        <f>IF(入力!AH24="","",入力!AH24)</f>
        <v/>
      </c>
      <c r="AI24" s="210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10" t="str">
        <f>IF(入力!AJ24="","",入力!AJ24)</f>
        <v/>
      </c>
      <c r="AK24" s="210" t="str">
        <f>IF(入力!AK24="","",入力!AK24)</f>
        <v/>
      </c>
      <c r="AL24" s="210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09" t="str">
        <f>IF(入力!AM24="","",入力!AM24)</f>
        <v/>
      </c>
      <c r="AN24" s="127" t="str">
        <f>IF(入力!AN24="","",入力!AN24)</f>
        <v/>
      </c>
      <c r="AO24" s="206" t="str">
        <f>IF(入力!AO24="","",入力!AO24)</f>
        <v/>
      </c>
      <c r="AP24" s="447" t="str">
        <f>IF(入力!AP24="","",入力!AP24)</f>
        <v/>
      </c>
      <c r="AQ24" s="206" t="str">
        <f>IF(入力!AQ24="","",入力!AQ24)</f>
        <v/>
      </c>
      <c r="AR24" s="447" t="str">
        <f>IF(入力!AR24="","",入力!AR24)</f>
        <v/>
      </c>
      <c r="AS24" s="206" t="str">
        <f>IF(入力!AS24="","",入力!AS24)</f>
        <v/>
      </c>
      <c r="AT24" s="208" t="str">
        <f>IF(入力!AT24="","",入力!AT24)</f>
        <v/>
      </c>
      <c r="AU24" s="160" t="str">
        <f>IF(入力!AU24="","",入力!AU24)</f>
        <v/>
      </c>
      <c r="AV24" s="257" t="str">
        <f>IF(入力!AV24="","",入力!AV24)</f>
        <v/>
      </c>
      <c r="AW24" s="530" t="str">
        <f>IF(入力!AW24="","",入力!AW24)</f>
        <v/>
      </c>
      <c r="AX24" s="257" t="str">
        <f>IF(入力!AX24="","",入力!AX24)</f>
        <v/>
      </c>
      <c r="AY24" s="530" t="str">
        <f>IF(入力!AY24="","",入力!AY24)</f>
        <v/>
      </c>
      <c r="AZ24" s="257" t="str">
        <f>IF(入力!AZ24="","",入力!AZ24)</f>
        <v/>
      </c>
      <c r="BA24" s="135" t="str">
        <f>IF(入力!BA24="","",入力!BA24)</f>
        <v/>
      </c>
      <c r="BB24" s="279" t="str">
        <f>IF(入力!BB24="","",入力!BB24)</f>
        <v/>
      </c>
      <c r="BC24" s="129" t="str">
        <f>IF(入力!BC24="","",入力!BC24)</f>
        <v/>
      </c>
      <c r="BD24" s="282" t="str">
        <f>IF(入力!BD24="","",入力!BD24)</f>
        <v/>
      </c>
      <c r="BE24" s="129" t="str">
        <f>IF(入力!BE24="","",入力!BE24)</f>
        <v/>
      </c>
      <c r="BF24" s="283" t="str">
        <f>IF(入力!BF24="","",入力!BF24)</f>
        <v/>
      </c>
    </row>
    <row r="25" spans="1:59">
      <c r="A25" s="96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232" t="str">
        <f>IF(入力!D25="","",入力!D25)</f>
        <v/>
      </c>
      <c r="E25" s="440" t="str">
        <f>IF(入力!E25="", IF(D25="","",DATEDIF(D25,入力!$C$3,"Y")),入力!E25)</f>
        <v/>
      </c>
      <c r="F25" s="370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70" t="str">
        <f>IF(入力!I25="","",入力!I25)</f>
        <v/>
      </c>
      <c r="J25" s="370" t="str">
        <f>IF(入力!J25="","",入力!J25)</f>
        <v/>
      </c>
      <c r="K25" s="160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93" t="str">
        <f>IF(入力!Q25="","",入力!Q25)</f>
        <v/>
      </c>
      <c r="R25" s="257" t="str">
        <f>IF(入力!R25="","",入力!R25)</f>
        <v/>
      </c>
      <c r="S25" s="104" t="str">
        <f>IF(入力!S25="","",入力!S25)</f>
        <v/>
      </c>
      <c r="T25" s="205" t="str">
        <f>IF(入力!T25="","",入力!T25)</f>
        <v/>
      </c>
      <c r="U25" s="248" t="str">
        <f>IF(入力!U25="","",入力!U25)</f>
        <v/>
      </c>
      <c r="V25" s="204" t="str">
        <f>IF(入力!V25="","",入力!V25)</f>
        <v/>
      </c>
      <c r="W25" s="108" t="str">
        <f>IF(入力!W25="","",入力!W25)</f>
        <v/>
      </c>
      <c r="X25" s="109" t="str">
        <f>IF(入力!X25="","",入力!X25)</f>
        <v/>
      </c>
      <c r="Y25" s="209" t="str">
        <f>IF(入力!Y25="","",入力!Y25)</f>
        <v/>
      </c>
      <c r="Z25" s="209" t="str">
        <f>IF(入力!Z25="","",入力!Z25)</f>
        <v/>
      </c>
      <c r="AA25" s="258" t="str">
        <f>IF(入力!AA25="","",入力!AA25)</f>
        <v/>
      </c>
      <c r="AB25" s="259" t="str">
        <f>IF(入力!AB25="","",入力!AB25)</f>
        <v/>
      </c>
      <c r="AC25" s="210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10" t="str">
        <f>IF(入力!AD25="","",入力!AD25)</f>
        <v/>
      </c>
      <c r="AE25" s="210" t="str">
        <f>IF(入力!AE25="","",入力!AE25)</f>
        <v/>
      </c>
      <c r="AF25" s="210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10" t="str">
        <f>IF(入力!AG25="","",入力!AG25)</f>
        <v/>
      </c>
      <c r="AH25" s="210" t="str">
        <f>IF(入力!AH25="","",入力!AH25)</f>
        <v/>
      </c>
      <c r="AI25" s="210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10" t="str">
        <f>IF(入力!AJ25="","",入力!AJ25)</f>
        <v/>
      </c>
      <c r="AK25" s="210" t="str">
        <f>IF(入力!AK25="","",入力!AK25)</f>
        <v/>
      </c>
      <c r="AL25" s="210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09" t="str">
        <f>IF(入力!AM25="","",入力!AM25)</f>
        <v/>
      </c>
      <c r="AN25" s="127" t="str">
        <f>IF(入力!AN25="","",入力!AN25)</f>
        <v/>
      </c>
      <c r="AO25" s="206" t="str">
        <f>IF(入力!AO25="","",入力!AO25)</f>
        <v/>
      </c>
      <c r="AP25" s="447" t="str">
        <f>IF(入力!AP25="","",入力!AP25)</f>
        <v/>
      </c>
      <c r="AQ25" s="206" t="str">
        <f>IF(入力!AQ25="","",入力!AQ25)</f>
        <v/>
      </c>
      <c r="AR25" s="447" t="str">
        <f>IF(入力!AR25="","",入力!AR25)</f>
        <v/>
      </c>
      <c r="AS25" s="206" t="str">
        <f>IF(入力!AS25="","",入力!AS25)</f>
        <v/>
      </c>
      <c r="AT25" s="208" t="str">
        <f>IF(入力!AT25="","",入力!AT25)</f>
        <v/>
      </c>
      <c r="AU25" s="160" t="str">
        <f>IF(入力!AU25="","",入力!AU25)</f>
        <v/>
      </c>
      <c r="AV25" s="257" t="str">
        <f>IF(入力!AV25="","",入力!AV25)</f>
        <v/>
      </c>
      <c r="AW25" s="530" t="str">
        <f>IF(入力!AW25="","",入力!AW25)</f>
        <v/>
      </c>
      <c r="AX25" s="257" t="str">
        <f>IF(入力!AX25="","",入力!AX25)</f>
        <v/>
      </c>
      <c r="AY25" s="530" t="str">
        <f>IF(入力!AY25="","",入力!AY25)</f>
        <v/>
      </c>
      <c r="AZ25" s="257" t="str">
        <f>IF(入力!AZ25="","",入力!AZ25)</f>
        <v/>
      </c>
      <c r="BA25" s="135" t="str">
        <f>IF(入力!BA25="","",入力!BA25)</f>
        <v/>
      </c>
      <c r="BB25" s="279" t="str">
        <f>IF(入力!BB25="","",入力!BB25)</f>
        <v/>
      </c>
      <c r="BC25" s="129" t="str">
        <f>IF(入力!BC25="","",入力!BC25)</f>
        <v/>
      </c>
      <c r="BD25" s="282" t="str">
        <f>IF(入力!BD25="","",入力!BD25)</f>
        <v/>
      </c>
      <c r="BE25" s="129" t="str">
        <f>IF(入力!BE25="","",入力!BE25)</f>
        <v/>
      </c>
      <c r="BF25" s="283" t="str">
        <f>IF(入力!BF25="","",入力!BF25)</f>
        <v/>
      </c>
    </row>
    <row r="26" spans="1:59">
      <c r="A26" s="96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232" t="str">
        <f>IF(入力!D26="","",入力!D26)</f>
        <v/>
      </c>
      <c r="E26" s="440" t="str">
        <f>IF(入力!E26="", IF(D26="","",DATEDIF(D26,入力!$C$3,"Y")),入力!E26)</f>
        <v/>
      </c>
      <c r="F26" s="370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70" t="str">
        <f>IF(入力!I26="","",入力!I26)</f>
        <v/>
      </c>
      <c r="J26" s="370" t="str">
        <f>IF(入力!J26="","",入力!J26)</f>
        <v/>
      </c>
      <c r="K26" s="160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93" t="str">
        <f>IF(入力!Q26="","",入力!Q26)</f>
        <v/>
      </c>
      <c r="R26" s="257" t="str">
        <f>IF(入力!R26="","",入力!R26)</f>
        <v/>
      </c>
      <c r="S26" s="104" t="str">
        <f>IF(入力!S26="","",入力!S26)</f>
        <v/>
      </c>
      <c r="T26" s="205" t="str">
        <f>IF(入力!T26="","",入力!T26)</f>
        <v/>
      </c>
      <c r="U26" s="248" t="str">
        <f>IF(入力!U26="","",入力!U26)</f>
        <v/>
      </c>
      <c r="V26" s="204" t="str">
        <f>IF(入力!V26="","",入力!V26)</f>
        <v/>
      </c>
      <c r="W26" s="108" t="str">
        <f>IF(入力!W26="","",入力!W26)</f>
        <v/>
      </c>
      <c r="X26" s="109" t="str">
        <f>IF(入力!X26="","",入力!X26)</f>
        <v/>
      </c>
      <c r="Y26" s="209" t="str">
        <f>IF(入力!Y26="","",入力!Y26)</f>
        <v/>
      </c>
      <c r="Z26" s="209" t="str">
        <f>IF(入力!Z26="","",入力!Z26)</f>
        <v/>
      </c>
      <c r="AA26" s="258" t="str">
        <f>IF(入力!AA26="","",入力!AA26)</f>
        <v/>
      </c>
      <c r="AB26" s="259" t="str">
        <f>IF(入力!AB26="","",入力!AB26)</f>
        <v/>
      </c>
      <c r="AC26" s="210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10" t="str">
        <f>IF(入力!AD26="","",入力!AD26)</f>
        <v/>
      </c>
      <c r="AE26" s="210" t="str">
        <f>IF(入力!AE26="","",入力!AE26)</f>
        <v/>
      </c>
      <c r="AF26" s="210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10" t="str">
        <f>IF(入力!AG26="","",入力!AG26)</f>
        <v/>
      </c>
      <c r="AH26" s="210" t="str">
        <f>IF(入力!AH26="","",入力!AH26)</f>
        <v/>
      </c>
      <c r="AI26" s="210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10" t="str">
        <f>IF(入力!AJ26="","",入力!AJ26)</f>
        <v/>
      </c>
      <c r="AK26" s="210" t="str">
        <f>IF(入力!AK26="","",入力!AK26)</f>
        <v/>
      </c>
      <c r="AL26" s="210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09" t="str">
        <f>IF(入力!AM26="","",入力!AM26)</f>
        <v/>
      </c>
      <c r="AN26" s="127" t="str">
        <f>IF(入力!AN26="","",入力!AN26)</f>
        <v/>
      </c>
      <c r="AO26" s="206" t="str">
        <f>IF(入力!AO26="","",入力!AO26)</f>
        <v/>
      </c>
      <c r="AP26" s="447" t="str">
        <f>IF(入力!AP26="","",入力!AP26)</f>
        <v/>
      </c>
      <c r="AQ26" s="206" t="str">
        <f>IF(入力!AQ26="","",入力!AQ26)</f>
        <v/>
      </c>
      <c r="AR26" s="447" t="str">
        <f>IF(入力!AR26="","",入力!AR26)</f>
        <v/>
      </c>
      <c r="AS26" s="206" t="str">
        <f>IF(入力!AS26="","",入力!AS26)</f>
        <v/>
      </c>
      <c r="AT26" s="208" t="str">
        <f>IF(入力!AT26="","",入力!AT26)</f>
        <v/>
      </c>
      <c r="AU26" s="160" t="str">
        <f>IF(入力!AU26="","",入力!AU26)</f>
        <v/>
      </c>
      <c r="AV26" s="257" t="str">
        <f>IF(入力!AV26="","",入力!AV26)</f>
        <v/>
      </c>
      <c r="AW26" s="530" t="str">
        <f>IF(入力!AW26="","",入力!AW26)</f>
        <v/>
      </c>
      <c r="AX26" s="257" t="str">
        <f>IF(入力!AX26="","",入力!AX26)</f>
        <v/>
      </c>
      <c r="AY26" s="530" t="str">
        <f>IF(入力!AY26="","",入力!AY26)</f>
        <v/>
      </c>
      <c r="AZ26" s="257" t="str">
        <f>IF(入力!AZ26="","",入力!AZ26)</f>
        <v/>
      </c>
      <c r="BA26" s="135" t="str">
        <f>IF(入力!BA26="","",入力!BA26)</f>
        <v/>
      </c>
      <c r="BB26" s="279" t="str">
        <f>IF(入力!BB26="","",入力!BB26)</f>
        <v/>
      </c>
      <c r="BC26" s="129" t="str">
        <f>IF(入力!BC26="","",入力!BC26)</f>
        <v/>
      </c>
      <c r="BD26" s="282" t="str">
        <f>IF(入力!BD26="","",入力!BD26)</f>
        <v/>
      </c>
      <c r="BE26" s="129" t="str">
        <f>IF(入力!BE26="","",入力!BE26)</f>
        <v/>
      </c>
      <c r="BF26" s="283" t="str">
        <f>IF(入力!BF26="","",入力!BF26)</f>
        <v/>
      </c>
    </row>
    <row r="27" spans="1:59">
      <c r="A27" s="96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232" t="str">
        <f>IF(入力!D27="","",入力!D27)</f>
        <v/>
      </c>
      <c r="E27" s="440" t="str">
        <f>IF(入力!E27="", IF(D27="","",DATEDIF(D27,入力!$C$3,"Y")),入力!E27)</f>
        <v/>
      </c>
      <c r="F27" s="370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70" t="str">
        <f>IF(入力!I27="","",入力!I27)</f>
        <v/>
      </c>
      <c r="J27" s="370" t="str">
        <f>IF(入力!J27="","",入力!J27)</f>
        <v/>
      </c>
      <c r="K27" s="160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93" t="str">
        <f>IF(入力!Q27="","",入力!Q27)</f>
        <v/>
      </c>
      <c r="R27" s="257" t="str">
        <f>IF(入力!R27="","",入力!R27)</f>
        <v/>
      </c>
      <c r="S27" s="104" t="str">
        <f>IF(入力!S27="","",入力!S27)</f>
        <v/>
      </c>
      <c r="T27" s="205" t="str">
        <f>IF(入力!T27="","",入力!T27)</f>
        <v/>
      </c>
      <c r="U27" s="248" t="str">
        <f>IF(入力!U27="","",入力!U27)</f>
        <v/>
      </c>
      <c r="V27" s="204" t="str">
        <f>IF(入力!V27="","",入力!V27)</f>
        <v/>
      </c>
      <c r="W27" s="108" t="str">
        <f>IF(入力!W27="","",入力!W27)</f>
        <v/>
      </c>
      <c r="X27" s="109" t="str">
        <f>IF(入力!X27="","",入力!X27)</f>
        <v/>
      </c>
      <c r="Y27" s="209" t="str">
        <f>IF(入力!Y27="","",入力!Y27)</f>
        <v/>
      </c>
      <c r="Z27" s="209" t="str">
        <f>IF(入力!Z27="","",入力!Z27)</f>
        <v/>
      </c>
      <c r="AA27" s="258" t="str">
        <f>IF(入力!AA27="","",入力!AA27)</f>
        <v/>
      </c>
      <c r="AB27" s="259" t="str">
        <f>IF(入力!AB27="","",入力!AB27)</f>
        <v/>
      </c>
      <c r="AC27" s="210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10" t="str">
        <f>IF(入力!AD27="","",入力!AD27)</f>
        <v/>
      </c>
      <c r="AE27" s="210" t="str">
        <f>IF(入力!AE27="","",入力!AE27)</f>
        <v/>
      </c>
      <c r="AF27" s="210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10" t="str">
        <f>IF(入力!AG27="","",入力!AG27)</f>
        <v/>
      </c>
      <c r="AH27" s="210" t="str">
        <f>IF(入力!AH27="","",入力!AH27)</f>
        <v/>
      </c>
      <c r="AI27" s="210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10" t="str">
        <f>IF(入力!AJ27="","",入力!AJ27)</f>
        <v/>
      </c>
      <c r="AK27" s="210" t="str">
        <f>IF(入力!AK27="","",入力!AK27)</f>
        <v/>
      </c>
      <c r="AL27" s="210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09" t="str">
        <f>IF(入力!AM27="","",入力!AM27)</f>
        <v/>
      </c>
      <c r="AN27" s="127" t="str">
        <f>IF(入力!AN27="","",入力!AN27)</f>
        <v/>
      </c>
      <c r="AO27" s="206" t="str">
        <f>IF(入力!AO27="","",入力!AO27)</f>
        <v/>
      </c>
      <c r="AP27" s="447" t="str">
        <f>IF(入力!AP27="","",入力!AP27)</f>
        <v/>
      </c>
      <c r="AQ27" s="206" t="str">
        <f>IF(入力!AQ27="","",入力!AQ27)</f>
        <v/>
      </c>
      <c r="AR27" s="447" t="str">
        <f>IF(入力!AR27="","",入力!AR27)</f>
        <v/>
      </c>
      <c r="AS27" s="206" t="str">
        <f>IF(入力!AS27="","",入力!AS27)</f>
        <v/>
      </c>
      <c r="AT27" s="208" t="str">
        <f>IF(入力!AT27="","",入力!AT27)</f>
        <v/>
      </c>
      <c r="AU27" s="160" t="str">
        <f>IF(入力!AU27="","",入力!AU27)</f>
        <v/>
      </c>
      <c r="AV27" s="257" t="str">
        <f>IF(入力!AV27="","",入力!AV27)</f>
        <v/>
      </c>
      <c r="AW27" s="530" t="str">
        <f>IF(入力!AW27="","",入力!AW27)</f>
        <v/>
      </c>
      <c r="AX27" s="257" t="str">
        <f>IF(入力!AX27="","",入力!AX27)</f>
        <v/>
      </c>
      <c r="AY27" s="530" t="str">
        <f>IF(入力!AY27="","",入力!AY27)</f>
        <v/>
      </c>
      <c r="AZ27" s="257" t="str">
        <f>IF(入力!AZ27="","",入力!AZ27)</f>
        <v/>
      </c>
      <c r="BA27" s="135" t="str">
        <f>IF(入力!BA27="","",入力!BA27)</f>
        <v/>
      </c>
      <c r="BB27" s="279" t="str">
        <f>IF(入力!BB27="","",入力!BB27)</f>
        <v/>
      </c>
      <c r="BC27" s="129" t="str">
        <f>IF(入力!BC27="","",入力!BC27)</f>
        <v/>
      </c>
      <c r="BD27" s="282" t="str">
        <f>IF(入力!BD27="","",入力!BD27)</f>
        <v/>
      </c>
      <c r="BE27" s="129" t="str">
        <f>IF(入力!BE27="","",入力!BE27)</f>
        <v/>
      </c>
      <c r="BF27" s="283" t="str">
        <f>IF(入力!BF27="","",入力!BF27)</f>
        <v/>
      </c>
    </row>
    <row r="28" spans="1:59">
      <c r="A28" s="96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232" t="str">
        <f>IF(入力!D28="","",入力!D28)</f>
        <v/>
      </c>
      <c r="E28" s="440" t="str">
        <f>IF(入力!E28="", IF(D28="","",DATEDIF(D28,入力!$C$3,"Y")),入力!E28)</f>
        <v/>
      </c>
      <c r="F28" s="370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70" t="str">
        <f>IF(入力!I28="","",入力!I28)</f>
        <v/>
      </c>
      <c r="J28" s="370" t="str">
        <f>IF(入力!J28="","",入力!J28)</f>
        <v/>
      </c>
      <c r="K28" s="160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93" t="str">
        <f>IF(入力!Q28="","",入力!Q28)</f>
        <v/>
      </c>
      <c r="R28" s="257" t="str">
        <f>IF(入力!R28="","",入力!R28)</f>
        <v/>
      </c>
      <c r="S28" s="104" t="str">
        <f>IF(入力!S28="","",入力!S28)</f>
        <v/>
      </c>
      <c r="T28" s="205" t="str">
        <f>IF(入力!T28="","",入力!T28)</f>
        <v/>
      </c>
      <c r="U28" s="248" t="str">
        <f>IF(入力!U28="","",入力!U28)</f>
        <v/>
      </c>
      <c r="V28" s="204" t="str">
        <f>IF(入力!V28="","",入力!V28)</f>
        <v/>
      </c>
      <c r="W28" s="108" t="str">
        <f>IF(入力!W28="","",入力!W28)</f>
        <v/>
      </c>
      <c r="X28" s="109" t="str">
        <f>IF(入力!X28="","",入力!X28)</f>
        <v/>
      </c>
      <c r="Y28" s="209" t="str">
        <f>IF(入力!Y28="","",入力!Y28)</f>
        <v/>
      </c>
      <c r="Z28" s="209" t="str">
        <f>IF(入力!Z28="","",入力!Z28)</f>
        <v/>
      </c>
      <c r="AA28" s="258" t="str">
        <f>IF(入力!AA28="","",入力!AA28)</f>
        <v/>
      </c>
      <c r="AB28" s="259" t="str">
        <f>IF(入力!AB28="","",入力!AB28)</f>
        <v/>
      </c>
      <c r="AC28" s="210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10" t="str">
        <f>IF(入力!AD28="","",入力!AD28)</f>
        <v/>
      </c>
      <c r="AE28" s="210" t="str">
        <f>IF(入力!AE28="","",入力!AE28)</f>
        <v/>
      </c>
      <c r="AF28" s="210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10" t="str">
        <f>IF(入力!AG28="","",入力!AG28)</f>
        <v/>
      </c>
      <c r="AH28" s="210" t="str">
        <f>IF(入力!AH28="","",入力!AH28)</f>
        <v/>
      </c>
      <c r="AI28" s="210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10" t="str">
        <f>IF(入力!AJ28="","",入力!AJ28)</f>
        <v/>
      </c>
      <c r="AK28" s="210" t="str">
        <f>IF(入力!AK28="","",入力!AK28)</f>
        <v/>
      </c>
      <c r="AL28" s="210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09" t="str">
        <f>IF(入力!AM28="","",入力!AM28)</f>
        <v/>
      </c>
      <c r="AN28" s="127" t="str">
        <f>IF(入力!AN28="","",入力!AN28)</f>
        <v/>
      </c>
      <c r="AO28" s="206" t="str">
        <f>IF(入力!AO28="","",入力!AO28)</f>
        <v/>
      </c>
      <c r="AP28" s="447" t="str">
        <f>IF(入力!AP28="","",入力!AP28)</f>
        <v/>
      </c>
      <c r="AQ28" s="206" t="str">
        <f>IF(入力!AQ28="","",入力!AQ28)</f>
        <v/>
      </c>
      <c r="AR28" s="447" t="str">
        <f>IF(入力!AR28="","",入力!AR28)</f>
        <v/>
      </c>
      <c r="AS28" s="206" t="str">
        <f>IF(入力!AS28="","",入力!AS28)</f>
        <v/>
      </c>
      <c r="AT28" s="208" t="str">
        <f>IF(入力!AT28="","",入力!AT28)</f>
        <v/>
      </c>
      <c r="AU28" s="160" t="str">
        <f>IF(入力!AU28="","",入力!AU28)</f>
        <v/>
      </c>
      <c r="AV28" s="257" t="str">
        <f>IF(入力!AV28="","",入力!AV28)</f>
        <v/>
      </c>
      <c r="AW28" s="530" t="str">
        <f>IF(入力!AW28="","",入力!AW28)</f>
        <v/>
      </c>
      <c r="AX28" s="257" t="str">
        <f>IF(入力!AX28="","",入力!AX28)</f>
        <v/>
      </c>
      <c r="AY28" s="530" t="str">
        <f>IF(入力!AY28="","",入力!AY28)</f>
        <v/>
      </c>
      <c r="AZ28" s="257" t="str">
        <f>IF(入力!AZ28="","",入力!AZ28)</f>
        <v/>
      </c>
      <c r="BA28" s="135" t="str">
        <f>IF(入力!BA28="","",入力!BA28)</f>
        <v/>
      </c>
      <c r="BB28" s="279" t="str">
        <f>IF(入力!BB28="","",入力!BB28)</f>
        <v/>
      </c>
      <c r="BC28" s="129" t="str">
        <f>IF(入力!BC28="","",入力!BC28)</f>
        <v/>
      </c>
      <c r="BD28" s="282" t="str">
        <f>IF(入力!BD28="","",入力!BD28)</f>
        <v/>
      </c>
      <c r="BE28" s="129" t="str">
        <f>IF(入力!BE28="","",入力!BE28)</f>
        <v/>
      </c>
      <c r="BF28" s="283" t="str">
        <f>IF(入力!BF28="","",入力!BF28)</f>
        <v/>
      </c>
    </row>
    <row r="29" spans="1:59">
      <c r="A29" s="96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232" t="str">
        <f>IF(入力!D29="","",入力!D29)</f>
        <v/>
      </c>
      <c r="E29" s="440" t="str">
        <f>IF(入力!E29="", IF(D29="","",DATEDIF(D29,入力!$C$3,"Y")),入力!E29)</f>
        <v/>
      </c>
      <c r="F29" s="370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70" t="str">
        <f>IF(入力!I29="","",入力!I29)</f>
        <v/>
      </c>
      <c r="J29" s="370" t="str">
        <f>IF(入力!J29="","",入力!J29)</f>
        <v/>
      </c>
      <c r="K29" s="160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93" t="str">
        <f>IF(入力!Q29="","",入力!Q29)</f>
        <v/>
      </c>
      <c r="R29" s="257" t="str">
        <f>IF(入力!R29="","",入力!R29)</f>
        <v/>
      </c>
      <c r="S29" s="104" t="str">
        <f>IF(入力!S29="","",入力!S29)</f>
        <v/>
      </c>
      <c r="T29" s="205" t="str">
        <f>IF(入力!T29="","",入力!T29)</f>
        <v/>
      </c>
      <c r="U29" s="248" t="str">
        <f>IF(入力!U29="","",入力!U29)</f>
        <v/>
      </c>
      <c r="V29" s="204" t="str">
        <f>IF(入力!V29="","",入力!V29)</f>
        <v/>
      </c>
      <c r="W29" s="108" t="str">
        <f>IF(入力!W29="","",入力!W29)</f>
        <v/>
      </c>
      <c r="X29" s="109" t="str">
        <f>IF(入力!X29="","",入力!X29)</f>
        <v/>
      </c>
      <c r="Y29" s="209" t="str">
        <f>IF(入力!Y29="","",入力!Y29)</f>
        <v/>
      </c>
      <c r="Z29" s="209" t="str">
        <f>IF(入力!Z29="","",入力!Z29)</f>
        <v/>
      </c>
      <c r="AA29" s="258" t="str">
        <f>IF(入力!AA29="","",入力!AA29)</f>
        <v/>
      </c>
      <c r="AB29" s="259" t="str">
        <f>IF(入力!AB29="","",入力!AB29)</f>
        <v/>
      </c>
      <c r="AC29" s="210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10" t="str">
        <f>IF(入力!AD29="","",入力!AD29)</f>
        <v/>
      </c>
      <c r="AE29" s="210" t="str">
        <f>IF(入力!AE29="","",入力!AE29)</f>
        <v/>
      </c>
      <c r="AF29" s="210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10" t="str">
        <f>IF(入力!AG29="","",入力!AG29)</f>
        <v/>
      </c>
      <c r="AH29" s="210" t="str">
        <f>IF(入力!AH29="","",入力!AH29)</f>
        <v/>
      </c>
      <c r="AI29" s="210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10" t="str">
        <f>IF(入力!AJ29="","",入力!AJ29)</f>
        <v/>
      </c>
      <c r="AK29" s="210" t="str">
        <f>IF(入力!AK29="","",入力!AK29)</f>
        <v/>
      </c>
      <c r="AL29" s="210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09" t="str">
        <f>IF(入力!AM29="","",入力!AM29)</f>
        <v/>
      </c>
      <c r="AN29" s="127" t="str">
        <f>IF(入力!AN29="","",入力!AN29)</f>
        <v/>
      </c>
      <c r="AO29" s="206" t="str">
        <f>IF(入力!AO29="","",入力!AO29)</f>
        <v/>
      </c>
      <c r="AP29" s="447" t="str">
        <f>IF(入力!AP29="","",入力!AP29)</f>
        <v/>
      </c>
      <c r="AQ29" s="206" t="str">
        <f>IF(入力!AQ29="","",入力!AQ29)</f>
        <v/>
      </c>
      <c r="AR29" s="447" t="str">
        <f>IF(入力!AR29="","",入力!AR29)</f>
        <v/>
      </c>
      <c r="AS29" s="206" t="str">
        <f>IF(入力!AS29="","",入力!AS29)</f>
        <v/>
      </c>
      <c r="AT29" s="208" t="str">
        <f>IF(入力!AT29="","",入力!AT29)</f>
        <v/>
      </c>
      <c r="AU29" s="160" t="str">
        <f>IF(入力!AU29="","",入力!AU29)</f>
        <v/>
      </c>
      <c r="AV29" s="257" t="str">
        <f>IF(入力!AV29="","",入力!AV29)</f>
        <v/>
      </c>
      <c r="AW29" s="530" t="str">
        <f>IF(入力!AW29="","",入力!AW29)</f>
        <v/>
      </c>
      <c r="AX29" s="257" t="str">
        <f>IF(入力!AX29="","",入力!AX29)</f>
        <v/>
      </c>
      <c r="AY29" s="530" t="str">
        <f>IF(入力!AY29="","",入力!AY29)</f>
        <v/>
      </c>
      <c r="AZ29" s="257" t="str">
        <f>IF(入力!AZ29="","",入力!AZ29)</f>
        <v/>
      </c>
      <c r="BA29" s="135" t="str">
        <f>IF(入力!BA29="","",入力!BA29)</f>
        <v/>
      </c>
      <c r="BB29" s="279" t="str">
        <f>IF(入力!BB29="","",入力!BB29)</f>
        <v/>
      </c>
      <c r="BC29" s="129" t="str">
        <f>IF(入力!BC29="","",入力!BC29)</f>
        <v/>
      </c>
      <c r="BD29" s="282" t="str">
        <f>IF(入力!BD29="","",入力!BD29)</f>
        <v/>
      </c>
      <c r="BE29" s="129" t="str">
        <f>IF(入力!BE29="","",入力!BE29)</f>
        <v/>
      </c>
      <c r="BF29" s="283" t="str">
        <f>IF(入力!BF29="","",入力!BF29)</f>
        <v/>
      </c>
    </row>
    <row r="30" spans="1:59">
      <c r="A30" s="96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232" t="str">
        <f>IF(入力!D30="","",入力!D30)</f>
        <v/>
      </c>
      <c r="E30" s="440" t="str">
        <f>IF(入力!E30="", IF(D30="","",DATEDIF(D30,入力!$C$3,"Y")),入力!E30)</f>
        <v/>
      </c>
      <c r="F30" s="370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70" t="str">
        <f>IF(入力!I30="","",入力!I30)</f>
        <v/>
      </c>
      <c r="J30" s="370" t="str">
        <f>IF(入力!J30="","",入力!J30)</f>
        <v/>
      </c>
      <c r="K30" s="160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93" t="str">
        <f>IF(入力!Q30="","",入力!Q30)</f>
        <v/>
      </c>
      <c r="R30" s="257" t="str">
        <f>IF(入力!R30="","",入力!R30)</f>
        <v/>
      </c>
      <c r="S30" s="104" t="str">
        <f>IF(入力!S30="","",入力!S30)</f>
        <v/>
      </c>
      <c r="T30" s="205" t="str">
        <f>IF(入力!T30="","",入力!T30)</f>
        <v/>
      </c>
      <c r="U30" s="248" t="str">
        <f>IF(入力!U30="","",入力!U30)</f>
        <v/>
      </c>
      <c r="V30" s="204" t="str">
        <f>IF(入力!V30="","",入力!V30)</f>
        <v/>
      </c>
      <c r="W30" s="108" t="str">
        <f>IF(入力!W30="","",入力!W30)</f>
        <v/>
      </c>
      <c r="X30" s="109" t="str">
        <f>IF(入力!X30="","",入力!X30)</f>
        <v/>
      </c>
      <c r="Y30" s="209" t="str">
        <f>IF(入力!Y30="","",入力!Y30)</f>
        <v/>
      </c>
      <c r="Z30" s="209" t="str">
        <f>IF(入力!Z30="","",入力!Z30)</f>
        <v/>
      </c>
      <c r="AA30" s="258" t="str">
        <f>IF(入力!AA30="","",入力!AA30)</f>
        <v/>
      </c>
      <c r="AB30" s="259" t="str">
        <f>IF(入力!AB30="","",入力!AB30)</f>
        <v/>
      </c>
      <c r="AC30" s="210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10" t="str">
        <f>IF(入力!AD30="","",入力!AD30)</f>
        <v/>
      </c>
      <c r="AE30" s="210" t="str">
        <f>IF(入力!AE30="","",入力!AE30)</f>
        <v/>
      </c>
      <c r="AF30" s="210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10" t="str">
        <f>IF(入力!AG30="","",入力!AG30)</f>
        <v/>
      </c>
      <c r="AH30" s="210" t="str">
        <f>IF(入力!AH30="","",入力!AH30)</f>
        <v/>
      </c>
      <c r="AI30" s="210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10" t="str">
        <f>IF(入力!AJ30="","",入力!AJ30)</f>
        <v/>
      </c>
      <c r="AK30" s="210" t="str">
        <f>IF(入力!AK30="","",入力!AK30)</f>
        <v/>
      </c>
      <c r="AL30" s="210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09" t="str">
        <f>IF(入力!AM30="","",入力!AM30)</f>
        <v/>
      </c>
      <c r="AN30" s="127" t="str">
        <f>IF(入力!AN30="","",入力!AN30)</f>
        <v/>
      </c>
      <c r="AO30" s="206" t="str">
        <f>IF(入力!AO30="","",入力!AO30)</f>
        <v/>
      </c>
      <c r="AP30" s="447" t="str">
        <f>IF(入力!AP30="","",入力!AP30)</f>
        <v/>
      </c>
      <c r="AQ30" s="206" t="str">
        <f>IF(入力!AQ30="","",入力!AQ30)</f>
        <v/>
      </c>
      <c r="AR30" s="447" t="str">
        <f>IF(入力!AR30="","",入力!AR30)</f>
        <v/>
      </c>
      <c r="AS30" s="206" t="str">
        <f>IF(入力!AS30="","",入力!AS30)</f>
        <v/>
      </c>
      <c r="AT30" s="208" t="str">
        <f>IF(入力!AT30="","",入力!AT30)</f>
        <v/>
      </c>
      <c r="AU30" s="160" t="str">
        <f>IF(入力!AU30="","",入力!AU30)</f>
        <v/>
      </c>
      <c r="AV30" s="257" t="str">
        <f>IF(入力!AV30="","",入力!AV30)</f>
        <v/>
      </c>
      <c r="AW30" s="530" t="str">
        <f>IF(入力!AW30="","",入力!AW30)</f>
        <v/>
      </c>
      <c r="AX30" s="257" t="str">
        <f>IF(入力!AX30="","",入力!AX30)</f>
        <v/>
      </c>
      <c r="AY30" s="530" t="str">
        <f>IF(入力!AY30="","",入力!AY30)</f>
        <v/>
      </c>
      <c r="AZ30" s="257" t="str">
        <f>IF(入力!AZ30="","",入力!AZ30)</f>
        <v/>
      </c>
      <c r="BA30" s="135" t="str">
        <f>IF(入力!BA30="","",入力!BA30)</f>
        <v/>
      </c>
      <c r="BB30" s="279" t="str">
        <f>IF(入力!BB30="","",入力!BB30)</f>
        <v/>
      </c>
      <c r="BC30" s="129" t="str">
        <f>IF(入力!BC30="","",入力!BC30)</f>
        <v/>
      </c>
      <c r="BD30" s="282" t="str">
        <f>IF(入力!BD30="","",入力!BD30)</f>
        <v/>
      </c>
      <c r="BE30" s="129" t="str">
        <f>IF(入力!BE30="","",入力!BE30)</f>
        <v/>
      </c>
      <c r="BF30" s="283" t="str">
        <f>IF(入力!BF30="","",入力!BF30)</f>
        <v/>
      </c>
    </row>
    <row r="31" spans="1:59">
      <c r="A31" s="96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232" t="str">
        <f>IF(入力!D31="","",入力!D31)</f>
        <v/>
      </c>
      <c r="E31" s="440" t="str">
        <f>IF(入力!E31="", IF(D31="","",DATEDIF(D31,入力!$C$3,"Y")),入力!E31)</f>
        <v/>
      </c>
      <c r="F31" s="370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70" t="str">
        <f>IF(入力!I31="","",入力!I31)</f>
        <v/>
      </c>
      <c r="J31" s="370" t="str">
        <f>IF(入力!J31="","",入力!J31)</f>
        <v/>
      </c>
      <c r="K31" s="160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93" t="str">
        <f>IF(入力!Q31="","",入力!Q31)</f>
        <v/>
      </c>
      <c r="R31" s="257" t="str">
        <f>IF(入力!R31="","",入力!R31)</f>
        <v/>
      </c>
      <c r="S31" s="104" t="str">
        <f>IF(入力!S31="","",入力!S31)</f>
        <v/>
      </c>
      <c r="T31" s="205" t="str">
        <f>IF(入力!T31="","",入力!T31)</f>
        <v/>
      </c>
      <c r="U31" s="248" t="str">
        <f>IF(入力!U31="","",入力!U31)</f>
        <v/>
      </c>
      <c r="V31" s="204" t="str">
        <f>IF(入力!V31="","",入力!V31)</f>
        <v/>
      </c>
      <c r="W31" s="108" t="str">
        <f>IF(入力!W31="","",入力!W31)</f>
        <v/>
      </c>
      <c r="X31" s="109" t="str">
        <f>IF(入力!X31="","",入力!X31)</f>
        <v/>
      </c>
      <c r="Y31" s="209" t="str">
        <f>IF(入力!Y31="","",入力!Y31)</f>
        <v/>
      </c>
      <c r="Z31" s="209" t="str">
        <f>IF(入力!Z31="","",入力!Z31)</f>
        <v/>
      </c>
      <c r="AA31" s="258" t="str">
        <f>IF(入力!AA31="","",入力!AA31)</f>
        <v/>
      </c>
      <c r="AB31" s="259" t="str">
        <f>IF(入力!AB31="","",入力!AB31)</f>
        <v/>
      </c>
      <c r="AC31" s="210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10" t="str">
        <f>IF(入力!AD31="","",入力!AD31)</f>
        <v/>
      </c>
      <c r="AE31" s="210" t="str">
        <f>IF(入力!AE31="","",入力!AE31)</f>
        <v/>
      </c>
      <c r="AF31" s="210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10" t="str">
        <f>IF(入力!AG31="","",入力!AG31)</f>
        <v/>
      </c>
      <c r="AH31" s="210" t="str">
        <f>IF(入力!AH31="","",入力!AH31)</f>
        <v/>
      </c>
      <c r="AI31" s="210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10" t="str">
        <f>IF(入力!AJ31="","",入力!AJ31)</f>
        <v/>
      </c>
      <c r="AK31" s="210" t="str">
        <f>IF(入力!AK31="","",入力!AK31)</f>
        <v/>
      </c>
      <c r="AL31" s="210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09" t="str">
        <f>IF(入力!AM31="","",入力!AM31)</f>
        <v/>
      </c>
      <c r="AN31" s="127" t="str">
        <f>IF(入力!AN31="","",入力!AN31)</f>
        <v/>
      </c>
      <c r="AO31" s="206" t="str">
        <f>IF(入力!AO31="","",入力!AO31)</f>
        <v/>
      </c>
      <c r="AP31" s="447" t="str">
        <f>IF(入力!AP31="","",入力!AP31)</f>
        <v/>
      </c>
      <c r="AQ31" s="206" t="str">
        <f>IF(入力!AQ31="","",入力!AQ31)</f>
        <v/>
      </c>
      <c r="AR31" s="447" t="str">
        <f>IF(入力!AR31="","",入力!AR31)</f>
        <v/>
      </c>
      <c r="AS31" s="206" t="str">
        <f>IF(入力!AS31="","",入力!AS31)</f>
        <v/>
      </c>
      <c r="AT31" s="208" t="str">
        <f>IF(入力!AT31="","",入力!AT31)</f>
        <v/>
      </c>
      <c r="AU31" s="160" t="str">
        <f>IF(入力!AU31="","",入力!AU31)</f>
        <v/>
      </c>
      <c r="AV31" s="257" t="str">
        <f>IF(入力!AV31="","",入力!AV31)</f>
        <v/>
      </c>
      <c r="AW31" s="530" t="str">
        <f>IF(入力!AW31="","",入力!AW31)</f>
        <v/>
      </c>
      <c r="AX31" s="257" t="str">
        <f>IF(入力!AX31="","",入力!AX31)</f>
        <v/>
      </c>
      <c r="AY31" s="530" t="str">
        <f>IF(入力!AY31="","",入力!AY31)</f>
        <v/>
      </c>
      <c r="AZ31" s="257" t="str">
        <f>IF(入力!AZ31="","",入力!AZ31)</f>
        <v/>
      </c>
      <c r="BA31" s="135" t="str">
        <f>IF(入力!BA31="","",入力!BA31)</f>
        <v/>
      </c>
      <c r="BB31" s="279" t="str">
        <f>IF(入力!BB31="","",入力!BB31)</f>
        <v/>
      </c>
      <c r="BC31" s="129" t="str">
        <f>IF(入力!BC31="","",入力!BC31)</f>
        <v/>
      </c>
      <c r="BD31" s="282" t="str">
        <f>IF(入力!BD31="","",入力!BD31)</f>
        <v/>
      </c>
      <c r="BE31" s="129" t="str">
        <f>IF(入力!BE31="","",入力!BE31)</f>
        <v/>
      </c>
      <c r="BF31" s="283" t="str">
        <f>IF(入力!BF31="","",入力!BF31)</f>
        <v/>
      </c>
    </row>
    <row r="32" spans="1:59">
      <c r="A32" s="96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232" t="str">
        <f>IF(入力!D32="","",入力!D32)</f>
        <v/>
      </c>
      <c r="E32" s="440" t="str">
        <f>IF(入力!E32="", IF(D32="","",DATEDIF(D32,入力!$C$3,"Y")),入力!E32)</f>
        <v/>
      </c>
      <c r="F32" s="370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70" t="str">
        <f>IF(入力!I32="","",入力!I32)</f>
        <v/>
      </c>
      <c r="J32" s="370" t="str">
        <f>IF(入力!J32="","",入力!J32)</f>
        <v/>
      </c>
      <c r="K32" s="160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93" t="str">
        <f>IF(入力!Q32="","",入力!Q32)</f>
        <v/>
      </c>
      <c r="R32" s="257" t="str">
        <f>IF(入力!R32="","",入力!R32)</f>
        <v/>
      </c>
      <c r="S32" s="104" t="str">
        <f>IF(入力!S32="","",入力!S32)</f>
        <v/>
      </c>
      <c r="T32" s="205" t="str">
        <f>IF(入力!T32="","",入力!T32)</f>
        <v/>
      </c>
      <c r="U32" s="248" t="str">
        <f>IF(入力!U32="","",入力!U32)</f>
        <v/>
      </c>
      <c r="V32" s="204" t="str">
        <f>IF(入力!V32="","",入力!V32)</f>
        <v/>
      </c>
      <c r="W32" s="108" t="str">
        <f>IF(入力!W32="","",入力!W32)</f>
        <v/>
      </c>
      <c r="X32" s="109" t="str">
        <f>IF(入力!X32="","",入力!X32)</f>
        <v/>
      </c>
      <c r="Y32" s="209" t="str">
        <f>IF(入力!Y32="","",入力!Y32)</f>
        <v/>
      </c>
      <c r="Z32" s="209" t="str">
        <f>IF(入力!Z32="","",入力!Z32)</f>
        <v/>
      </c>
      <c r="AA32" s="258" t="str">
        <f>IF(入力!AA32="","",入力!AA32)</f>
        <v/>
      </c>
      <c r="AB32" s="259" t="str">
        <f>IF(入力!AB32="","",入力!AB32)</f>
        <v/>
      </c>
      <c r="AC32" s="210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10" t="str">
        <f>IF(入力!AD32="","",入力!AD32)</f>
        <v/>
      </c>
      <c r="AE32" s="210" t="str">
        <f>IF(入力!AE32="","",入力!AE32)</f>
        <v/>
      </c>
      <c r="AF32" s="210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10" t="str">
        <f>IF(入力!AG32="","",入力!AG32)</f>
        <v/>
      </c>
      <c r="AH32" s="210" t="str">
        <f>IF(入力!AH32="","",入力!AH32)</f>
        <v/>
      </c>
      <c r="AI32" s="210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10" t="str">
        <f>IF(入力!AJ32="","",入力!AJ32)</f>
        <v/>
      </c>
      <c r="AK32" s="210" t="str">
        <f>IF(入力!AK32="","",入力!AK32)</f>
        <v/>
      </c>
      <c r="AL32" s="210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09" t="str">
        <f>IF(入力!AM32="","",入力!AM32)</f>
        <v/>
      </c>
      <c r="AN32" s="127" t="str">
        <f>IF(入力!AN32="","",入力!AN32)</f>
        <v/>
      </c>
      <c r="AO32" s="206" t="str">
        <f>IF(入力!AO32="","",入力!AO32)</f>
        <v/>
      </c>
      <c r="AP32" s="447" t="str">
        <f>IF(入力!AP32="","",入力!AP32)</f>
        <v/>
      </c>
      <c r="AQ32" s="206" t="str">
        <f>IF(入力!AQ32="","",入力!AQ32)</f>
        <v/>
      </c>
      <c r="AR32" s="447" t="str">
        <f>IF(入力!AR32="","",入力!AR32)</f>
        <v/>
      </c>
      <c r="AS32" s="206" t="str">
        <f>IF(入力!AS32="","",入力!AS32)</f>
        <v/>
      </c>
      <c r="AT32" s="208" t="str">
        <f>IF(入力!AT32="","",入力!AT32)</f>
        <v/>
      </c>
      <c r="AU32" s="160" t="str">
        <f>IF(入力!AU32="","",入力!AU32)</f>
        <v/>
      </c>
      <c r="AV32" s="257" t="str">
        <f>IF(入力!AV32="","",入力!AV32)</f>
        <v/>
      </c>
      <c r="AW32" s="530" t="str">
        <f>IF(入力!AW32="","",入力!AW32)</f>
        <v/>
      </c>
      <c r="AX32" s="257" t="str">
        <f>IF(入力!AX32="","",入力!AX32)</f>
        <v/>
      </c>
      <c r="AY32" s="530" t="str">
        <f>IF(入力!AY32="","",入力!AY32)</f>
        <v/>
      </c>
      <c r="AZ32" s="257" t="str">
        <f>IF(入力!AZ32="","",入力!AZ32)</f>
        <v/>
      </c>
      <c r="BA32" s="135" t="str">
        <f>IF(入力!BA32="","",入力!BA32)</f>
        <v/>
      </c>
      <c r="BB32" s="279" t="str">
        <f>IF(入力!BB32="","",入力!BB32)</f>
        <v/>
      </c>
      <c r="BC32" s="129" t="str">
        <f>IF(入力!BC32="","",入力!BC32)</f>
        <v/>
      </c>
      <c r="BD32" s="282" t="str">
        <f>IF(入力!BD32="","",入力!BD32)</f>
        <v/>
      </c>
      <c r="BE32" s="129" t="str">
        <f>IF(入力!BE32="","",入力!BE32)</f>
        <v/>
      </c>
      <c r="BF32" s="283" t="str">
        <f>IF(入力!BF32="","",入力!BF32)</f>
        <v/>
      </c>
    </row>
    <row r="33" spans="1:58">
      <c r="A33" s="96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232" t="str">
        <f>IF(入力!D33="","",入力!D33)</f>
        <v/>
      </c>
      <c r="E33" s="440" t="str">
        <f>IF(入力!E33="", IF(D33="","",DATEDIF(D33,入力!$C$3,"Y")),入力!E33)</f>
        <v/>
      </c>
      <c r="F33" s="370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70" t="str">
        <f>IF(入力!I33="","",入力!I33)</f>
        <v/>
      </c>
      <c r="J33" s="370" t="str">
        <f>IF(入力!J33="","",入力!J33)</f>
        <v/>
      </c>
      <c r="K33" s="160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93" t="str">
        <f>IF(入力!Q33="","",入力!Q33)</f>
        <v/>
      </c>
      <c r="R33" s="257" t="str">
        <f>IF(入力!R33="","",入力!R33)</f>
        <v/>
      </c>
      <c r="S33" s="104" t="str">
        <f>IF(入力!S33="","",入力!S33)</f>
        <v/>
      </c>
      <c r="T33" s="205" t="str">
        <f>IF(入力!T33="","",入力!T33)</f>
        <v/>
      </c>
      <c r="U33" s="248" t="str">
        <f>IF(入力!U33="","",入力!U33)</f>
        <v/>
      </c>
      <c r="V33" s="204" t="str">
        <f>IF(入力!V33="","",入力!V33)</f>
        <v/>
      </c>
      <c r="W33" s="108" t="str">
        <f>IF(入力!W33="","",入力!W33)</f>
        <v/>
      </c>
      <c r="X33" s="109" t="str">
        <f>IF(入力!X33="","",入力!X33)</f>
        <v/>
      </c>
      <c r="Y33" s="209" t="str">
        <f>IF(入力!Y33="","",入力!Y33)</f>
        <v/>
      </c>
      <c r="Z33" s="209" t="str">
        <f>IF(入力!Z33="","",入力!Z33)</f>
        <v/>
      </c>
      <c r="AA33" s="258" t="str">
        <f>IF(入力!AA33="","",入力!AA33)</f>
        <v/>
      </c>
      <c r="AB33" s="259" t="str">
        <f>IF(入力!AB33="","",入力!AB33)</f>
        <v/>
      </c>
      <c r="AC33" s="210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10" t="str">
        <f>IF(入力!AD33="","",入力!AD33)</f>
        <v/>
      </c>
      <c r="AE33" s="210" t="str">
        <f>IF(入力!AE33="","",入力!AE33)</f>
        <v/>
      </c>
      <c r="AF33" s="210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10" t="str">
        <f>IF(入力!AG33="","",入力!AG33)</f>
        <v/>
      </c>
      <c r="AH33" s="210" t="str">
        <f>IF(入力!AH33="","",入力!AH33)</f>
        <v/>
      </c>
      <c r="AI33" s="210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10" t="str">
        <f>IF(入力!AJ33="","",入力!AJ33)</f>
        <v/>
      </c>
      <c r="AK33" s="210" t="str">
        <f>IF(入力!AK33="","",入力!AK33)</f>
        <v/>
      </c>
      <c r="AL33" s="210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09" t="str">
        <f>IF(入力!AM33="","",入力!AM33)</f>
        <v/>
      </c>
      <c r="AN33" s="127" t="str">
        <f>IF(入力!AN33="","",入力!AN33)</f>
        <v/>
      </c>
      <c r="AO33" s="206" t="str">
        <f>IF(入力!AO33="","",入力!AO33)</f>
        <v/>
      </c>
      <c r="AP33" s="447" t="str">
        <f>IF(入力!AP33="","",入力!AP33)</f>
        <v/>
      </c>
      <c r="AQ33" s="206" t="str">
        <f>IF(入力!AQ33="","",入力!AQ33)</f>
        <v/>
      </c>
      <c r="AR33" s="447" t="str">
        <f>IF(入力!AR33="","",入力!AR33)</f>
        <v/>
      </c>
      <c r="AS33" s="206" t="str">
        <f>IF(入力!AS33="","",入力!AS33)</f>
        <v/>
      </c>
      <c r="AT33" s="208" t="str">
        <f>IF(入力!AT33="","",入力!AT33)</f>
        <v/>
      </c>
      <c r="AU33" s="160" t="str">
        <f>IF(入力!AU33="","",入力!AU33)</f>
        <v/>
      </c>
      <c r="AV33" s="257" t="str">
        <f>IF(入力!AV33="","",入力!AV33)</f>
        <v/>
      </c>
      <c r="AW33" s="530" t="str">
        <f>IF(入力!AW33="","",入力!AW33)</f>
        <v/>
      </c>
      <c r="AX33" s="257" t="str">
        <f>IF(入力!AX33="","",入力!AX33)</f>
        <v/>
      </c>
      <c r="AY33" s="530" t="str">
        <f>IF(入力!AY33="","",入力!AY33)</f>
        <v/>
      </c>
      <c r="AZ33" s="257" t="str">
        <f>IF(入力!AZ33="","",入力!AZ33)</f>
        <v/>
      </c>
      <c r="BA33" s="135" t="str">
        <f>IF(入力!BA33="","",入力!BA33)</f>
        <v/>
      </c>
      <c r="BB33" s="279" t="str">
        <f>IF(入力!BB33="","",入力!BB33)</f>
        <v/>
      </c>
      <c r="BC33" s="129" t="str">
        <f>IF(入力!BC33="","",入力!BC33)</f>
        <v/>
      </c>
      <c r="BD33" s="282" t="str">
        <f>IF(入力!BD33="","",入力!BD33)</f>
        <v/>
      </c>
      <c r="BE33" s="129" t="str">
        <f>IF(入力!BE33="","",入力!BE33)</f>
        <v/>
      </c>
      <c r="BF33" s="283" t="str">
        <f>IF(入力!BF33="","",入力!BF33)</f>
        <v/>
      </c>
    </row>
    <row r="34" spans="1:58">
      <c r="A34" s="96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232" t="str">
        <f>IF(入力!D34="","",入力!D34)</f>
        <v/>
      </c>
      <c r="E34" s="440" t="str">
        <f>IF(入力!E34="", IF(D34="","",DATEDIF(D34,入力!$C$3,"Y")),入力!E34)</f>
        <v/>
      </c>
      <c r="F34" s="370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70" t="str">
        <f>IF(入力!I34="","",入力!I34)</f>
        <v/>
      </c>
      <c r="J34" s="370" t="str">
        <f>IF(入力!J34="","",入力!J34)</f>
        <v/>
      </c>
      <c r="K34" s="160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93" t="str">
        <f>IF(入力!Q34="","",入力!Q34)</f>
        <v/>
      </c>
      <c r="R34" s="257" t="str">
        <f>IF(入力!R34="","",入力!R34)</f>
        <v/>
      </c>
      <c r="S34" s="104" t="str">
        <f>IF(入力!S34="","",入力!S34)</f>
        <v/>
      </c>
      <c r="T34" s="205" t="str">
        <f>IF(入力!T34="","",入力!T34)</f>
        <v/>
      </c>
      <c r="U34" s="248" t="str">
        <f>IF(入力!U34="","",入力!U34)</f>
        <v/>
      </c>
      <c r="V34" s="204" t="str">
        <f>IF(入力!V34="","",入力!V34)</f>
        <v/>
      </c>
      <c r="W34" s="108" t="str">
        <f>IF(入力!W34="","",入力!W34)</f>
        <v/>
      </c>
      <c r="X34" s="109" t="str">
        <f>IF(入力!X34="","",入力!X34)</f>
        <v/>
      </c>
      <c r="Y34" s="209" t="str">
        <f>IF(入力!Y34="","",入力!Y34)</f>
        <v/>
      </c>
      <c r="Z34" s="209" t="str">
        <f>IF(入力!Z34="","",入力!Z34)</f>
        <v/>
      </c>
      <c r="AA34" s="258" t="str">
        <f>IF(入力!AA34="","",入力!AA34)</f>
        <v/>
      </c>
      <c r="AB34" s="259" t="str">
        <f>IF(入力!AB34="","",入力!AB34)</f>
        <v/>
      </c>
      <c r="AC34" s="210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10" t="str">
        <f>IF(入力!AD34="","",入力!AD34)</f>
        <v/>
      </c>
      <c r="AE34" s="210" t="str">
        <f>IF(入力!AE34="","",入力!AE34)</f>
        <v/>
      </c>
      <c r="AF34" s="210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10" t="str">
        <f>IF(入力!AG34="","",入力!AG34)</f>
        <v/>
      </c>
      <c r="AH34" s="210" t="str">
        <f>IF(入力!AH34="","",入力!AH34)</f>
        <v/>
      </c>
      <c r="AI34" s="210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10" t="str">
        <f>IF(入力!AJ34="","",入力!AJ34)</f>
        <v/>
      </c>
      <c r="AK34" s="210" t="str">
        <f>IF(入力!AK34="","",入力!AK34)</f>
        <v/>
      </c>
      <c r="AL34" s="210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09" t="str">
        <f>IF(入力!AM34="","",入力!AM34)</f>
        <v/>
      </c>
      <c r="AN34" s="127" t="str">
        <f>IF(入力!AN34="","",入力!AN34)</f>
        <v/>
      </c>
      <c r="AO34" s="206" t="str">
        <f>IF(入力!AO34="","",入力!AO34)</f>
        <v/>
      </c>
      <c r="AP34" s="447" t="str">
        <f>IF(入力!AP34="","",入力!AP34)</f>
        <v/>
      </c>
      <c r="AQ34" s="206" t="str">
        <f>IF(入力!AQ34="","",入力!AQ34)</f>
        <v/>
      </c>
      <c r="AR34" s="447" t="str">
        <f>IF(入力!AR34="","",入力!AR34)</f>
        <v/>
      </c>
      <c r="AS34" s="206" t="str">
        <f>IF(入力!AS34="","",入力!AS34)</f>
        <v/>
      </c>
      <c r="AT34" s="208" t="str">
        <f>IF(入力!AT34="","",入力!AT34)</f>
        <v/>
      </c>
      <c r="AU34" s="160" t="str">
        <f>IF(入力!AU34="","",入力!AU34)</f>
        <v/>
      </c>
      <c r="AV34" s="257" t="str">
        <f>IF(入力!AV34="","",入力!AV34)</f>
        <v/>
      </c>
      <c r="AW34" s="530" t="str">
        <f>IF(入力!AW34="","",入力!AW34)</f>
        <v/>
      </c>
      <c r="AX34" s="257" t="str">
        <f>IF(入力!AX34="","",入力!AX34)</f>
        <v/>
      </c>
      <c r="AY34" s="530" t="str">
        <f>IF(入力!AY34="","",入力!AY34)</f>
        <v/>
      </c>
      <c r="AZ34" s="257" t="str">
        <f>IF(入力!AZ34="","",入力!AZ34)</f>
        <v/>
      </c>
      <c r="BA34" s="135" t="str">
        <f>IF(入力!BA34="","",入力!BA34)</f>
        <v/>
      </c>
      <c r="BB34" s="279" t="str">
        <f>IF(入力!BB34="","",入力!BB34)</f>
        <v/>
      </c>
      <c r="BC34" s="129" t="str">
        <f>IF(入力!BC34="","",入力!BC34)</f>
        <v/>
      </c>
      <c r="BD34" s="282" t="str">
        <f>IF(入力!BD34="","",入力!BD34)</f>
        <v/>
      </c>
      <c r="BE34" s="129" t="str">
        <f>IF(入力!BE34="","",入力!BE34)</f>
        <v/>
      </c>
      <c r="BF34" s="283" t="str">
        <f>IF(入力!BF34="","",入力!BF34)</f>
        <v/>
      </c>
    </row>
    <row r="35" spans="1:58">
      <c r="A35" s="96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232" t="str">
        <f>IF(入力!D35="","",入力!D35)</f>
        <v/>
      </c>
      <c r="E35" s="440" t="str">
        <f>IF(入力!E35="", IF(D35="","",DATEDIF(D35,入力!$C$3,"Y")),入力!E35)</f>
        <v/>
      </c>
      <c r="F35" s="370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70" t="str">
        <f>IF(入力!I35="","",入力!I35)</f>
        <v/>
      </c>
      <c r="J35" s="370" t="str">
        <f>IF(入力!J35="","",入力!J35)</f>
        <v/>
      </c>
      <c r="K35" s="160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93" t="str">
        <f>IF(入力!Q35="","",入力!Q35)</f>
        <v/>
      </c>
      <c r="R35" s="257" t="str">
        <f>IF(入力!R35="","",入力!R35)</f>
        <v/>
      </c>
      <c r="S35" s="104" t="str">
        <f>IF(入力!S35="","",入力!S35)</f>
        <v/>
      </c>
      <c r="T35" s="205" t="str">
        <f>IF(入力!T35="","",入力!T35)</f>
        <v/>
      </c>
      <c r="U35" s="248" t="str">
        <f>IF(入力!U35="","",入力!U35)</f>
        <v/>
      </c>
      <c r="V35" s="204" t="str">
        <f>IF(入力!V35="","",入力!V35)</f>
        <v/>
      </c>
      <c r="W35" s="108" t="str">
        <f>IF(入力!W35="","",入力!W35)</f>
        <v/>
      </c>
      <c r="X35" s="109" t="str">
        <f>IF(入力!X35="","",入力!X35)</f>
        <v/>
      </c>
      <c r="Y35" s="209" t="str">
        <f>IF(入力!Y35="","",入力!Y35)</f>
        <v/>
      </c>
      <c r="Z35" s="209" t="str">
        <f>IF(入力!Z35="","",入力!Z35)</f>
        <v/>
      </c>
      <c r="AA35" s="258" t="str">
        <f>IF(入力!AA35="","",入力!AA35)</f>
        <v/>
      </c>
      <c r="AB35" s="259" t="str">
        <f>IF(入力!AB35="","",入力!AB35)</f>
        <v/>
      </c>
      <c r="AC35" s="210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10" t="str">
        <f>IF(入力!AD35="","",入力!AD35)</f>
        <v/>
      </c>
      <c r="AE35" s="210" t="str">
        <f>IF(入力!AE35="","",入力!AE35)</f>
        <v/>
      </c>
      <c r="AF35" s="210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10" t="str">
        <f>IF(入力!AG35="","",入力!AG35)</f>
        <v/>
      </c>
      <c r="AH35" s="210" t="str">
        <f>IF(入力!AH35="","",入力!AH35)</f>
        <v/>
      </c>
      <c r="AI35" s="210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10" t="str">
        <f>IF(入力!AJ35="","",入力!AJ35)</f>
        <v/>
      </c>
      <c r="AK35" s="210" t="str">
        <f>IF(入力!AK35="","",入力!AK35)</f>
        <v/>
      </c>
      <c r="AL35" s="210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09" t="str">
        <f>IF(入力!AM35="","",入力!AM35)</f>
        <v/>
      </c>
      <c r="AN35" s="127" t="str">
        <f>IF(入力!AN35="","",入力!AN35)</f>
        <v/>
      </c>
      <c r="AO35" s="206" t="str">
        <f>IF(入力!AO35="","",入力!AO35)</f>
        <v/>
      </c>
      <c r="AP35" s="447" t="str">
        <f>IF(入力!AP35="","",入力!AP35)</f>
        <v/>
      </c>
      <c r="AQ35" s="206" t="str">
        <f>IF(入力!AQ35="","",入力!AQ35)</f>
        <v/>
      </c>
      <c r="AR35" s="447" t="str">
        <f>IF(入力!AR35="","",入力!AR35)</f>
        <v/>
      </c>
      <c r="AS35" s="206" t="str">
        <f>IF(入力!AS35="","",入力!AS35)</f>
        <v/>
      </c>
      <c r="AT35" s="208" t="str">
        <f>IF(入力!AT35="","",入力!AT35)</f>
        <v/>
      </c>
      <c r="AU35" s="160" t="str">
        <f>IF(入力!AU35="","",入力!AU35)</f>
        <v/>
      </c>
      <c r="AV35" s="257" t="str">
        <f>IF(入力!AV35="","",入力!AV35)</f>
        <v/>
      </c>
      <c r="AW35" s="530" t="str">
        <f>IF(入力!AW35="","",入力!AW35)</f>
        <v/>
      </c>
      <c r="AX35" s="257" t="str">
        <f>IF(入力!AX35="","",入力!AX35)</f>
        <v/>
      </c>
      <c r="AY35" s="530" t="str">
        <f>IF(入力!AY35="","",入力!AY35)</f>
        <v/>
      </c>
      <c r="AZ35" s="257" t="str">
        <f>IF(入力!AZ35="","",入力!AZ35)</f>
        <v/>
      </c>
      <c r="BA35" s="135" t="str">
        <f>IF(入力!BA35="","",入力!BA35)</f>
        <v/>
      </c>
      <c r="BB35" s="279" t="str">
        <f>IF(入力!BB35="","",入力!BB35)</f>
        <v/>
      </c>
      <c r="BC35" s="129" t="str">
        <f>IF(入力!BC35="","",入力!BC35)</f>
        <v/>
      </c>
      <c r="BD35" s="282" t="str">
        <f>IF(入力!BD35="","",入力!BD35)</f>
        <v/>
      </c>
      <c r="BE35" s="129" t="str">
        <f>IF(入力!BE35="","",入力!BE35)</f>
        <v/>
      </c>
      <c r="BF35" s="283" t="str">
        <f>IF(入力!BF35="","",入力!BF35)</f>
        <v/>
      </c>
    </row>
    <row r="36" spans="1:58">
      <c r="A36" s="96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232" t="str">
        <f>IF(入力!D36="","",入力!D36)</f>
        <v/>
      </c>
      <c r="E36" s="440" t="str">
        <f>IF(入力!E36="", IF(D36="","",DATEDIF(D36,入力!$C$3,"Y")),入力!E36)</f>
        <v/>
      </c>
      <c r="F36" s="370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70" t="str">
        <f>IF(入力!I36="","",入力!I36)</f>
        <v/>
      </c>
      <c r="J36" s="370" t="str">
        <f>IF(入力!J36="","",入力!J36)</f>
        <v/>
      </c>
      <c r="K36" s="160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93" t="str">
        <f>IF(入力!Q36="","",入力!Q36)</f>
        <v/>
      </c>
      <c r="R36" s="257" t="str">
        <f>IF(入力!R36="","",入力!R36)</f>
        <v/>
      </c>
      <c r="S36" s="104" t="str">
        <f>IF(入力!S36="","",入力!S36)</f>
        <v/>
      </c>
      <c r="T36" s="205" t="str">
        <f>IF(入力!T36="","",入力!T36)</f>
        <v/>
      </c>
      <c r="U36" s="248" t="str">
        <f>IF(入力!U36="","",入力!U36)</f>
        <v/>
      </c>
      <c r="V36" s="204" t="str">
        <f>IF(入力!V36="","",入力!V36)</f>
        <v/>
      </c>
      <c r="W36" s="108" t="str">
        <f>IF(入力!W36="","",入力!W36)</f>
        <v/>
      </c>
      <c r="X36" s="109" t="str">
        <f>IF(入力!X36="","",入力!X36)</f>
        <v/>
      </c>
      <c r="Y36" s="209" t="str">
        <f>IF(入力!Y36="","",入力!Y36)</f>
        <v/>
      </c>
      <c r="Z36" s="209" t="str">
        <f>IF(入力!Z36="","",入力!Z36)</f>
        <v/>
      </c>
      <c r="AA36" s="258" t="str">
        <f>IF(入力!AA36="","",入力!AA36)</f>
        <v/>
      </c>
      <c r="AB36" s="259" t="str">
        <f>IF(入力!AB36="","",入力!AB36)</f>
        <v/>
      </c>
      <c r="AC36" s="210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10" t="str">
        <f>IF(入力!AD36="","",入力!AD36)</f>
        <v/>
      </c>
      <c r="AE36" s="210" t="str">
        <f>IF(入力!AE36="","",入力!AE36)</f>
        <v/>
      </c>
      <c r="AF36" s="210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10" t="str">
        <f>IF(入力!AG36="","",入力!AG36)</f>
        <v/>
      </c>
      <c r="AH36" s="210" t="str">
        <f>IF(入力!AH36="","",入力!AH36)</f>
        <v/>
      </c>
      <c r="AI36" s="210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10" t="str">
        <f>IF(入力!AJ36="","",入力!AJ36)</f>
        <v/>
      </c>
      <c r="AK36" s="210" t="str">
        <f>IF(入力!AK36="","",入力!AK36)</f>
        <v/>
      </c>
      <c r="AL36" s="210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09" t="str">
        <f>IF(入力!AM36="","",入力!AM36)</f>
        <v/>
      </c>
      <c r="AN36" s="127" t="str">
        <f>IF(入力!AN36="","",入力!AN36)</f>
        <v/>
      </c>
      <c r="AO36" s="206" t="str">
        <f>IF(入力!AO36="","",入力!AO36)</f>
        <v/>
      </c>
      <c r="AP36" s="447" t="str">
        <f>IF(入力!AP36="","",入力!AP36)</f>
        <v/>
      </c>
      <c r="AQ36" s="206" t="str">
        <f>IF(入力!AQ36="","",入力!AQ36)</f>
        <v/>
      </c>
      <c r="AR36" s="447" t="str">
        <f>IF(入力!AR36="","",入力!AR36)</f>
        <v/>
      </c>
      <c r="AS36" s="206" t="str">
        <f>IF(入力!AS36="","",入力!AS36)</f>
        <v/>
      </c>
      <c r="AT36" s="208" t="str">
        <f>IF(入力!AT36="","",入力!AT36)</f>
        <v/>
      </c>
      <c r="AU36" s="160" t="str">
        <f>IF(入力!AU36="","",入力!AU36)</f>
        <v/>
      </c>
      <c r="AV36" s="257" t="str">
        <f>IF(入力!AV36="","",入力!AV36)</f>
        <v/>
      </c>
      <c r="AW36" s="530" t="str">
        <f>IF(入力!AW36="","",入力!AW36)</f>
        <v/>
      </c>
      <c r="AX36" s="257" t="str">
        <f>IF(入力!AX36="","",入力!AX36)</f>
        <v/>
      </c>
      <c r="AY36" s="530" t="str">
        <f>IF(入力!AY36="","",入力!AY36)</f>
        <v/>
      </c>
      <c r="AZ36" s="257" t="str">
        <f>IF(入力!AZ36="","",入力!AZ36)</f>
        <v/>
      </c>
      <c r="BA36" s="135" t="str">
        <f>IF(入力!BA36="","",入力!BA36)</f>
        <v/>
      </c>
      <c r="BB36" s="279" t="str">
        <f>IF(入力!BB36="","",入力!BB36)</f>
        <v/>
      </c>
      <c r="BC36" s="129" t="str">
        <f>IF(入力!BC36="","",入力!BC36)</f>
        <v/>
      </c>
      <c r="BD36" s="282" t="str">
        <f>IF(入力!BD36="","",入力!BD36)</f>
        <v/>
      </c>
      <c r="BE36" s="129" t="str">
        <f>IF(入力!BE36="","",入力!BE36)</f>
        <v/>
      </c>
      <c r="BF36" s="283" t="str">
        <f>IF(入力!BF36="","",入力!BF36)</f>
        <v/>
      </c>
    </row>
    <row r="37" spans="1:58">
      <c r="A37" s="96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232" t="str">
        <f>IF(入力!D37="","",入力!D37)</f>
        <v/>
      </c>
      <c r="E37" s="440" t="str">
        <f>IF(入力!E37="", IF(D37="","",DATEDIF(D37,入力!$C$3,"Y")),入力!E37)</f>
        <v/>
      </c>
      <c r="F37" s="370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70" t="str">
        <f>IF(入力!I37="","",入力!I37)</f>
        <v/>
      </c>
      <c r="J37" s="370" t="str">
        <f>IF(入力!J37="","",入力!J37)</f>
        <v/>
      </c>
      <c r="K37" s="160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93" t="str">
        <f>IF(入力!Q37="","",入力!Q37)</f>
        <v/>
      </c>
      <c r="R37" s="257" t="str">
        <f>IF(入力!R37="","",入力!R37)</f>
        <v/>
      </c>
      <c r="S37" s="104" t="str">
        <f>IF(入力!S37="","",入力!S37)</f>
        <v/>
      </c>
      <c r="T37" s="205" t="str">
        <f>IF(入力!T37="","",入力!T37)</f>
        <v/>
      </c>
      <c r="U37" s="248" t="str">
        <f>IF(入力!U37="","",入力!U37)</f>
        <v/>
      </c>
      <c r="V37" s="204" t="str">
        <f>IF(入力!V37="","",入力!V37)</f>
        <v/>
      </c>
      <c r="W37" s="108" t="str">
        <f>IF(入力!W37="","",入力!W37)</f>
        <v/>
      </c>
      <c r="X37" s="109" t="str">
        <f>IF(入力!X37="","",入力!X37)</f>
        <v/>
      </c>
      <c r="Y37" s="209" t="str">
        <f>IF(入力!Y37="","",入力!Y37)</f>
        <v/>
      </c>
      <c r="Z37" s="209" t="str">
        <f>IF(入力!Z37="","",入力!Z37)</f>
        <v/>
      </c>
      <c r="AA37" s="258" t="str">
        <f>IF(入力!AA37="","",入力!AA37)</f>
        <v/>
      </c>
      <c r="AB37" s="259" t="str">
        <f>IF(入力!AB37="","",入力!AB37)</f>
        <v/>
      </c>
      <c r="AC37" s="210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10" t="str">
        <f>IF(入力!AD37="","",入力!AD37)</f>
        <v/>
      </c>
      <c r="AE37" s="210" t="str">
        <f>IF(入力!AE37="","",入力!AE37)</f>
        <v/>
      </c>
      <c r="AF37" s="210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10" t="str">
        <f>IF(入力!AG37="","",入力!AG37)</f>
        <v/>
      </c>
      <c r="AH37" s="210" t="str">
        <f>IF(入力!AH37="","",入力!AH37)</f>
        <v/>
      </c>
      <c r="AI37" s="210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10" t="str">
        <f>IF(入力!AJ37="","",入力!AJ37)</f>
        <v/>
      </c>
      <c r="AK37" s="210" t="str">
        <f>IF(入力!AK37="","",入力!AK37)</f>
        <v/>
      </c>
      <c r="AL37" s="210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09" t="str">
        <f>IF(入力!AM37="","",入力!AM37)</f>
        <v/>
      </c>
      <c r="AN37" s="127" t="str">
        <f>IF(入力!AN37="","",入力!AN37)</f>
        <v/>
      </c>
      <c r="AO37" s="206" t="str">
        <f>IF(入力!AO37="","",入力!AO37)</f>
        <v/>
      </c>
      <c r="AP37" s="447" t="str">
        <f>IF(入力!AP37="","",入力!AP37)</f>
        <v/>
      </c>
      <c r="AQ37" s="206" t="str">
        <f>IF(入力!AQ37="","",入力!AQ37)</f>
        <v/>
      </c>
      <c r="AR37" s="447" t="str">
        <f>IF(入力!AR37="","",入力!AR37)</f>
        <v/>
      </c>
      <c r="AS37" s="206" t="str">
        <f>IF(入力!AS37="","",入力!AS37)</f>
        <v/>
      </c>
      <c r="AT37" s="208" t="str">
        <f>IF(入力!AT37="","",入力!AT37)</f>
        <v/>
      </c>
      <c r="AU37" s="160" t="str">
        <f>IF(入力!AU37="","",入力!AU37)</f>
        <v/>
      </c>
      <c r="AV37" s="257" t="str">
        <f>IF(入力!AV37="","",入力!AV37)</f>
        <v/>
      </c>
      <c r="AW37" s="530" t="str">
        <f>IF(入力!AW37="","",入力!AW37)</f>
        <v/>
      </c>
      <c r="AX37" s="257" t="str">
        <f>IF(入力!AX37="","",入力!AX37)</f>
        <v/>
      </c>
      <c r="AY37" s="530" t="str">
        <f>IF(入力!AY37="","",入力!AY37)</f>
        <v/>
      </c>
      <c r="AZ37" s="257" t="str">
        <f>IF(入力!AZ37="","",入力!AZ37)</f>
        <v/>
      </c>
      <c r="BA37" s="135" t="str">
        <f>IF(入力!BA37="","",入力!BA37)</f>
        <v/>
      </c>
      <c r="BB37" s="279" t="str">
        <f>IF(入力!BB37="","",入力!BB37)</f>
        <v/>
      </c>
      <c r="BC37" s="129" t="str">
        <f>IF(入力!BC37="","",入力!BC37)</f>
        <v/>
      </c>
      <c r="BD37" s="282" t="str">
        <f>IF(入力!BD37="","",入力!BD37)</f>
        <v/>
      </c>
      <c r="BE37" s="129" t="str">
        <f>IF(入力!BE37="","",入力!BE37)</f>
        <v/>
      </c>
      <c r="BF37" s="283" t="str">
        <f>IF(入力!BF37="","",入力!BF37)</f>
        <v/>
      </c>
    </row>
    <row r="38" spans="1:58">
      <c r="A38" s="96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232" t="str">
        <f>IF(入力!D38="","",入力!D38)</f>
        <v/>
      </c>
      <c r="E38" s="440" t="str">
        <f>IF(入力!E38="", IF(D38="","",DATEDIF(D38,入力!$C$3,"Y")),入力!E38)</f>
        <v/>
      </c>
      <c r="F38" s="370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70" t="str">
        <f>IF(入力!I38="","",入力!I38)</f>
        <v/>
      </c>
      <c r="J38" s="370" t="str">
        <f>IF(入力!J38="","",入力!J38)</f>
        <v/>
      </c>
      <c r="K38" s="160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93" t="str">
        <f>IF(入力!Q38="","",入力!Q38)</f>
        <v/>
      </c>
      <c r="R38" s="257" t="str">
        <f>IF(入力!R38="","",入力!R38)</f>
        <v/>
      </c>
      <c r="S38" s="104" t="str">
        <f>IF(入力!S38="","",入力!S38)</f>
        <v/>
      </c>
      <c r="T38" s="205" t="str">
        <f>IF(入力!T38="","",入力!T38)</f>
        <v/>
      </c>
      <c r="U38" s="248" t="str">
        <f>IF(入力!U38="","",入力!U38)</f>
        <v/>
      </c>
      <c r="V38" s="204" t="str">
        <f>IF(入力!V38="","",入力!V38)</f>
        <v/>
      </c>
      <c r="W38" s="108" t="str">
        <f>IF(入力!W38="","",入力!W38)</f>
        <v/>
      </c>
      <c r="X38" s="109" t="str">
        <f>IF(入力!X38="","",入力!X38)</f>
        <v/>
      </c>
      <c r="Y38" s="209" t="str">
        <f>IF(入力!Y38="","",入力!Y38)</f>
        <v/>
      </c>
      <c r="Z38" s="209" t="str">
        <f>IF(入力!Z38="","",入力!Z38)</f>
        <v/>
      </c>
      <c r="AA38" s="258" t="str">
        <f>IF(入力!AA38="","",入力!AA38)</f>
        <v/>
      </c>
      <c r="AB38" s="259" t="str">
        <f>IF(入力!AB38="","",入力!AB38)</f>
        <v/>
      </c>
      <c r="AC38" s="210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10" t="str">
        <f>IF(入力!AD38="","",入力!AD38)</f>
        <v/>
      </c>
      <c r="AE38" s="210" t="str">
        <f>IF(入力!AE38="","",入力!AE38)</f>
        <v/>
      </c>
      <c r="AF38" s="210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10" t="str">
        <f>IF(入力!AG38="","",入力!AG38)</f>
        <v/>
      </c>
      <c r="AH38" s="210" t="str">
        <f>IF(入力!AH38="","",入力!AH38)</f>
        <v/>
      </c>
      <c r="AI38" s="210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10" t="str">
        <f>IF(入力!AJ38="","",入力!AJ38)</f>
        <v/>
      </c>
      <c r="AK38" s="210" t="str">
        <f>IF(入力!AK38="","",入力!AK38)</f>
        <v/>
      </c>
      <c r="AL38" s="210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09" t="str">
        <f>IF(入力!AM38="","",入力!AM38)</f>
        <v/>
      </c>
      <c r="AN38" s="127" t="str">
        <f>IF(入力!AN38="","",入力!AN38)</f>
        <v/>
      </c>
      <c r="AO38" s="206" t="str">
        <f>IF(入力!AO38="","",入力!AO38)</f>
        <v/>
      </c>
      <c r="AP38" s="447" t="str">
        <f>IF(入力!AP38="","",入力!AP38)</f>
        <v/>
      </c>
      <c r="AQ38" s="206" t="str">
        <f>IF(入力!AQ38="","",入力!AQ38)</f>
        <v/>
      </c>
      <c r="AR38" s="447" t="str">
        <f>IF(入力!AR38="","",入力!AR38)</f>
        <v/>
      </c>
      <c r="AS38" s="206" t="str">
        <f>IF(入力!AS38="","",入力!AS38)</f>
        <v/>
      </c>
      <c r="AT38" s="208" t="str">
        <f>IF(入力!AT38="","",入力!AT38)</f>
        <v/>
      </c>
      <c r="AU38" s="160" t="str">
        <f>IF(入力!AU38="","",入力!AU38)</f>
        <v/>
      </c>
      <c r="AV38" s="257" t="str">
        <f>IF(入力!AV38="","",入力!AV38)</f>
        <v/>
      </c>
      <c r="AW38" s="530" t="str">
        <f>IF(入力!AW38="","",入力!AW38)</f>
        <v/>
      </c>
      <c r="AX38" s="257" t="str">
        <f>IF(入力!AX38="","",入力!AX38)</f>
        <v/>
      </c>
      <c r="AY38" s="530" t="str">
        <f>IF(入力!AY38="","",入力!AY38)</f>
        <v/>
      </c>
      <c r="AZ38" s="257" t="str">
        <f>IF(入力!AZ38="","",入力!AZ38)</f>
        <v/>
      </c>
      <c r="BA38" s="135" t="str">
        <f>IF(入力!BA38="","",入力!BA38)</f>
        <v/>
      </c>
      <c r="BB38" s="279" t="str">
        <f>IF(入力!BB38="","",入力!BB38)</f>
        <v/>
      </c>
      <c r="BC38" s="129" t="str">
        <f>IF(入力!BC38="","",入力!BC38)</f>
        <v/>
      </c>
      <c r="BD38" s="282" t="str">
        <f>IF(入力!BD38="","",入力!BD38)</f>
        <v/>
      </c>
      <c r="BE38" s="129" t="str">
        <f>IF(入力!BE38="","",入力!BE38)</f>
        <v/>
      </c>
      <c r="BF38" s="283" t="str">
        <f>IF(入力!BF38="","",入力!BF38)</f>
        <v/>
      </c>
    </row>
    <row r="39" spans="1:58">
      <c r="A39" s="96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232" t="str">
        <f>IF(入力!D39="","",入力!D39)</f>
        <v/>
      </c>
      <c r="E39" s="440" t="str">
        <f>IF(入力!E39="", IF(D39="","",DATEDIF(D39,入力!$C$3,"Y")),入力!E39)</f>
        <v/>
      </c>
      <c r="F39" s="370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189" t="str">
        <f>IF(入力!I39="","",入力!I39)</f>
        <v/>
      </c>
      <c r="J39" s="189" t="str">
        <f>IF(入力!J39="","",入力!J39)</f>
        <v/>
      </c>
      <c r="K39" s="160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93" t="str">
        <f>IF(入力!Q39="","",入力!Q39)</f>
        <v/>
      </c>
      <c r="R39" s="257" t="str">
        <f>IF(入力!R39="","",入力!R39)</f>
        <v/>
      </c>
      <c r="S39" s="104" t="str">
        <f>IF(入力!S39="","",入力!S39)</f>
        <v/>
      </c>
      <c r="T39" s="205" t="str">
        <f>IF(入力!T39="","",入力!T39)</f>
        <v/>
      </c>
      <c r="U39" s="248" t="str">
        <f>IF(入力!U39="","",入力!U39)</f>
        <v/>
      </c>
      <c r="V39" s="204" t="str">
        <f>IF(入力!V39="","",入力!V39)</f>
        <v/>
      </c>
      <c r="W39" s="108" t="str">
        <f>IF(入力!W39="","",入力!W39)</f>
        <v/>
      </c>
      <c r="X39" s="109" t="str">
        <f>IF(入力!X39="","",入力!X39)</f>
        <v/>
      </c>
      <c r="Y39" s="209" t="str">
        <f>IF(入力!Y39="","",入力!Y39)</f>
        <v/>
      </c>
      <c r="Z39" s="209" t="str">
        <f>IF(入力!Z39="","",入力!Z39)</f>
        <v/>
      </c>
      <c r="AA39" s="258" t="str">
        <f>IF(入力!AA39="","",入力!AA39)</f>
        <v/>
      </c>
      <c r="AB39" s="259" t="str">
        <f>IF(入力!AB39="","",入力!AB39)</f>
        <v/>
      </c>
      <c r="AC39" s="210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10" t="str">
        <f>IF(入力!AD39="","",入力!AD39)</f>
        <v/>
      </c>
      <c r="AE39" s="210" t="str">
        <f>IF(入力!AE39="","",入力!AE39)</f>
        <v/>
      </c>
      <c r="AF39" s="210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10" t="str">
        <f>IF(入力!AG39="","",入力!AG39)</f>
        <v/>
      </c>
      <c r="AH39" s="210" t="str">
        <f>IF(入力!AH39="","",入力!AH39)</f>
        <v/>
      </c>
      <c r="AI39" s="210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10" t="str">
        <f>IF(入力!AJ39="","",入力!AJ39)</f>
        <v/>
      </c>
      <c r="AK39" s="210" t="str">
        <f>IF(入力!AK39="","",入力!AK39)</f>
        <v/>
      </c>
      <c r="AL39" s="210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09" t="str">
        <f>IF(入力!AM39="","",入力!AM39)</f>
        <v/>
      </c>
      <c r="AN39" s="127" t="str">
        <f>IF(入力!AN39="","",入力!AN39)</f>
        <v/>
      </c>
      <c r="AO39" s="206" t="str">
        <f>IF(入力!AO39="","",入力!AO39)</f>
        <v/>
      </c>
      <c r="AP39" s="447" t="str">
        <f>IF(入力!AP39="","",入力!AP39)</f>
        <v/>
      </c>
      <c r="AQ39" s="206" t="str">
        <f>IF(入力!AQ39="","",入力!AQ39)</f>
        <v/>
      </c>
      <c r="AR39" s="447" t="str">
        <f>IF(入力!AR39="","",入力!AR39)</f>
        <v/>
      </c>
      <c r="AS39" s="206" t="str">
        <f>IF(入力!AS39="","",入力!AS39)</f>
        <v/>
      </c>
      <c r="AT39" s="208" t="str">
        <f>IF(入力!AT39="","",入力!AT39)</f>
        <v/>
      </c>
      <c r="AU39" s="160" t="str">
        <f>IF(入力!AU39="","",入力!AU39)</f>
        <v/>
      </c>
      <c r="AV39" s="257" t="str">
        <f>IF(入力!AV39="","",入力!AV39)</f>
        <v/>
      </c>
      <c r="AW39" s="530" t="str">
        <f>IF(入力!AW39="","",入力!AW39)</f>
        <v/>
      </c>
      <c r="AX39" s="257" t="str">
        <f>IF(入力!AX39="","",入力!AX39)</f>
        <v/>
      </c>
      <c r="AY39" s="530" t="str">
        <f>IF(入力!AY39="","",入力!AY39)</f>
        <v/>
      </c>
      <c r="AZ39" s="257" t="str">
        <f>IF(入力!AZ39="","",入力!AZ39)</f>
        <v/>
      </c>
      <c r="BA39" s="135" t="str">
        <f>IF(入力!BA39="","",入力!BA39)</f>
        <v/>
      </c>
      <c r="BB39" s="279" t="str">
        <f>IF(入力!BB39="","",入力!BB39)</f>
        <v/>
      </c>
      <c r="BC39" s="129" t="str">
        <f>IF(入力!BC39="","",入力!BC39)</f>
        <v/>
      </c>
      <c r="BD39" s="282" t="str">
        <f>IF(入力!BD39="","",入力!BD39)</f>
        <v/>
      </c>
      <c r="BE39" s="129" t="str">
        <f>IF(入力!BE39="","",入力!BE39)</f>
        <v/>
      </c>
      <c r="BF39" s="283" t="str">
        <f>IF(入力!BF39="","",入力!BF39)</f>
        <v/>
      </c>
    </row>
    <row r="40" spans="1:58">
      <c r="A40" s="96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232" t="str">
        <f>IF(入力!D40="","",入力!D40)</f>
        <v/>
      </c>
      <c r="E40" s="440" t="str">
        <f>IF(入力!E40="", IF(D40="","",DATEDIF(D40,入力!$C$3,"Y")),入力!E40)</f>
        <v/>
      </c>
      <c r="F40" s="370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189" t="str">
        <f>IF(入力!I40="","",入力!I40)</f>
        <v/>
      </c>
      <c r="J40" s="189" t="str">
        <f>IF(入力!J40="","",入力!J40)</f>
        <v/>
      </c>
      <c r="K40" s="160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93" t="str">
        <f>IF(入力!Q40="","",入力!Q40)</f>
        <v/>
      </c>
      <c r="R40" s="257" t="str">
        <f>IF(入力!R40="","",入力!R40)</f>
        <v/>
      </c>
      <c r="S40" s="104" t="str">
        <f>IF(入力!S40="","",入力!S40)</f>
        <v/>
      </c>
      <c r="T40" s="205" t="str">
        <f>IF(入力!T40="","",入力!T40)</f>
        <v/>
      </c>
      <c r="U40" s="248" t="str">
        <f>IF(入力!U40="","",入力!U40)</f>
        <v/>
      </c>
      <c r="V40" s="204" t="str">
        <f>IF(入力!V40="","",入力!V40)</f>
        <v/>
      </c>
      <c r="W40" s="108" t="str">
        <f>IF(入力!W40="","",入力!W40)</f>
        <v/>
      </c>
      <c r="X40" s="109" t="str">
        <f>IF(入力!X40="","",入力!X40)</f>
        <v/>
      </c>
      <c r="Y40" s="209" t="str">
        <f>IF(入力!Y40="","",入力!Y40)</f>
        <v/>
      </c>
      <c r="Z40" s="209" t="str">
        <f>IF(入力!Z40="","",入力!Z40)</f>
        <v/>
      </c>
      <c r="AA40" s="258" t="str">
        <f>IF(入力!AA40="","",入力!AA40)</f>
        <v/>
      </c>
      <c r="AB40" s="259" t="str">
        <f>IF(入力!AB40="","",入力!AB40)</f>
        <v/>
      </c>
      <c r="AC40" s="210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10" t="str">
        <f>IF(入力!AD40="","",入力!AD40)</f>
        <v/>
      </c>
      <c r="AE40" s="210" t="str">
        <f>IF(入力!AE40="","",入力!AE40)</f>
        <v/>
      </c>
      <c r="AF40" s="210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10" t="str">
        <f>IF(入力!AG40="","",入力!AG40)</f>
        <v/>
      </c>
      <c r="AH40" s="210" t="str">
        <f>IF(入力!AH40="","",入力!AH40)</f>
        <v/>
      </c>
      <c r="AI40" s="210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10" t="str">
        <f>IF(入力!AJ40="","",入力!AJ40)</f>
        <v/>
      </c>
      <c r="AK40" s="210" t="str">
        <f>IF(入力!AK40="","",入力!AK40)</f>
        <v/>
      </c>
      <c r="AL40" s="210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09" t="str">
        <f>IF(入力!AM40="","",入力!AM40)</f>
        <v/>
      </c>
      <c r="AN40" s="127" t="str">
        <f>IF(入力!AN40="","",入力!AN40)</f>
        <v/>
      </c>
      <c r="AO40" s="206" t="str">
        <f>IF(入力!AO40="","",入力!AO40)</f>
        <v/>
      </c>
      <c r="AP40" s="447" t="str">
        <f>IF(入力!AP40="","",入力!AP40)</f>
        <v/>
      </c>
      <c r="AQ40" s="206" t="str">
        <f>IF(入力!AQ40="","",入力!AQ40)</f>
        <v/>
      </c>
      <c r="AR40" s="447" t="str">
        <f>IF(入力!AR40="","",入力!AR40)</f>
        <v/>
      </c>
      <c r="AS40" s="206" t="str">
        <f>IF(入力!AS40="","",入力!AS40)</f>
        <v/>
      </c>
      <c r="AT40" s="208" t="str">
        <f>IF(入力!AT40="","",入力!AT40)</f>
        <v/>
      </c>
      <c r="AU40" s="160" t="str">
        <f>IF(入力!AU40="","",入力!AU40)</f>
        <v/>
      </c>
      <c r="AV40" s="257" t="str">
        <f>IF(入力!AV40="","",入力!AV40)</f>
        <v/>
      </c>
      <c r="AW40" s="530" t="str">
        <f>IF(入力!AW40="","",入力!AW40)</f>
        <v/>
      </c>
      <c r="AX40" s="257" t="str">
        <f>IF(入力!AX40="","",入力!AX40)</f>
        <v/>
      </c>
      <c r="AY40" s="530" t="str">
        <f>IF(入力!AY40="","",入力!AY40)</f>
        <v/>
      </c>
      <c r="AZ40" s="257" t="str">
        <f>IF(入力!AZ40="","",入力!AZ40)</f>
        <v/>
      </c>
      <c r="BA40" s="135" t="str">
        <f>IF(入力!BA40="","",入力!BA40)</f>
        <v/>
      </c>
      <c r="BB40" s="279" t="str">
        <f>IF(入力!BB40="","",入力!BB40)</f>
        <v/>
      </c>
      <c r="BC40" s="129" t="str">
        <f>IF(入力!BC40="","",入力!BC40)</f>
        <v/>
      </c>
      <c r="BD40" s="282" t="str">
        <f>IF(入力!BD40="","",入力!BD40)</f>
        <v/>
      </c>
      <c r="BE40" s="129" t="str">
        <f>IF(入力!BE40="","",入力!BE40)</f>
        <v/>
      </c>
      <c r="BF40" s="283" t="str">
        <f>IF(入力!BF40="","",入力!BF40)</f>
        <v/>
      </c>
    </row>
    <row r="41" spans="1:58">
      <c r="A41" s="96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232" t="str">
        <f>IF(入力!D41="","",入力!D41)</f>
        <v/>
      </c>
      <c r="E41" s="440" t="str">
        <f>IF(入力!E41="", IF(D41="","",DATEDIF(D41,入力!$C$3,"Y")),入力!E41)</f>
        <v/>
      </c>
      <c r="F41" s="370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189" t="str">
        <f>IF(入力!I41="","",入力!I41)</f>
        <v/>
      </c>
      <c r="J41" s="189" t="str">
        <f>IF(入力!J41="","",入力!J41)</f>
        <v/>
      </c>
      <c r="K41" s="160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93" t="str">
        <f>IF(入力!Q41="","",入力!Q41)</f>
        <v/>
      </c>
      <c r="R41" s="257" t="str">
        <f>IF(入力!R41="","",入力!R41)</f>
        <v/>
      </c>
      <c r="S41" s="104" t="str">
        <f>IF(入力!S41="","",入力!S41)</f>
        <v/>
      </c>
      <c r="T41" s="205" t="str">
        <f>IF(入力!T41="","",入力!T41)</f>
        <v/>
      </c>
      <c r="U41" s="248" t="str">
        <f>IF(入力!U41="","",入力!U41)</f>
        <v/>
      </c>
      <c r="V41" s="204" t="str">
        <f>IF(入力!V41="","",入力!V41)</f>
        <v/>
      </c>
      <c r="W41" s="108" t="str">
        <f>IF(入力!W41="","",入力!W41)</f>
        <v/>
      </c>
      <c r="X41" s="109" t="str">
        <f>IF(入力!X41="","",入力!X41)</f>
        <v/>
      </c>
      <c r="Y41" s="209" t="str">
        <f>IF(入力!Y41="","",入力!Y41)</f>
        <v/>
      </c>
      <c r="Z41" s="209" t="str">
        <f>IF(入力!Z41="","",入力!Z41)</f>
        <v/>
      </c>
      <c r="AA41" s="258" t="str">
        <f>IF(入力!AA41="","",入力!AA41)</f>
        <v/>
      </c>
      <c r="AB41" s="259" t="str">
        <f>IF(入力!AB41="","",入力!AB41)</f>
        <v/>
      </c>
      <c r="AC41" s="210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10" t="str">
        <f>IF(入力!AD41="","",入力!AD41)</f>
        <v/>
      </c>
      <c r="AE41" s="210" t="str">
        <f>IF(入力!AE41="","",入力!AE41)</f>
        <v/>
      </c>
      <c r="AF41" s="210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10" t="str">
        <f>IF(入力!AG41="","",入力!AG41)</f>
        <v/>
      </c>
      <c r="AH41" s="210" t="str">
        <f>IF(入力!AH41="","",入力!AH41)</f>
        <v/>
      </c>
      <c r="AI41" s="210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10" t="str">
        <f>IF(入力!AJ41="","",入力!AJ41)</f>
        <v/>
      </c>
      <c r="AK41" s="210" t="str">
        <f>IF(入力!AK41="","",入力!AK41)</f>
        <v/>
      </c>
      <c r="AL41" s="210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09" t="str">
        <f>IF(入力!AM41="","",入力!AM41)</f>
        <v/>
      </c>
      <c r="AN41" s="127" t="str">
        <f>IF(入力!AN41="","",入力!AN41)</f>
        <v/>
      </c>
      <c r="AO41" s="206" t="str">
        <f>IF(入力!AO41="","",入力!AO41)</f>
        <v/>
      </c>
      <c r="AP41" s="447" t="str">
        <f>IF(入力!AP41="","",入力!AP41)</f>
        <v/>
      </c>
      <c r="AQ41" s="206" t="str">
        <f>IF(入力!AQ41="","",入力!AQ41)</f>
        <v/>
      </c>
      <c r="AR41" s="447" t="str">
        <f>IF(入力!AR41="","",入力!AR41)</f>
        <v/>
      </c>
      <c r="AS41" s="206" t="str">
        <f>IF(入力!AS41="","",入力!AS41)</f>
        <v/>
      </c>
      <c r="AT41" s="208" t="str">
        <f>IF(入力!AT41="","",入力!AT41)</f>
        <v/>
      </c>
      <c r="AU41" s="160" t="str">
        <f>IF(入力!AU41="","",入力!AU41)</f>
        <v/>
      </c>
      <c r="AV41" s="257" t="str">
        <f>IF(入力!AV41="","",入力!AV41)</f>
        <v/>
      </c>
      <c r="AW41" s="530" t="str">
        <f>IF(入力!AW41="","",入力!AW41)</f>
        <v/>
      </c>
      <c r="AX41" s="257" t="str">
        <f>IF(入力!AX41="","",入力!AX41)</f>
        <v/>
      </c>
      <c r="AY41" s="530" t="str">
        <f>IF(入力!AY41="","",入力!AY41)</f>
        <v/>
      </c>
      <c r="AZ41" s="257" t="str">
        <f>IF(入力!AZ41="","",入力!AZ41)</f>
        <v/>
      </c>
      <c r="BA41" s="135" t="str">
        <f>IF(入力!BA41="","",入力!BA41)</f>
        <v/>
      </c>
      <c r="BB41" s="279" t="str">
        <f>IF(入力!BB41="","",入力!BB41)</f>
        <v/>
      </c>
      <c r="BC41" s="129" t="str">
        <f>IF(入力!BC41="","",入力!BC41)</f>
        <v/>
      </c>
      <c r="BD41" s="282" t="str">
        <f>IF(入力!BD41="","",入力!BD41)</f>
        <v/>
      </c>
      <c r="BE41" s="129" t="str">
        <f>IF(入力!BE41="","",入力!BE41)</f>
        <v/>
      </c>
      <c r="BF41" s="283" t="str">
        <f>IF(入力!BF41="","",入力!BF41)</f>
        <v/>
      </c>
    </row>
    <row r="42" spans="1:58">
      <c r="A42" s="96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232" t="str">
        <f>IF(入力!D42="","",入力!D42)</f>
        <v/>
      </c>
      <c r="E42" s="440" t="str">
        <f>IF(入力!E42="", IF(D42="","",DATEDIF(D42,入力!$C$3,"Y")),入力!E42)</f>
        <v/>
      </c>
      <c r="F42" s="374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189" t="str">
        <f>IF(入力!I42="","",入力!I42)</f>
        <v/>
      </c>
      <c r="J42" s="189" t="str">
        <f>IF(入力!J42="","",入力!J42)</f>
        <v/>
      </c>
      <c r="K42" s="160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93" t="str">
        <f>IF(入力!Q42="","",入力!Q42)</f>
        <v/>
      </c>
      <c r="R42" s="257" t="str">
        <f>IF(入力!R42="","",入力!R42)</f>
        <v/>
      </c>
      <c r="S42" s="104" t="str">
        <f>IF(入力!S42="","",入力!S42)</f>
        <v/>
      </c>
      <c r="T42" s="205" t="str">
        <f>IF(入力!T42="","",入力!T42)</f>
        <v/>
      </c>
      <c r="U42" s="248" t="str">
        <f>IF(入力!U42="","",入力!U42)</f>
        <v/>
      </c>
      <c r="V42" s="204" t="str">
        <f>IF(入力!V42="","",入力!V42)</f>
        <v/>
      </c>
      <c r="W42" s="108" t="str">
        <f>IF(入力!W42="","",入力!W42)</f>
        <v/>
      </c>
      <c r="X42" s="109" t="str">
        <f>IF(入力!X42="","",入力!X42)</f>
        <v/>
      </c>
      <c r="Y42" s="209" t="str">
        <f>IF(入力!Y42="","",入力!Y42)</f>
        <v/>
      </c>
      <c r="Z42" s="209" t="str">
        <f>IF(入力!Z42="","",入力!Z42)</f>
        <v/>
      </c>
      <c r="AA42" s="258" t="str">
        <f>IF(入力!AA42="","",入力!AA42)</f>
        <v/>
      </c>
      <c r="AB42" s="259" t="str">
        <f>IF(入力!AB42="","",入力!AB42)</f>
        <v/>
      </c>
      <c r="AC42" s="210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10" t="str">
        <f>IF(入力!AD42="","",入力!AD42)</f>
        <v/>
      </c>
      <c r="AE42" s="210" t="str">
        <f>IF(入力!AE42="","",入力!AE42)</f>
        <v/>
      </c>
      <c r="AF42" s="210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10" t="str">
        <f>IF(入力!AG42="","",入力!AG42)</f>
        <v/>
      </c>
      <c r="AH42" s="210" t="str">
        <f>IF(入力!AH42="","",入力!AH42)</f>
        <v/>
      </c>
      <c r="AI42" s="210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10" t="str">
        <f>IF(入力!AJ42="","",入力!AJ42)</f>
        <v/>
      </c>
      <c r="AK42" s="210" t="str">
        <f>IF(入力!AK42="","",入力!AK42)</f>
        <v/>
      </c>
      <c r="AL42" s="210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09" t="str">
        <f>IF(入力!AM42="","",入力!AM42)</f>
        <v/>
      </c>
      <c r="AN42" s="127" t="str">
        <f>IF(入力!AN42="","",入力!AN42)</f>
        <v/>
      </c>
      <c r="AO42" s="206" t="str">
        <f>IF(入力!AO42="","",入力!AO42)</f>
        <v/>
      </c>
      <c r="AP42" s="447" t="str">
        <f>IF(入力!AP42="","",入力!AP42)</f>
        <v/>
      </c>
      <c r="AQ42" s="206" t="str">
        <f>IF(入力!AQ42="","",入力!AQ42)</f>
        <v/>
      </c>
      <c r="AR42" s="447" t="str">
        <f>IF(入力!AR42="","",入力!AR42)</f>
        <v/>
      </c>
      <c r="AS42" s="206" t="str">
        <f>IF(入力!AS42="","",入力!AS42)</f>
        <v/>
      </c>
      <c r="AT42" s="208" t="str">
        <f>IF(入力!AT42="","",入力!AT42)</f>
        <v/>
      </c>
      <c r="AU42" s="160" t="str">
        <f>IF(入力!AU42="","",入力!AU42)</f>
        <v/>
      </c>
      <c r="AV42" s="257" t="str">
        <f>IF(入力!AV42="","",入力!AV42)</f>
        <v/>
      </c>
      <c r="AW42" s="530" t="str">
        <f>IF(入力!AW42="","",入力!AW42)</f>
        <v/>
      </c>
      <c r="AX42" s="257" t="str">
        <f>IF(入力!AX42="","",入力!AX42)</f>
        <v/>
      </c>
      <c r="AY42" s="530" t="str">
        <f>IF(入力!AY42="","",入力!AY42)</f>
        <v/>
      </c>
      <c r="AZ42" s="257" t="str">
        <f>IF(入力!AZ42="","",入力!AZ42)</f>
        <v/>
      </c>
      <c r="BA42" s="135" t="str">
        <f>IF(入力!BA42="","",入力!BA42)</f>
        <v/>
      </c>
      <c r="BB42" s="279" t="str">
        <f>IF(入力!BB42="","",入力!BB42)</f>
        <v/>
      </c>
      <c r="BC42" s="129" t="str">
        <f>IF(入力!BC42="","",入力!BC42)</f>
        <v/>
      </c>
      <c r="BD42" s="282" t="str">
        <f>IF(入力!BD42="","",入力!BD42)</f>
        <v/>
      </c>
      <c r="BE42" s="129" t="str">
        <f>IF(入力!BE42="","",入力!BE42)</f>
        <v/>
      </c>
      <c r="BF42" s="283" t="str">
        <f>IF(入力!BF42="","",入力!BF42)</f>
        <v/>
      </c>
    </row>
    <row r="43" spans="1:58">
      <c r="A43" s="96">
        <f>IF(入力!A43="","",入力!A43)</f>
        <v>30</v>
      </c>
      <c r="B43" s="189" t="str">
        <f>IF(入力!B43="","",入力!B43)</f>
        <v/>
      </c>
      <c r="C43" s="189" t="str">
        <f>IF(入力!C43="","",入力!C43)</f>
        <v/>
      </c>
      <c r="D43" s="232" t="str">
        <f>IF(入力!D43="","",入力!D43)</f>
        <v/>
      </c>
      <c r="E43" s="440" t="str">
        <f>IF(入力!E43="", IF(D43="","",DATEDIF(D43,入力!$C$3,"Y")),入力!E43)</f>
        <v/>
      </c>
      <c r="F43" s="374" t="str">
        <f>IF(入力!F43="","",入力!F43)</f>
        <v/>
      </c>
      <c r="G43" s="189" t="str">
        <f>IF(入力!G43="","",入力!G43)</f>
        <v/>
      </c>
      <c r="H43" s="189" t="str">
        <f>IF(入力!H43="","",入力!H43)</f>
        <v/>
      </c>
      <c r="I43" s="189" t="str">
        <f>IF(入力!I43="","",入力!I43)</f>
        <v/>
      </c>
      <c r="J43" s="189" t="str">
        <f>IF(入力!J43="","",入力!J43)</f>
        <v/>
      </c>
      <c r="K43" s="160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83" t="str">
        <f>IF(入力!P43="", IF(K43="","",L43/POWER(K43/100,2)),入力!P43)</f>
        <v/>
      </c>
      <c r="Q43" s="193" t="str">
        <f>IF(入力!Q43="","",入力!Q43)</f>
        <v/>
      </c>
      <c r="R43" s="257" t="str">
        <f>IF(入力!R43="","",入力!R43)</f>
        <v/>
      </c>
      <c r="S43" s="104" t="str">
        <f>IF(入力!S43="","",入力!S43)</f>
        <v/>
      </c>
      <c r="T43" s="205" t="str">
        <f>IF(入力!T43="","",入力!T43)</f>
        <v/>
      </c>
      <c r="U43" s="248" t="str">
        <f>IF(入力!U43="","",入力!U43)</f>
        <v/>
      </c>
      <c r="V43" s="204" t="str">
        <f>IF(入力!V43="","",入力!V43)</f>
        <v/>
      </c>
      <c r="W43" s="108" t="str">
        <f>IF(入力!W43="","",入力!W43)</f>
        <v/>
      </c>
      <c r="X43" s="109" t="str">
        <f>IF(入力!X43="","",入力!X43)</f>
        <v/>
      </c>
      <c r="Y43" s="209" t="str">
        <f>IF(入力!Y43="","",入力!Y43)</f>
        <v/>
      </c>
      <c r="Z43" s="209" t="str">
        <f>IF(入力!Z43="","",入力!Z43)</f>
        <v/>
      </c>
      <c r="AA43" s="258" t="str">
        <f>IF(入力!AA43="","",入力!AA43)</f>
        <v/>
      </c>
      <c r="AB43" s="259" t="str">
        <f>IF(入力!AB43="","",入力!AB43)</f>
        <v/>
      </c>
      <c r="AC43" s="210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10" t="str">
        <f>IF(入力!AD43="","",入力!AD43)</f>
        <v/>
      </c>
      <c r="AE43" s="210" t="str">
        <f>IF(入力!AE43="","",入力!AE43)</f>
        <v/>
      </c>
      <c r="AF43" s="210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10" t="str">
        <f>IF(入力!AG43="","",入力!AG43)</f>
        <v/>
      </c>
      <c r="AH43" s="210" t="str">
        <f>IF(入力!AH43="","",入力!AH43)</f>
        <v/>
      </c>
      <c r="AI43" s="210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10" t="str">
        <f>IF(入力!AJ43="","",入力!AJ43)</f>
        <v/>
      </c>
      <c r="AK43" s="210" t="str">
        <f>IF(入力!AK43="","",入力!AK43)</f>
        <v/>
      </c>
      <c r="AL43" s="210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09" t="str">
        <f>IF(入力!AM43="","",入力!AM43)</f>
        <v/>
      </c>
      <c r="AN43" s="127" t="str">
        <f>IF(入力!AN43="","",入力!AN43)</f>
        <v/>
      </c>
      <c r="AO43" s="206" t="str">
        <f>IF(入力!AO43="","",入力!AO43)</f>
        <v/>
      </c>
      <c r="AP43" s="447" t="str">
        <f>IF(入力!AP43="","",入力!AP43)</f>
        <v/>
      </c>
      <c r="AQ43" s="206" t="str">
        <f>IF(入力!AQ43="","",入力!AQ43)</f>
        <v/>
      </c>
      <c r="AR43" s="447" t="str">
        <f>IF(入力!AR43="","",入力!AR43)</f>
        <v/>
      </c>
      <c r="AS43" s="206" t="str">
        <f>IF(入力!AS43="","",入力!AS43)</f>
        <v/>
      </c>
      <c r="AT43" s="208" t="str">
        <f>IF(入力!AT43="","",入力!AT43)</f>
        <v/>
      </c>
      <c r="AU43" s="160" t="str">
        <f>IF(入力!AU43="","",入力!AU43)</f>
        <v/>
      </c>
      <c r="AV43" s="257" t="str">
        <f>IF(入力!AV43="","",入力!AV43)</f>
        <v/>
      </c>
      <c r="AW43" s="530" t="str">
        <f>IF(入力!AW43="","",入力!AW43)</f>
        <v/>
      </c>
      <c r="AX43" s="257" t="str">
        <f>IF(入力!AX43="","",入力!AX43)</f>
        <v/>
      </c>
      <c r="AY43" s="530" t="str">
        <f>IF(入力!AY43="","",入力!AY43)</f>
        <v/>
      </c>
      <c r="AZ43" s="257" t="str">
        <f>IF(入力!AZ43="","",入力!AZ43)</f>
        <v/>
      </c>
      <c r="BA43" s="135" t="str">
        <f>IF(入力!BA43="","",入力!BA43)</f>
        <v/>
      </c>
      <c r="BB43" s="279" t="str">
        <f>IF(入力!BB43="","",入力!BB43)</f>
        <v/>
      </c>
      <c r="BC43" s="129" t="str">
        <f>IF(入力!BC43="","",入力!BC43)</f>
        <v/>
      </c>
      <c r="BD43" s="282" t="str">
        <f>IF(入力!BD43="","",入力!BD43)</f>
        <v/>
      </c>
      <c r="BE43" s="129" t="str">
        <f>IF(入力!BE43="","",入力!BE43)</f>
        <v/>
      </c>
      <c r="BF43" s="283" t="str">
        <f>IF(入力!BF43="","",入力!BF43)</f>
        <v/>
      </c>
    </row>
    <row r="44" spans="1:58">
      <c r="A44" s="96">
        <f>IF(入力!A44="","",入力!A44)</f>
        <v>31</v>
      </c>
      <c r="B44" s="189" t="str">
        <f>IF(入力!B44="","",入力!B44)</f>
        <v/>
      </c>
      <c r="C44" s="189" t="str">
        <f>IF(入力!C44="","",入力!C44)</f>
        <v/>
      </c>
      <c r="D44" s="232" t="str">
        <f>IF(入力!D44="","",入力!D44)</f>
        <v/>
      </c>
      <c r="E44" s="440" t="str">
        <f>IF(入力!E44="", IF(D44="","",DATEDIF(D44,入力!$C$3,"Y")),入力!E44)</f>
        <v/>
      </c>
      <c r="F44" s="374" t="str">
        <f>IF(入力!F44="","",入力!F44)</f>
        <v/>
      </c>
      <c r="G44" s="189" t="str">
        <f>IF(入力!G44="","",入力!G44)</f>
        <v/>
      </c>
      <c r="H44" s="189" t="str">
        <f>IF(入力!H44="","",入力!H44)</f>
        <v/>
      </c>
      <c r="I44" s="189" t="str">
        <f>IF(入力!I44="","",入力!I44)</f>
        <v/>
      </c>
      <c r="J44" s="189" t="str">
        <f>IF(入力!J44="","",入力!J44)</f>
        <v/>
      </c>
      <c r="K44" s="160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IF(OR(入力!L44="",入力!M44="",入力!N44=""),"",(入力!L44-(入力!L44*(4.57/(1.0888-0.00153*(入力!M44+入力!N44))-4.142)*100)/100))</f>
        <v/>
      </c>
      <c r="P44" s="83" t="str">
        <f>IF(入力!P44="", IF(K44="","",L44/POWER(K44/100,2)),入力!P44)</f>
        <v/>
      </c>
      <c r="Q44" s="193" t="str">
        <f>IF(入力!Q44="","",入力!Q44)</f>
        <v/>
      </c>
      <c r="R44" s="257" t="str">
        <f>IF(入力!R44="","",入力!R44)</f>
        <v/>
      </c>
      <c r="S44" s="104" t="str">
        <f>IF(入力!S44="","",入力!S44)</f>
        <v/>
      </c>
      <c r="T44" s="205" t="str">
        <f>IF(入力!T44="","",入力!T44)</f>
        <v/>
      </c>
      <c r="U44" s="248" t="str">
        <f>IF(入力!U44="","",入力!U44)</f>
        <v/>
      </c>
      <c r="V44" s="204" t="str">
        <f>IF(入力!V44="","",入力!V44)</f>
        <v/>
      </c>
      <c r="W44" s="108" t="str">
        <f>IF(入力!W44="","",入力!W44)</f>
        <v/>
      </c>
      <c r="X44" s="109" t="str">
        <f>IF(入力!X44="","",入力!X44)</f>
        <v/>
      </c>
      <c r="Y44" s="209" t="str">
        <f>IF(入力!Y44="","",入力!Y44)</f>
        <v/>
      </c>
      <c r="Z44" s="209" t="str">
        <f>IF(入力!Z44="","",入力!Z44)</f>
        <v/>
      </c>
      <c r="AA44" s="258" t="str">
        <f>IF(入力!AA44="","",入力!AA44)</f>
        <v/>
      </c>
      <c r="AB44" s="259" t="str">
        <f>IF(入力!AB44="","",入力!AB44)</f>
        <v/>
      </c>
      <c r="AC44" s="210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10" t="str">
        <f>IF(入力!AD44="","",入力!AD44)</f>
        <v/>
      </c>
      <c r="AE44" s="210" t="str">
        <f>IF(入力!AE44="","",入力!AE44)</f>
        <v/>
      </c>
      <c r="AF44" s="210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10" t="str">
        <f>IF(入力!AG44="","",入力!AG44)</f>
        <v/>
      </c>
      <c r="AH44" s="210" t="str">
        <f>IF(入力!AH44="","",入力!AH44)</f>
        <v/>
      </c>
      <c r="AI44" s="210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10" t="str">
        <f>IF(入力!AJ44="","",入力!AJ44)</f>
        <v/>
      </c>
      <c r="AK44" s="210" t="str">
        <f>IF(入力!AK44="","",入力!AK44)</f>
        <v/>
      </c>
      <c r="AL44" s="210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09" t="str">
        <f>IF(入力!AM44="","",入力!AM44)</f>
        <v/>
      </c>
      <c r="AN44" s="127" t="str">
        <f>IF(入力!AN44="","",入力!AN44)</f>
        <v/>
      </c>
      <c r="AO44" s="206" t="str">
        <f>IF(入力!AO44="","",入力!AO44)</f>
        <v/>
      </c>
      <c r="AP44" s="447" t="str">
        <f>IF(入力!AP44="","",入力!AP44)</f>
        <v/>
      </c>
      <c r="AQ44" s="206" t="str">
        <f>IF(入力!AQ44="","",入力!AQ44)</f>
        <v/>
      </c>
      <c r="AR44" s="447" t="str">
        <f>IF(入力!AR44="","",入力!AR44)</f>
        <v/>
      </c>
      <c r="AS44" s="206" t="str">
        <f>IF(入力!AS44="","",入力!AS44)</f>
        <v/>
      </c>
      <c r="AT44" s="208" t="str">
        <f>IF(入力!AT44="","",入力!AT44)</f>
        <v/>
      </c>
      <c r="AU44" s="160" t="str">
        <f>IF(入力!AU44="","",入力!AU44)</f>
        <v/>
      </c>
      <c r="AV44" s="257" t="str">
        <f>IF(入力!AV44="","",入力!AV44)</f>
        <v/>
      </c>
      <c r="AW44" s="530" t="str">
        <f>IF(入力!AW44="","",入力!AW44)</f>
        <v/>
      </c>
      <c r="AX44" s="257" t="str">
        <f>IF(入力!AX44="","",入力!AX44)</f>
        <v/>
      </c>
      <c r="AY44" s="530" t="str">
        <f>IF(入力!AY44="","",入力!AY44)</f>
        <v/>
      </c>
      <c r="AZ44" s="257" t="str">
        <f>IF(入力!AZ44="","",入力!AZ44)</f>
        <v/>
      </c>
      <c r="BA44" s="135" t="str">
        <f>IF(入力!BA44="","",入力!BA44)</f>
        <v/>
      </c>
      <c r="BB44" s="279" t="str">
        <f>IF(入力!BB44="","",入力!BB44)</f>
        <v/>
      </c>
      <c r="BC44" s="129" t="str">
        <f>IF(入力!BC44="","",入力!BC44)</f>
        <v/>
      </c>
      <c r="BD44" s="282" t="str">
        <f>IF(入力!BD44="","",入力!BD44)</f>
        <v/>
      </c>
      <c r="BE44" s="129" t="str">
        <f>IF(入力!BE44="","",入力!BE44)</f>
        <v/>
      </c>
      <c r="BF44" s="283" t="str">
        <f>IF(入力!BF44="","",入力!BF44)</f>
        <v/>
      </c>
    </row>
    <row r="45" spans="1:58">
      <c r="A45" s="96">
        <f>IF(入力!A45="","",入力!A45)</f>
        <v>32</v>
      </c>
      <c r="B45" s="189" t="str">
        <f>IF(入力!B45="","",入力!B45)</f>
        <v/>
      </c>
      <c r="C45" s="189" t="str">
        <f>IF(入力!C45="","",入力!C45)</f>
        <v/>
      </c>
      <c r="D45" s="232" t="str">
        <f>IF(入力!D45="","",入力!D45)</f>
        <v/>
      </c>
      <c r="E45" s="440" t="str">
        <f>IF(入力!E45="", IF(D45="","",DATEDIF(D45,入力!$C$3,"Y")),入力!E45)</f>
        <v/>
      </c>
      <c r="F45" s="374" t="str">
        <f>IF(入力!F45="","",入力!F45)</f>
        <v/>
      </c>
      <c r="G45" s="189" t="str">
        <f>IF(入力!G45="","",入力!G45)</f>
        <v/>
      </c>
      <c r="H45" s="189" t="str">
        <f>IF(入力!H45="","",入力!H45)</f>
        <v/>
      </c>
      <c r="I45" s="189" t="str">
        <f>IF(入力!I45="","",入力!I45)</f>
        <v/>
      </c>
      <c r="J45" s="189" t="str">
        <f>IF(入力!J45="","",入力!J45)</f>
        <v/>
      </c>
      <c r="K45" s="160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IF(OR(入力!L45="",入力!M45="",入力!N45=""),"",(入力!L45-(入力!L45*(4.57/(1.0888-0.00153*(入力!M45+入力!N45))-4.142)*100)/100))</f>
        <v/>
      </c>
      <c r="P45" s="83" t="str">
        <f>IF(入力!P45="", IF(K45="","",L45/POWER(K45/100,2)),入力!P45)</f>
        <v/>
      </c>
      <c r="Q45" s="193" t="str">
        <f>IF(入力!Q45="","",入力!Q45)</f>
        <v/>
      </c>
      <c r="R45" s="257" t="str">
        <f>IF(入力!R45="","",入力!R45)</f>
        <v/>
      </c>
      <c r="S45" s="104" t="str">
        <f>IF(入力!S45="","",入力!S45)</f>
        <v/>
      </c>
      <c r="T45" s="205" t="str">
        <f>IF(入力!T45="","",入力!T45)</f>
        <v/>
      </c>
      <c r="U45" s="248" t="str">
        <f>IF(入力!U45="","",入力!U45)</f>
        <v/>
      </c>
      <c r="V45" s="204" t="str">
        <f>IF(入力!V45="","",入力!V45)</f>
        <v/>
      </c>
      <c r="W45" s="108" t="str">
        <f>IF(入力!W45="","",入力!W45)</f>
        <v/>
      </c>
      <c r="X45" s="109" t="str">
        <f>IF(入力!X45="","",入力!X45)</f>
        <v/>
      </c>
      <c r="Y45" s="209" t="str">
        <f>IF(入力!Y45="","",入力!Y45)</f>
        <v/>
      </c>
      <c r="Z45" s="209" t="str">
        <f>IF(入力!Z45="","",入力!Z45)</f>
        <v/>
      </c>
      <c r="AA45" s="258" t="str">
        <f>IF(入力!AA45="","",入力!AA45)</f>
        <v/>
      </c>
      <c r="AB45" s="259" t="str">
        <f>IF(入力!AB45="","",入力!AB45)</f>
        <v/>
      </c>
      <c r="AC45" s="210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10" t="str">
        <f>IF(入力!AD45="","",入力!AD45)</f>
        <v/>
      </c>
      <c r="AE45" s="210" t="str">
        <f>IF(入力!AE45="","",入力!AE45)</f>
        <v/>
      </c>
      <c r="AF45" s="210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10" t="str">
        <f>IF(入力!AG45="","",入力!AG45)</f>
        <v/>
      </c>
      <c r="AH45" s="210" t="str">
        <f>IF(入力!AH45="","",入力!AH45)</f>
        <v/>
      </c>
      <c r="AI45" s="210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10" t="str">
        <f>IF(入力!AJ45="","",入力!AJ45)</f>
        <v/>
      </c>
      <c r="AK45" s="210" t="str">
        <f>IF(入力!AK45="","",入力!AK45)</f>
        <v/>
      </c>
      <c r="AL45" s="210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09" t="str">
        <f>IF(入力!AM45="","",入力!AM45)</f>
        <v/>
      </c>
      <c r="AN45" s="127" t="str">
        <f>IF(入力!AN45="","",入力!AN45)</f>
        <v/>
      </c>
      <c r="AO45" s="206" t="str">
        <f>IF(入力!AO45="","",入力!AO45)</f>
        <v/>
      </c>
      <c r="AP45" s="447" t="str">
        <f>IF(入力!AP45="","",入力!AP45)</f>
        <v/>
      </c>
      <c r="AQ45" s="206" t="str">
        <f>IF(入力!AQ45="","",入力!AQ45)</f>
        <v/>
      </c>
      <c r="AR45" s="447" t="str">
        <f>IF(入力!AR45="","",入力!AR45)</f>
        <v/>
      </c>
      <c r="AS45" s="206" t="str">
        <f>IF(入力!AS45="","",入力!AS45)</f>
        <v/>
      </c>
      <c r="AT45" s="208" t="str">
        <f>IF(入力!AT45="","",入力!AT45)</f>
        <v/>
      </c>
      <c r="AU45" s="160" t="str">
        <f>IF(入力!AU45="","",入力!AU45)</f>
        <v/>
      </c>
      <c r="AV45" s="257" t="str">
        <f>IF(入力!AV45="","",入力!AV45)</f>
        <v/>
      </c>
      <c r="AW45" s="530" t="str">
        <f>IF(入力!AW45="","",入力!AW45)</f>
        <v/>
      </c>
      <c r="AX45" s="257" t="str">
        <f>IF(入力!AX45="","",入力!AX45)</f>
        <v/>
      </c>
      <c r="AY45" s="530" t="str">
        <f>IF(入力!AY45="","",入力!AY45)</f>
        <v/>
      </c>
      <c r="AZ45" s="257" t="str">
        <f>IF(入力!AZ45="","",入力!AZ45)</f>
        <v/>
      </c>
      <c r="BA45" s="135" t="str">
        <f>IF(入力!BA45="","",入力!BA45)</f>
        <v/>
      </c>
      <c r="BB45" s="279" t="str">
        <f>IF(入力!BB45="","",入力!BB45)</f>
        <v/>
      </c>
      <c r="BC45" s="129" t="str">
        <f>IF(入力!BC45="","",入力!BC45)</f>
        <v/>
      </c>
      <c r="BD45" s="282" t="str">
        <f>IF(入力!BD45="","",入力!BD45)</f>
        <v/>
      </c>
      <c r="BE45" s="129" t="str">
        <f>IF(入力!BE45="","",入力!BE45)</f>
        <v/>
      </c>
      <c r="BF45" s="283" t="str">
        <f>IF(入力!BF45="","",入力!BF45)</f>
        <v/>
      </c>
    </row>
    <row r="46" spans="1:58">
      <c r="A46" s="96">
        <f>IF(入力!A46="","",入力!A46)</f>
        <v>33</v>
      </c>
      <c r="B46" s="189" t="str">
        <f>IF(入力!B46="","",入力!B46)</f>
        <v/>
      </c>
      <c r="C46" s="189" t="str">
        <f>IF(入力!C46="","",入力!C46)</f>
        <v/>
      </c>
      <c r="D46" s="232" t="str">
        <f>IF(入力!D46="","",入力!D46)</f>
        <v/>
      </c>
      <c r="E46" s="440" t="str">
        <f>IF(入力!E46="", IF(D46="","",DATEDIF(D46,入力!$C$3,"Y")),入力!E46)</f>
        <v/>
      </c>
      <c r="F46" s="374" t="str">
        <f>IF(入力!F46="","",入力!F46)</f>
        <v/>
      </c>
      <c r="G46" s="189" t="str">
        <f>IF(入力!G46="","",入力!G46)</f>
        <v/>
      </c>
      <c r="H46" s="189" t="str">
        <f>IF(入力!H46="","",入力!H46)</f>
        <v/>
      </c>
      <c r="I46" s="189" t="str">
        <f>IF(入力!I46="","",入力!I46)</f>
        <v/>
      </c>
      <c r="J46" s="189" t="str">
        <f>IF(入力!J46="","",入力!J46)</f>
        <v/>
      </c>
      <c r="K46" s="160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IF(OR(入力!L46="",入力!M46="",入力!N46=""),"",(入力!L46-(入力!L46*(4.57/(1.0888-0.00153*(入力!M46+入力!N46))-4.142)*100)/100))</f>
        <v/>
      </c>
      <c r="P46" s="83" t="str">
        <f>IF(入力!P46="", IF(K46="","",L46/POWER(K46/100,2)),入力!P46)</f>
        <v/>
      </c>
      <c r="Q46" s="193" t="str">
        <f>IF(入力!Q46="","",入力!Q46)</f>
        <v/>
      </c>
      <c r="R46" s="257" t="str">
        <f>IF(入力!R46="","",入力!R46)</f>
        <v/>
      </c>
      <c r="S46" s="104" t="str">
        <f>IF(入力!S46="","",入力!S46)</f>
        <v/>
      </c>
      <c r="T46" s="205" t="str">
        <f>IF(入力!T46="","",入力!T46)</f>
        <v/>
      </c>
      <c r="U46" s="248" t="str">
        <f>IF(入力!U46="","",入力!U46)</f>
        <v/>
      </c>
      <c r="V46" s="204" t="str">
        <f>IF(入力!V46="","",入力!V46)</f>
        <v/>
      </c>
      <c r="W46" s="108" t="str">
        <f>IF(入力!W46="","",入力!W46)</f>
        <v/>
      </c>
      <c r="X46" s="109" t="str">
        <f>IF(入力!X46="","",入力!X46)</f>
        <v/>
      </c>
      <c r="Y46" s="209" t="str">
        <f>IF(入力!Y46="","",入力!Y46)</f>
        <v/>
      </c>
      <c r="Z46" s="209" t="str">
        <f>IF(入力!Z46="","",入力!Z46)</f>
        <v/>
      </c>
      <c r="AA46" s="258" t="str">
        <f>IF(入力!AA46="","",入力!AA46)</f>
        <v/>
      </c>
      <c r="AB46" s="259" t="str">
        <f>IF(入力!AB46="","",入力!AB46)</f>
        <v/>
      </c>
      <c r="AC46" s="210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10" t="str">
        <f>IF(入力!AD46="","",入力!AD46)</f>
        <v/>
      </c>
      <c r="AE46" s="210" t="str">
        <f>IF(入力!AE46="","",入力!AE46)</f>
        <v/>
      </c>
      <c r="AF46" s="210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10" t="str">
        <f>IF(入力!AG46="","",入力!AG46)</f>
        <v/>
      </c>
      <c r="AH46" s="210" t="str">
        <f>IF(入力!AH46="","",入力!AH46)</f>
        <v/>
      </c>
      <c r="AI46" s="210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10" t="str">
        <f>IF(入力!AJ46="","",入力!AJ46)</f>
        <v/>
      </c>
      <c r="AK46" s="210" t="str">
        <f>IF(入力!AK46="","",入力!AK46)</f>
        <v/>
      </c>
      <c r="AL46" s="210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09" t="str">
        <f>IF(入力!AM46="","",入力!AM46)</f>
        <v/>
      </c>
      <c r="AN46" s="127" t="str">
        <f>IF(入力!AN46="","",入力!AN46)</f>
        <v/>
      </c>
      <c r="AO46" s="206" t="str">
        <f>IF(入力!AO46="","",入力!AO46)</f>
        <v/>
      </c>
      <c r="AP46" s="447" t="str">
        <f>IF(入力!AP46="","",入力!AP46)</f>
        <v/>
      </c>
      <c r="AQ46" s="206" t="str">
        <f>IF(入力!AQ46="","",入力!AQ46)</f>
        <v/>
      </c>
      <c r="AR46" s="447" t="str">
        <f>IF(入力!AR46="","",入力!AR46)</f>
        <v/>
      </c>
      <c r="AS46" s="206" t="str">
        <f>IF(入力!AS46="","",入力!AS46)</f>
        <v/>
      </c>
      <c r="AT46" s="208" t="str">
        <f>IF(入力!AT46="","",入力!AT46)</f>
        <v/>
      </c>
      <c r="AU46" s="160" t="str">
        <f>IF(入力!AU46="","",入力!AU46)</f>
        <v/>
      </c>
      <c r="AV46" s="257" t="str">
        <f>IF(入力!AV46="","",入力!AV46)</f>
        <v/>
      </c>
      <c r="AW46" s="530" t="str">
        <f>IF(入力!AW46="","",入力!AW46)</f>
        <v/>
      </c>
      <c r="AX46" s="257" t="str">
        <f>IF(入力!AX46="","",入力!AX46)</f>
        <v/>
      </c>
      <c r="AY46" s="530" t="str">
        <f>IF(入力!AY46="","",入力!AY46)</f>
        <v/>
      </c>
      <c r="AZ46" s="257" t="str">
        <f>IF(入力!AZ46="","",入力!AZ46)</f>
        <v/>
      </c>
      <c r="BA46" s="135" t="str">
        <f>IF(入力!BA46="","",入力!BA46)</f>
        <v/>
      </c>
      <c r="BB46" s="279" t="str">
        <f>IF(入力!BB46="","",入力!BB46)</f>
        <v/>
      </c>
      <c r="BC46" s="129" t="str">
        <f>IF(入力!BC46="","",入力!BC46)</f>
        <v/>
      </c>
      <c r="BD46" s="282" t="str">
        <f>IF(入力!BD46="","",入力!BD46)</f>
        <v/>
      </c>
      <c r="BE46" s="129" t="str">
        <f>IF(入力!BE46="","",入力!BE46)</f>
        <v/>
      </c>
      <c r="BF46" s="283" t="str">
        <f>IF(入力!BF46="","",入力!BF46)</f>
        <v/>
      </c>
    </row>
    <row r="47" spans="1:58">
      <c r="A47" s="96">
        <f>IF(入力!A47="","",入力!A47)</f>
        <v>34</v>
      </c>
      <c r="B47" s="189" t="str">
        <f>IF(入力!B47="","",入力!B47)</f>
        <v/>
      </c>
      <c r="C47" s="189" t="str">
        <f>IF(入力!C47="","",入力!C47)</f>
        <v/>
      </c>
      <c r="D47" s="232" t="str">
        <f>IF(入力!D47="","",入力!D47)</f>
        <v/>
      </c>
      <c r="E47" s="440" t="str">
        <f>IF(入力!E47="", IF(D47="","",DATEDIF(D47,入力!$C$3,"Y")),入力!E47)</f>
        <v/>
      </c>
      <c r="F47" s="374" t="str">
        <f>IF(入力!F47="","",入力!F47)</f>
        <v/>
      </c>
      <c r="G47" s="189" t="str">
        <f>IF(入力!G47="","",入力!G47)</f>
        <v/>
      </c>
      <c r="H47" s="189" t="str">
        <f>IF(入力!H47="","",入力!H47)</f>
        <v/>
      </c>
      <c r="I47" s="189" t="str">
        <f>IF(入力!I47="","",入力!I47)</f>
        <v/>
      </c>
      <c r="J47" s="189" t="str">
        <f>IF(入力!J47="","",入力!J47)</f>
        <v/>
      </c>
      <c r="K47" s="160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IF(OR(入力!L47="",入力!M47="",入力!N47=""),"",(入力!L47-(入力!L47*(4.57/(1.0888-0.00153*(入力!M47+入力!N47))-4.142)*100)/100))</f>
        <v/>
      </c>
      <c r="P47" s="83" t="str">
        <f>IF(入力!P47="", IF(K47="","",L47/POWER(K47/100,2)),入力!P47)</f>
        <v/>
      </c>
      <c r="Q47" s="193" t="str">
        <f>IF(入力!Q47="","",入力!Q47)</f>
        <v/>
      </c>
      <c r="R47" s="257" t="str">
        <f>IF(入力!R47="","",入力!R47)</f>
        <v/>
      </c>
      <c r="S47" s="104" t="str">
        <f>IF(入力!S47="","",入力!S47)</f>
        <v/>
      </c>
      <c r="T47" s="205" t="str">
        <f>IF(入力!T47="","",入力!T47)</f>
        <v/>
      </c>
      <c r="U47" s="248" t="str">
        <f>IF(入力!U47="","",入力!U47)</f>
        <v/>
      </c>
      <c r="V47" s="204" t="str">
        <f>IF(入力!V47="","",入力!V47)</f>
        <v/>
      </c>
      <c r="W47" s="108" t="str">
        <f>IF(入力!W47="","",入力!W47)</f>
        <v/>
      </c>
      <c r="X47" s="109" t="str">
        <f>IF(入力!X47="","",入力!X47)</f>
        <v/>
      </c>
      <c r="Y47" s="209" t="str">
        <f>IF(入力!Y47="","",入力!Y47)</f>
        <v/>
      </c>
      <c r="Z47" s="209" t="str">
        <f>IF(入力!Z47="","",入力!Z47)</f>
        <v/>
      </c>
      <c r="AA47" s="258" t="str">
        <f>IF(入力!AA47="","",入力!AA47)</f>
        <v/>
      </c>
      <c r="AB47" s="259" t="str">
        <f>IF(入力!AB47="","",入力!AB47)</f>
        <v/>
      </c>
      <c r="AC47" s="210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10" t="str">
        <f>IF(入力!AD47="","",入力!AD47)</f>
        <v/>
      </c>
      <c r="AE47" s="210" t="str">
        <f>IF(入力!AE47="","",入力!AE47)</f>
        <v/>
      </c>
      <c r="AF47" s="210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10" t="str">
        <f>IF(入力!AG47="","",入力!AG47)</f>
        <v/>
      </c>
      <c r="AH47" s="210" t="str">
        <f>IF(入力!AH47="","",入力!AH47)</f>
        <v/>
      </c>
      <c r="AI47" s="210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10" t="str">
        <f>IF(入力!AJ47="","",入力!AJ47)</f>
        <v/>
      </c>
      <c r="AK47" s="210" t="str">
        <f>IF(入力!AK47="","",入力!AK47)</f>
        <v/>
      </c>
      <c r="AL47" s="210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09" t="str">
        <f>IF(入力!AM47="","",入力!AM47)</f>
        <v/>
      </c>
      <c r="AN47" s="127" t="str">
        <f>IF(入力!AN47="","",入力!AN47)</f>
        <v/>
      </c>
      <c r="AO47" s="206" t="str">
        <f>IF(入力!AO47="","",入力!AO47)</f>
        <v/>
      </c>
      <c r="AP47" s="447" t="str">
        <f>IF(入力!AP47="","",入力!AP47)</f>
        <v/>
      </c>
      <c r="AQ47" s="206" t="str">
        <f>IF(入力!AQ47="","",入力!AQ47)</f>
        <v/>
      </c>
      <c r="AR47" s="447" t="str">
        <f>IF(入力!AR47="","",入力!AR47)</f>
        <v/>
      </c>
      <c r="AS47" s="206" t="str">
        <f>IF(入力!AS47="","",入力!AS47)</f>
        <v/>
      </c>
      <c r="AT47" s="208" t="str">
        <f>IF(入力!AT47="","",入力!AT47)</f>
        <v/>
      </c>
      <c r="AU47" s="160" t="str">
        <f>IF(入力!AU47="","",入力!AU47)</f>
        <v/>
      </c>
      <c r="AV47" s="257" t="str">
        <f>IF(入力!AV47="","",入力!AV47)</f>
        <v/>
      </c>
      <c r="AW47" s="530" t="str">
        <f>IF(入力!AW47="","",入力!AW47)</f>
        <v/>
      </c>
      <c r="AX47" s="257" t="str">
        <f>IF(入力!AX47="","",入力!AX47)</f>
        <v/>
      </c>
      <c r="AY47" s="530" t="str">
        <f>IF(入力!AY47="","",入力!AY47)</f>
        <v/>
      </c>
      <c r="AZ47" s="257" t="str">
        <f>IF(入力!AZ47="","",入力!AZ47)</f>
        <v/>
      </c>
      <c r="BA47" s="135" t="str">
        <f>IF(入力!BA47="","",入力!BA47)</f>
        <v/>
      </c>
      <c r="BB47" s="279" t="str">
        <f>IF(入力!BB47="","",入力!BB47)</f>
        <v/>
      </c>
      <c r="BC47" s="129" t="str">
        <f>IF(入力!BC47="","",入力!BC47)</f>
        <v/>
      </c>
      <c r="BD47" s="282" t="str">
        <f>IF(入力!BD47="","",入力!BD47)</f>
        <v/>
      </c>
      <c r="BE47" s="129" t="str">
        <f>IF(入力!BE47="","",入力!BE47)</f>
        <v/>
      </c>
      <c r="BF47" s="283" t="str">
        <f>IF(入力!BF47="","",入力!BF47)</f>
        <v/>
      </c>
    </row>
    <row r="48" spans="1:58">
      <c r="A48" s="96">
        <f>IF(入力!A48="","",入力!A48)</f>
        <v>35</v>
      </c>
      <c r="B48" s="189" t="str">
        <f>IF(入力!B48="","",入力!B48)</f>
        <v/>
      </c>
      <c r="C48" s="189" t="str">
        <f>IF(入力!C48="","",入力!C48)</f>
        <v/>
      </c>
      <c r="D48" s="232" t="str">
        <f>IF(入力!D48="","",入力!D48)</f>
        <v/>
      </c>
      <c r="E48" s="440" t="str">
        <f>IF(入力!E48="", IF(D48="","",DATEDIF(D48,入力!$C$3,"Y")),入力!E48)</f>
        <v/>
      </c>
      <c r="F48" s="374" t="str">
        <f>IF(入力!F48="","",入力!F48)</f>
        <v/>
      </c>
      <c r="G48" s="189" t="str">
        <f>IF(入力!G48="","",入力!G48)</f>
        <v/>
      </c>
      <c r="H48" s="189" t="str">
        <f>IF(入力!H48="","",入力!H48)</f>
        <v/>
      </c>
      <c r="I48" s="189" t="str">
        <f>IF(入力!I48="","",入力!I48)</f>
        <v/>
      </c>
      <c r="J48" s="189" t="str">
        <f>IF(入力!J48="","",入力!J48)</f>
        <v/>
      </c>
      <c r="K48" s="160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IF(OR(入力!L48="",入力!M48="",入力!N48=""),"",(入力!L48-(入力!L48*(4.57/(1.0888-0.00153*(入力!M48+入力!N48))-4.142)*100)/100))</f>
        <v/>
      </c>
      <c r="P48" s="83" t="str">
        <f>IF(入力!P48="", IF(K48="","",L48/POWER(K48/100,2)),入力!P48)</f>
        <v/>
      </c>
      <c r="Q48" s="193" t="str">
        <f>IF(入力!Q48="","",入力!Q48)</f>
        <v/>
      </c>
      <c r="R48" s="257" t="str">
        <f>IF(入力!R48="","",入力!R48)</f>
        <v/>
      </c>
      <c r="S48" s="104" t="str">
        <f>IF(入力!S48="","",入力!S48)</f>
        <v/>
      </c>
      <c r="T48" s="205" t="str">
        <f>IF(入力!T48="","",入力!T48)</f>
        <v/>
      </c>
      <c r="U48" s="248" t="str">
        <f>IF(入力!U48="","",入力!U48)</f>
        <v/>
      </c>
      <c r="V48" s="204" t="str">
        <f>IF(入力!V48="","",入力!V48)</f>
        <v/>
      </c>
      <c r="W48" s="108" t="str">
        <f>IF(入力!W48="","",入力!W48)</f>
        <v/>
      </c>
      <c r="X48" s="109" t="str">
        <f>IF(入力!X48="","",入力!X48)</f>
        <v/>
      </c>
      <c r="Y48" s="209" t="str">
        <f>IF(入力!Y48="","",入力!Y48)</f>
        <v/>
      </c>
      <c r="Z48" s="209" t="str">
        <f>IF(入力!Z48="","",入力!Z48)</f>
        <v/>
      </c>
      <c r="AA48" s="258" t="str">
        <f>IF(入力!AA48="","",入力!AA48)</f>
        <v/>
      </c>
      <c r="AB48" s="259" t="str">
        <f>IF(入力!AB48="","",入力!AB48)</f>
        <v/>
      </c>
      <c r="AC48" s="210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10" t="str">
        <f>IF(入力!AD48="","",入力!AD48)</f>
        <v/>
      </c>
      <c r="AE48" s="210" t="str">
        <f>IF(入力!AE48="","",入力!AE48)</f>
        <v/>
      </c>
      <c r="AF48" s="210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10" t="str">
        <f>IF(入力!AG48="","",入力!AG48)</f>
        <v/>
      </c>
      <c r="AH48" s="210" t="str">
        <f>IF(入力!AH48="","",入力!AH48)</f>
        <v/>
      </c>
      <c r="AI48" s="210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10" t="str">
        <f>IF(入力!AJ48="","",入力!AJ48)</f>
        <v/>
      </c>
      <c r="AK48" s="210" t="str">
        <f>IF(入力!AK48="","",入力!AK48)</f>
        <v/>
      </c>
      <c r="AL48" s="210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09" t="str">
        <f>IF(入力!AM48="","",入力!AM48)</f>
        <v/>
      </c>
      <c r="AN48" s="127" t="str">
        <f>IF(入力!AN48="","",入力!AN48)</f>
        <v/>
      </c>
      <c r="AO48" s="206" t="str">
        <f>IF(入力!AO48="","",入力!AO48)</f>
        <v/>
      </c>
      <c r="AP48" s="447" t="str">
        <f>IF(入力!AP48="","",入力!AP48)</f>
        <v/>
      </c>
      <c r="AQ48" s="206" t="str">
        <f>IF(入力!AQ48="","",入力!AQ48)</f>
        <v/>
      </c>
      <c r="AR48" s="447" t="str">
        <f>IF(入力!AR48="","",入力!AR48)</f>
        <v/>
      </c>
      <c r="AS48" s="206" t="str">
        <f>IF(入力!AS48="","",入力!AS48)</f>
        <v/>
      </c>
      <c r="AT48" s="208" t="str">
        <f>IF(入力!AT48="","",入力!AT48)</f>
        <v/>
      </c>
      <c r="AU48" s="160" t="str">
        <f>IF(入力!AU48="","",入力!AU48)</f>
        <v/>
      </c>
      <c r="AV48" s="257" t="str">
        <f>IF(入力!AV48="","",入力!AV48)</f>
        <v/>
      </c>
      <c r="AW48" s="530" t="str">
        <f>IF(入力!AW48="","",入力!AW48)</f>
        <v/>
      </c>
      <c r="AX48" s="257" t="str">
        <f>IF(入力!AX48="","",入力!AX48)</f>
        <v/>
      </c>
      <c r="AY48" s="530" t="str">
        <f>IF(入力!AY48="","",入力!AY48)</f>
        <v/>
      </c>
      <c r="AZ48" s="257" t="str">
        <f>IF(入力!AZ48="","",入力!AZ48)</f>
        <v/>
      </c>
      <c r="BA48" s="135" t="str">
        <f>IF(入力!BA48="","",入力!BA48)</f>
        <v/>
      </c>
      <c r="BB48" s="279" t="str">
        <f>IF(入力!BB48="","",入力!BB48)</f>
        <v/>
      </c>
      <c r="BC48" s="129" t="str">
        <f>IF(入力!BC48="","",入力!BC48)</f>
        <v/>
      </c>
      <c r="BD48" s="282" t="str">
        <f>IF(入力!BD48="","",入力!BD48)</f>
        <v/>
      </c>
      <c r="BE48" s="129" t="str">
        <f>IF(入力!BE48="","",入力!BE48)</f>
        <v/>
      </c>
      <c r="BF48" s="283" t="str">
        <f>IF(入力!BF48="","",入力!BF48)</f>
        <v/>
      </c>
    </row>
    <row r="49" spans="1:58">
      <c r="A49" s="96">
        <f>IF(入力!A49="","",入力!A49)</f>
        <v>36</v>
      </c>
      <c r="B49" s="189" t="str">
        <f>IF(入力!B49="","",入力!B49)</f>
        <v/>
      </c>
      <c r="C49" s="189" t="str">
        <f>IF(入力!C49="","",入力!C49)</f>
        <v/>
      </c>
      <c r="D49" s="232" t="str">
        <f>IF(入力!D49="","",入力!D49)</f>
        <v/>
      </c>
      <c r="E49" s="440" t="str">
        <f>IF(入力!E49="", IF(D49="","",DATEDIF(D49,入力!$C$3,"Y")),入力!E49)</f>
        <v/>
      </c>
      <c r="F49" s="374" t="str">
        <f>IF(入力!F49="","",入力!F49)</f>
        <v/>
      </c>
      <c r="G49" s="189" t="str">
        <f>IF(入力!G49="","",入力!G49)</f>
        <v/>
      </c>
      <c r="H49" s="189" t="str">
        <f>IF(入力!H49="","",入力!H49)</f>
        <v/>
      </c>
      <c r="I49" s="189" t="str">
        <f>IF(入力!I49="","",入力!I49)</f>
        <v/>
      </c>
      <c r="J49" s="189" t="str">
        <f>IF(入力!J49="","",入力!J49)</f>
        <v/>
      </c>
      <c r="K49" s="160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IF(OR(入力!L49="",入力!M49="",入力!N49=""),"",(入力!L49-(入力!L49*(4.57/(1.0888-0.00153*(入力!M49+入力!N49))-4.142)*100)/100))</f>
        <v/>
      </c>
      <c r="P49" s="83" t="str">
        <f>IF(入力!P49="", IF(K49="","",L49/POWER(K49/100,2)),入力!P49)</f>
        <v/>
      </c>
      <c r="Q49" s="193" t="str">
        <f>IF(入力!Q49="","",入力!Q49)</f>
        <v/>
      </c>
      <c r="R49" s="257" t="str">
        <f>IF(入力!R49="","",入力!R49)</f>
        <v/>
      </c>
      <c r="S49" s="104" t="str">
        <f>IF(入力!S49="","",入力!S49)</f>
        <v/>
      </c>
      <c r="T49" s="205" t="str">
        <f>IF(入力!T49="","",入力!T49)</f>
        <v/>
      </c>
      <c r="U49" s="248" t="str">
        <f>IF(入力!U49="","",入力!U49)</f>
        <v/>
      </c>
      <c r="V49" s="204" t="str">
        <f>IF(入力!V49="","",入力!V49)</f>
        <v/>
      </c>
      <c r="W49" s="108" t="str">
        <f>IF(入力!W49="","",入力!W49)</f>
        <v/>
      </c>
      <c r="X49" s="109" t="str">
        <f>IF(入力!X49="","",入力!X49)</f>
        <v/>
      </c>
      <c r="Y49" s="209" t="str">
        <f>IF(入力!Y49="","",入力!Y49)</f>
        <v/>
      </c>
      <c r="Z49" s="209" t="str">
        <f>IF(入力!Z49="","",入力!Z49)</f>
        <v/>
      </c>
      <c r="AA49" s="258" t="str">
        <f>IF(入力!AA49="","",入力!AA49)</f>
        <v/>
      </c>
      <c r="AB49" s="259" t="str">
        <f>IF(入力!AB49="","",入力!AB49)</f>
        <v/>
      </c>
      <c r="AC49" s="210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10" t="str">
        <f>IF(入力!AD49="","",入力!AD49)</f>
        <v/>
      </c>
      <c r="AE49" s="210" t="str">
        <f>IF(入力!AE49="","",入力!AE49)</f>
        <v/>
      </c>
      <c r="AF49" s="210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10" t="str">
        <f>IF(入力!AG49="","",入力!AG49)</f>
        <v/>
      </c>
      <c r="AH49" s="210" t="str">
        <f>IF(入力!AH49="","",入力!AH49)</f>
        <v/>
      </c>
      <c r="AI49" s="210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10" t="str">
        <f>IF(入力!AJ49="","",入力!AJ49)</f>
        <v/>
      </c>
      <c r="AK49" s="210" t="str">
        <f>IF(入力!AK49="","",入力!AK49)</f>
        <v/>
      </c>
      <c r="AL49" s="210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09" t="str">
        <f>IF(入力!AM49="","",入力!AM49)</f>
        <v/>
      </c>
      <c r="AN49" s="127" t="str">
        <f>IF(入力!AN49="","",入力!AN49)</f>
        <v/>
      </c>
      <c r="AO49" s="206" t="str">
        <f>IF(入力!AO49="","",入力!AO49)</f>
        <v/>
      </c>
      <c r="AP49" s="447" t="str">
        <f>IF(入力!AP49="","",入力!AP49)</f>
        <v/>
      </c>
      <c r="AQ49" s="206" t="str">
        <f>IF(入力!AQ49="","",入力!AQ49)</f>
        <v/>
      </c>
      <c r="AR49" s="447" t="str">
        <f>IF(入力!AR49="","",入力!AR49)</f>
        <v/>
      </c>
      <c r="AS49" s="206" t="str">
        <f>IF(入力!AS49="","",入力!AS49)</f>
        <v/>
      </c>
      <c r="AT49" s="208" t="str">
        <f>IF(入力!AT49="","",入力!AT49)</f>
        <v/>
      </c>
      <c r="AU49" s="160" t="str">
        <f>IF(入力!AU49="","",入力!AU49)</f>
        <v/>
      </c>
      <c r="AV49" s="257" t="str">
        <f>IF(入力!AV49="","",入力!AV49)</f>
        <v/>
      </c>
      <c r="AW49" s="530" t="str">
        <f>IF(入力!AW49="","",入力!AW49)</f>
        <v/>
      </c>
      <c r="AX49" s="257" t="str">
        <f>IF(入力!AX49="","",入力!AX49)</f>
        <v/>
      </c>
      <c r="AY49" s="530" t="str">
        <f>IF(入力!AY49="","",入力!AY49)</f>
        <v/>
      </c>
      <c r="AZ49" s="257" t="str">
        <f>IF(入力!AZ49="","",入力!AZ49)</f>
        <v/>
      </c>
      <c r="BA49" s="135" t="str">
        <f>IF(入力!BA49="","",入力!BA49)</f>
        <v/>
      </c>
      <c r="BB49" s="279" t="str">
        <f>IF(入力!BB49="","",入力!BB49)</f>
        <v/>
      </c>
      <c r="BC49" s="129" t="str">
        <f>IF(入力!BC49="","",入力!BC49)</f>
        <v/>
      </c>
      <c r="BD49" s="282" t="str">
        <f>IF(入力!BD49="","",入力!BD49)</f>
        <v/>
      </c>
      <c r="BE49" s="129" t="str">
        <f>IF(入力!BE49="","",入力!BE49)</f>
        <v/>
      </c>
      <c r="BF49" s="283" t="str">
        <f>IF(入力!BF49="","",入力!BF49)</f>
        <v/>
      </c>
    </row>
    <row r="50" spans="1:58">
      <c r="A50" s="96">
        <f>IF(入力!A50="","",入力!A50)</f>
        <v>37</v>
      </c>
      <c r="B50" s="189" t="str">
        <f>IF(入力!B50="","",入力!B50)</f>
        <v/>
      </c>
      <c r="C50" s="189" t="str">
        <f>IF(入力!C50="","",入力!C50)</f>
        <v/>
      </c>
      <c r="D50" s="232" t="str">
        <f>IF(入力!D50="","",入力!D50)</f>
        <v/>
      </c>
      <c r="E50" s="440" t="str">
        <f>IF(入力!E50="", IF(D50="","",DATEDIF(D50,入力!$C$3,"Y")),入力!E50)</f>
        <v/>
      </c>
      <c r="F50" s="374" t="str">
        <f>IF(入力!F50="","",入力!F50)</f>
        <v/>
      </c>
      <c r="G50" s="189" t="str">
        <f>IF(入力!G50="","",入力!G50)</f>
        <v/>
      </c>
      <c r="H50" s="189" t="str">
        <f>IF(入力!H50="","",入力!H50)</f>
        <v/>
      </c>
      <c r="I50" s="189" t="str">
        <f>IF(入力!I50="","",入力!I50)</f>
        <v/>
      </c>
      <c r="J50" s="189" t="str">
        <f>IF(入力!J50="","",入力!J50)</f>
        <v/>
      </c>
      <c r="K50" s="160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IF(OR(入力!L50="",入力!M50="",入力!N50=""),"",(入力!L50-(入力!L50*(4.57/(1.0888-0.00153*(入力!M50+入力!N50))-4.142)*100)/100))</f>
        <v/>
      </c>
      <c r="P50" s="83" t="str">
        <f>IF(入力!P50="", IF(K50="","",L50/POWER(K50/100,2)),入力!P50)</f>
        <v/>
      </c>
      <c r="Q50" s="193" t="str">
        <f>IF(入力!Q50="","",入力!Q50)</f>
        <v/>
      </c>
      <c r="R50" s="257" t="str">
        <f>IF(入力!R50="","",入力!R50)</f>
        <v/>
      </c>
      <c r="S50" s="104" t="str">
        <f>IF(入力!S50="","",入力!S50)</f>
        <v/>
      </c>
      <c r="T50" s="205" t="str">
        <f>IF(入力!T50="","",入力!T50)</f>
        <v/>
      </c>
      <c r="U50" s="248" t="str">
        <f>IF(入力!U50="","",入力!U50)</f>
        <v/>
      </c>
      <c r="V50" s="204" t="str">
        <f>IF(入力!V50="","",入力!V50)</f>
        <v/>
      </c>
      <c r="W50" s="108" t="str">
        <f>IF(入力!W50="","",入力!W50)</f>
        <v/>
      </c>
      <c r="X50" s="109" t="str">
        <f>IF(入力!X50="","",入力!X50)</f>
        <v/>
      </c>
      <c r="Y50" s="209" t="str">
        <f>IF(入力!Y50="","",入力!Y50)</f>
        <v/>
      </c>
      <c r="Z50" s="209" t="str">
        <f>IF(入力!Z50="","",入力!Z50)</f>
        <v/>
      </c>
      <c r="AA50" s="258" t="str">
        <f>IF(入力!AA50="","",入力!AA50)</f>
        <v/>
      </c>
      <c r="AB50" s="259" t="str">
        <f>IF(入力!AB50="","",入力!AB50)</f>
        <v/>
      </c>
      <c r="AC50" s="210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10" t="str">
        <f>IF(入力!AD50="","",入力!AD50)</f>
        <v/>
      </c>
      <c r="AE50" s="210" t="str">
        <f>IF(入力!AE50="","",入力!AE50)</f>
        <v/>
      </c>
      <c r="AF50" s="210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10" t="str">
        <f>IF(入力!AG50="","",入力!AG50)</f>
        <v/>
      </c>
      <c r="AH50" s="210" t="str">
        <f>IF(入力!AH50="","",入力!AH50)</f>
        <v/>
      </c>
      <c r="AI50" s="210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10" t="str">
        <f>IF(入力!AJ50="","",入力!AJ50)</f>
        <v/>
      </c>
      <c r="AK50" s="210" t="str">
        <f>IF(入力!AK50="","",入力!AK50)</f>
        <v/>
      </c>
      <c r="AL50" s="210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09" t="str">
        <f>IF(入力!AM50="","",入力!AM50)</f>
        <v/>
      </c>
      <c r="AN50" s="127" t="str">
        <f>IF(入力!AN50="","",入力!AN50)</f>
        <v/>
      </c>
      <c r="AO50" s="206" t="str">
        <f>IF(入力!AO50="","",入力!AO50)</f>
        <v/>
      </c>
      <c r="AP50" s="447" t="str">
        <f>IF(入力!AP50="","",入力!AP50)</f>
        <v/>
      </c>
      <c r="AQ50" s="206" t="str">
        <f>IF(入力!AQ50="","",入力!AQ50)</f>
        <v/>
      </c>
      <c r="AR50" s="447" t="str">
        <f>IF(入力!AR50="","",入力!AR50)</f>
        <v/>
      </c>
      <c r="AS50" s="206" t="str">
        <f>IF(入力!AS50="","",入力!AS50)</f>
        <v/>
      </c>
      <c r="AT50" s="208" t="str">
        <f>IF(入力!AT50="","",入力!AT50)</f>
        <v/>
      </c>
      <c r="AU50" s="160" t="str">
        <f>IF(入力!AU50="","",入力!AU50)</f>
        <v/>
      </c>
      <c r="AV50" s="257" t="str">
        <f>IF(入力!AV50="","",入力!AV50)</f>
        <v/>
      </c>
      <c r="AW50" s="530" t="str">
        <f>IF(入力!AW50="","",入力!AW50)</f>
        <v/>
      </c>
      <c r="AX50" s="257" t="str">
        <f>IF(入力!AX50="","",入力!AX50)</f>
        <v/>
      </c>
      <c r="AY50" s="530" t="str">
        <f>IF(入力!AY50="","",入力!AY50)</f>
        <v/>
      </c>
      <c r="AZ50" s="257" t="str">
        <f>IF(入力!AZ50="","",入力!AZ50)</f>
        <v/>
      </c>
      <c r="BA50" s="135" t="str">
        <f>IF(入力!BA50="","",入力!BA50)</f>
        <v/>
      </c>
      <c r="BB50" s="279" t="str">
        <f>IF(入力!BB50="","",入力!BB50)</f>
        <v/>
      </c>
      <c r="BC50" s="129" t="str">
        <f>IF(入力!BC50="","",入力!BC50)</f>
        <v/>
      </c>
      <c r="BD50" s="282" t="str">
        <f>IF(入力!BD50="","",入力!BD50)</f>
        <v/>
      </c>
      <c r="BE50" s="129" t="str">
        <f>IF(入力!BE50="","",入力!BE50)</f>
        <v/>
      </c>
      <c r="BF50" s="283" t="str">
        <f>IF(入力!BF50="","",入力!BF50)</f>
        <v/>
      </c>
    </row>
    <row r="51" spans="1:58">
      <c r="A51" s="96">
        <f>IF(入力!A51="","",入力!A51)</f>
        <v>38</v>
      </c>
      <c r="B51" s="189" t="str">
        <f>IF(入力!B51="","",入力!B51)</f>
        <v/>
      </c>
      <c r="C51" s="189" t="str">
        <f>IF(入力!C51="","",入力!C51)</f>
        <v/>
      </c>
      <c r="D51" s="232" t="str">
        <f>IF(入力!D51="","",入力!D51)</f>
        <v/>
      </c>
      <c r="E51" s="440" t="str">
        <f>IF(入力!E51="", IF(D51="","",DATEDIF(D51,入力!$C$3,"Y")),入力!E51)</f>
        <v/>
      </c>
      <c r="F51" s="374" t="str">
        <f>IF(入力!F51="","",入力!F51)</f>
        <v/>
      </c>
      <c r="G51" s="189" t="str">
        <f>IF(入力!G51="","",入力!G51)</f>
        <v/>
      </c>
      <c r="H51" s="189" t="str">
        <f>IF(入力!H51="","",入力!H51)</f>
        <v/>
      </c>
      <c r="I51" s="189" t="str">
        <f>IF(入力!I51="","",入力!I51)</f>
        <v/>
      </c>
      <c r="J51" s="189" t="str">
        <f>IF(入力!J51="","",入力!J51)</f>
        <v/>
      </c>
      <c r="K51" s="160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IF(OR(入力!L51="",入力!M51="",入力!N51=""),"",(入力!L51-(入力!L51*(4.57/(1.0888-0.00153*(入力!M51+入力!N51))-4.142)*100)/100))</f>
        <v/>
      </c>
      <c r="P51" s="83" t="str">
        <f>IF(入力!P51="", IF(K51="","",L51/POWER(K51/100,2)),入力!P51)</f>
        <v/>
      </c>
      <c r="Q51" s="193" t="str">
        <f>IF(入力!Q51="","",入力!Q51)</f>
        <v/>
      </c>
      <c r="R51" s="257" t="str">
        <f>IF(入力!R51="","",入力!R51)</f>
        <v/>
      </c>
      <c r="S51" s="104" t="str">
        <f>IF(入力!S51="","",入力!S51)</f>
        <v/>
      </c>
      <c r="T51" s="205" t="str">
        <f>IF(入力!T51="","",入力!T51)</f>
        <v/>
      </c>
      <c r="U51" s="248" t="str">
        <f>IF(入力!U51="","",入力!U51)</f>
        <v/>
      </c>
      <c r="V51" s="204" t="str">
        <f>IF(入力!V51="","",入力!V51)</f>
        <v/>
      </c>
      <c r="W51" s="108" t="str">
        <f>IF(入力!W51="","",入力!W51)</f>
        <v/>
      </c>
      <c r="X51" s="109" t="str">
        <f>IF(入力!X51="","",入力!X51)</f>
        <v/>
      </c>
      <c r="Y51" s="209" t="str">
        <f>IF(入力!Y51="","",入力!Y51)</f>
        <v/>
      </c>
      <c r="Z51" s="209" t="str">
        <f>IF(入力!Z51="","",入力!Z51)</f>
        <v/>
      </c>
      <c r="AA51" s="258" t="str">
        <f>IF(入力!AA51="","",入力!AA51)</f>
        <v/>
      </c>
      <c r="AB51" s="259" t="str">
        <f>IF(入力!AB51="","",入力!AB51)</f>
        <v/>
      </c>
      <c r="AC51" s="210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10" t="str">
        <f>IF(入力!AD51="","",入力!AD51)</f>
        <v/>
      </c>
      <c r="AE51" s="210" t="str">
        <f>IF(入力!AE51="","",入力!AE51)</f>
        <v/>
      </c>
      <c r="AF51" s="210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10" t="str">
        <f>IF(入力!AG51="","",入力!AG51)</f>
        <v/>
      </c>
      <c r="AH51" s="210" t="str">
        <f>IF(入力!AH51="","",入力!AH51)</f>
        <v/>
      </c>
      <c r="AI51" s="210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10" t="str">
        <f>IF(入力!AJ51="","",入力!AJ51)</f>
        <v/>
      </c>
      <c r="AK51" s="210" t="str">
        <f>IF(入力!AK51="","",入力!AK51)</f>
        <v/>
      </c>
      <c r="AL51" s="210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09" t="str">
        <f>IF(入力!AM51="","",入力!AM51)</f>
        <v/>
      </c>
      <c r="AN51" s="127" t="str">
        <f>IF(入力!AN51="","",入力!AN51)</f>
        <v/>
      </c>
      <c r="AO51" s="206" t="str">
        <f>IF(入力!AO51="","",入力!AO51)</f>
        <v/>
      </c>
      <c r="AP51" s="447" t="str">
        <f>IF(入力!AP51="","",入力!AP51)</f>
        <v/>
      </c>
      <c r="AQ51" s="206" t="str">
        <f>IF(入力!AQ51="","",入力!AQ51)</f>
        <v/>
      </c>
      <c r="AR51" s="447" t="str">
        <f>IF(入力!AR51="","",入力!AR51)</f>
        <v/>
      </c>
      <c r="AS51" s="206" t="str">
        <f>IF(入力!AS51="","",入力!AS51)</f>
        <v/>
      </c>
      <c r="AT51" s="208" t="str">
        <f>IF(入力!AT51="","",入力!AT51)</f>
        <v/>
      </c>
      <c r="AU51" s="160" t="str">
        <f>IF(入力!AU51="","",入力!AU51)</f>
        <v/>
      </c>
      <c r="AV51" s="257" t="str">
        <f>IF(入力!AV51="","",入力!AV51)</f>
        <v/>
      </c>
      <c r="AW51" s="530" t="str">
        <f>IF(入力!AW51="","",入力!AW51)</f>
        <v/>
      </c>
      <c r="AX51" s="257" t="str">
        <f>IF(入力!AX51="","",入力!AX51)</f>
        <v/>
      </c>
      <c r="AY51" s="530" t="str">
        <f>IF(入力!AY51="","",入力!AY51)</f>
        <v/>
      </c>
      <c r="AZ51" s="257" t="str">
        <f>IF(入力!AZ51="","",入力!AZ51)</f>
        <v/>
      </c>
      <c r="BA51" s="135" t="str">
        <f>IF(入力!BA51="","",入力!BA51)</f>
        <v/>
      </c>
      <c r="BB51" s="279" t="str">
        <f>IF(入力!BB51="","",入力!BB51)</f>
        <v/>
      </c>
      <c r="BC51" s="129" t="str">
        <f>IF(入力!BC51="","",入力!BC51)</f>
        <v/>
      </c>
      <c r="BD51" s="282" t="str">
        <f>IF(入力!BD51="","",入力!BD51)</f>
        <v/>
      </c>
      <c r="BE51" s="129" t="str">
        <f>IF(入力!BE51="","",入力!BE51)</f>
        <v/>
      </c>
      <c r="BF51" s="283" t="str">
        <f>IF(入力!BF51="","",入力!BF51)</f>
        <v/>
      </c>
    </row>
    <row r="52" spans="1:58">
      <c r="A52" s="96">
        <f>IF(入力!A52="","",入力!A52)</f>
        <v>39</v>
      </c>
      <c r="B52" s="189" t="str">
        <f>IF(入力!B52="","",入力!B52)</f>
        <v/>
      </c>
      <c r="C52" s="189" t="str">
        <f>IF(入力!C52="","",入力!C52)</f>
        <v/>
      </c>
      <c r="D52" s="232" t="str">
        <f>IF(入力!D52="","",入力!D52)</f>
        <v/>
      </c>
      <c r="E52" s="440" t="str">
        <f>IF(入力!E52="", IF(D52="","",DATEDIF(D52,入力!$C$3,"Y")),入力!E52)</f>
        <v/>
      </c>
      <c r="F52" s="374" t="str">
        <f>IF(入力!F52="","",入力!F52)</f>
        <v/>
      </c>
      <c r="G52" s="189" t="str">
        <f>IF(入力!G52="","",入力!G52)</f>
        <v/>
      </c>
      <c r="H52" s="189" t="str">
        <f>IF(入力!H52="","",入力!H52)</f>
        <v/>
      </c>
      <c r="I52" s="189" t="str">
        <f>IF(入力!I52="","",入力!I52)</f>
        <v/>
      </c>
      <c r="J52" s="189" t="str">
        <f>IF(入力!J52="","",入力!J52)</f>
        <v/>
      </c>
      <c r="K52" s="160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IF(OR(入力!L52="",入力!M52="",入力!N52=""),"",(入力!L52-(入力!L52*(4.57/(1.0888-0.00153*(入力!M52+入力!N52))-4.142)*100)/100))</f>
        <v/>
      </c>
      <c r="P52" s="83" t="str">
        <f>IF(入力!P52="", IF(K52="","",L52/POWER(K52/100,2)),入力!P52)</f>
        <v/>
      </c>
      <c r="Q52" s="193" t="str">
        <f>IF(入力!Q52="","",入力!Q52)</f>
        <v/>
      </c>
      <c r="R52" s="257" t="str">
        <f>IF(入力!R52="","",入力!R52)</f>
        <v/>
      </c>
      <c r="S52" s="104" t="str">
        <f>IF(入力!S52="","",入力!S52)</f>
        <v/>
      </c>
      <c r="T52" s="205" t="str">
        <f>IF(入力!T52="","",入力!T52)</f>
        <v/>
      </c>
      <c r="U52" s="248" t="str">
        <f>IF(入力!U52="","",入力!U52)</f>
        <v/>
      </c>
      <c r="V52" s="204" t="str">
        <f>IF(入力!V52="","",入力!V52)</f>
        <v/>
      </c>
      <c r="W52" s="108" t="str">
        <f>IF(入力!W52="","",入力!W52)</f>
        <v/>
      </c>
      <c r="X52" s="109" t="str">
        <f>IF(入力!X52="","",入力!X52)</f>
        <v/>
      </c>
      <c r="Y52" s="209" t="str">
        <f>IF(入力!Y52="","",入力!Y52)</f>
        <v/>
      </c>
      <c r="Z52" s="209" t="str">
        <f>IF(入力!Z52="","",入力!Z52)</f>
        <v/>
      </c>
      <c r="AA52" s="258" t="str">
        <f>IF(入力!AA52="","",入力!AA52)</f>
        <v/>
      </c>
      <c r="AB52" s="259" t="str">
        <f>IF(入力!AB52="","",入力!AB52)</f>
        <v/>
      </c>
      <c r="AC52" s="210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10" t="str">
        <f>IF(入力!AD52="","",入力!AD52)</f>
        <v/>
      </c>
      <c r="AE52" s="210" t="str">
        <f>IF(入力!AE52="","",入力!AE52)</f>
        <v/>
      </c>
      <c r="AF52" s="210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10" t="str">
        <f>IF(入力!AG52="","",入力!AG52)</f>
        <v/>
      </c>
      <c r="AH52" s="210" t="str">
        <f>IF(入力!AH52="","",入力!AH52)</f>
        <v/>
      </c>
      <c r="AI52" s="210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10" t="str">
        <f>IF(入力!AJ52="","",入力!AJ52)</f>
        <v/>
      </c>
      <c r="AK52" s="210" t="str">
        <f>IF(入力!AK52="","",入力!AK52)</f>
        <v/>
      </c>
      <c r="AL52" s="210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09" t="str">
        <f>IF(入力!AM52="","",入力!AM52)</f>
        <v/>
      </c>
      <c r="AN52" s="127" t="str">
        <f>IF(入力!AN52="","",入力!AN52)</f>
        <v/>
      </c>
      <c r="AO52" s="206" t="str">
        <f>IF(入力!AO52="","",入力!AO52)</f>
        <v/>
      </c>
      <c r="AP52" s="447" t="str">
        <f>IF(入力!AP52="","",入力!AP52)</f>
        <v/>
      </c>
      <c r="AQ52" s="206" t="str">
        <f>IF(入力!AQ52="","",入力!AQ52)</f>
        <v/>
      </c>
      <c r="AR52" s="447" t="str">
        <f>IF(入力!AR52="","",入力!AR52)</f>
        <v/>
      </c>
      <c r="AS52" s="206" t="str">
        <f>IF(入力!AS52="","",入力!AS52)</f>
        <v/>
      </c>
      <c r="AT52" s="208" t="str">
        <f>IF(入力!AT52="","",入力!AT52)</f>
        <v/>
      </c>
      <c r="AU52" s="160" t="str">
        <f>IF(入力!AU52="","",入力!AU52)</f>
        <v/>
      </c>
      <c r="AV52" s="257" t="str">
        <f>IF(入力!AV52="","",入力!AV52)</f>
        <v/>
      </c>
      <c r="AW52" s="530" t="str">
        <f>IF(入力!AW52="","",入力!AW52)</f>
        <v/>
      </c>
      <c r="AX52" s="257" t="str">
        <f>IF(入力!AX52="","",入力!AX52)</f>
        <v/>
      </c>
      <c r="AY52" s="530" t="str">
        <f>IF(入力!AY52="","",入力!AY52)</f>
        <v/>
      </c>
      <c r="AZ52" s="257" t="str">
        <f>IF(入力!AZ52="","",入力!AZ52)</f>
        <v/>
      </c>
      <c r="BA52" s="135" t="str">
        <f>IF(入力!BA52="","",入力!BA52)</f>
        <v/>
      </c>
      <c r="BB52" s="279" t="str">
        <f>IF(入力!BB52="","",入力!BB52)</f>
        <v/>
      </c>
      <c r="BC52" s="129" t="str">
        <f>IF(入力!BC52="","",入力!BC52)</f>
        <v/>
      </c>
      <c r="BD52" s="282" t="str">
        <f>IF(入力!BD52="","",入力!BD52)</f>
        <v/>
      </c>
      <c r="BE52" s="129" t="str">
        <f>IF(入力!BE52="","",入力!BE52)</f>
        <v/>
      </c>
      <c r="BF52" s="283" t="str">
        <f>IF(入力!BF52="","",入力!BF52)</f>
        <v/>
      </c>
    </row>
    <row r="53" spans="1:58">
      <c r="A53" s="96">
        <f>IF(入力!A53="","",入力!A53)</f>
        <v>40</v>
      </c>
      <c r="B53" s="189" t="str">
        <f>IF(入力!B53="","",入力!B53)</f>
        <v/>
      </c>
      <c r="C53" s="189" t="str">
        <f>IF(入力!C53="","",入力!C53)</f>
        <v/>
      </c>
      <c r="D53" s="232" t="str">
        <f>IF(入力!D53="","",入力!D53)</f>
        <v/>
      </c>
      <c r="E53" s="440" t="str">
        <f>IF(入力!E53="", IF(D53="","",DATEDIF(D53,入力!$C$3,"Y")),入力!E53)</f>
        <v/>
      </c>
      <c r="F53" s="374" t="str">
        <f>IF(入力!F53="","",入力!F53)</f>
        <v/>
      </c>
      <c r="G53" s="189" t="str">
        <f>IF(入力!G53="","",入力!G53)</f>
        <v/>
      </c>
      <c r="H53" s="189" t="str">
        <f>IF(入力!H53="","",入力!H53)</f>
        <v/>
      </c>
      <c r="I53" s="189" t="str">
        <f>IF(入力!I53="","",入力!I53)</f>
        <v/>
      </c>
      <c r="J53" s="189" t="str">
        <f>IF(入力!J53="","",入力!J53)</f>
        <v/>
      </c>
      <c r="K53" s="160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IF(OR(入力!L53="",入力!M53="",入力!N53=""),"",(入力!L53-(入力!L53*(4.57/(1.0888-0.00153*(入力!M53+入力!N53))-4.142)*100)/100))</f>
        <v/>
      </c>
      <c r="P53" s="83" t="str">
        <f>IF(入力!P53="", IF(K53="","",L53/POWER(K53/100,2)),入力!P53)</f>
        <v/>
      </c>
      <c r="Q53" s="193" t="str">
        <f>IF(入力!Q53="","",入力!Q53)</f>
        <v/>
      </c>
      <c r="R53" s="257" t="str">
        <f>IF(入力!R53="","",入力!R53)</f>
        <v/>
      </c>
      <c r="S53" s="104" t="str">
        <f>IF(入力!S53="","",入力!S53)</f>
        <v/>
      </c>
      <c r="T53" s="205" t="str">
        <f>IF(入力!T53="","",入力!T53)</f>
        <v/>
      </c>
      <c r="U53" s="248" t="str">
        <f>IF(入力!U53="","",入力!U53)</f>
        <v/>
      </c>
      <c r="V53" s="204" t="str">
        <f>IF(入力!V53="","",入力!V53)</f>
        <v/>
      </c>
      <c r="W53" s="108" t="str">
        <f>IF(入力!W53="","",入力!W53)</f>
        <v/>
      </c>
      <c r="X53" s="109" t="str">
        <f>IF(入力!X53="","",入力!X53)</f>
        <v/>
      </c>
      <c r="Y53" s="209" t="str">
        <f>IF(入力!Y53="","",入力!Y53)</f>
        <v/>
      </c>
      <c r="Z53" s="209" t="str">
        <f>IF(入力!Z53="","",入力!Z53)</f>
        <v/>
      </c>
      <c r="AA53" s="258" t="str">
        <f>IF(入力!AA53="","",入力!AA53)</f>
        <v/>
      </c>
      <c r="AB53" s="259" t="str">
        <f>IF(入力!AB53="","",入力!AB53)</f>
        <v/>
      </c>
      <c r="AC53" s="210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10" t="str">
        <f>IF(入力!AD53="","",入力!AD53)</f>
        <v/>
      </c>
      <c r="AE53" s="210" t="str">
        <f>IF(入力!AE53="","",入力!AE53)</f>
        <v/>
      </c>
      <c r="AF53" s="210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10" t="str">
        <f>IF(入力!AG53="","",入力!AG53)</f>
        <v/>
      </c>
      <c r="AH53" s="210" t="str">
        <f>IF(入力!AH53="","",入力!AH53)</f>
        <v/>
      </c>
      <c r="AI53" s="210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10" t="str">
        <f>IF(入力!AJ53="","",入力!AJ53)</f>
        <v/>
      </c>
      <c r="AK53" s="210" t="str">
        <f>IF(入力!AK53="","",入力!AK53)</f>
        <v/>
      </c>
      <c r="AL53" s="210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09" t="str">
        <f>IF(入力!AM53="","",入力!AM53)</f>
        <v/>
      </c>
      <c r="AN53" s="127" t="str">
        <f>IF(入力!AN53="","",入力!AN53)</f>
        <v/>
      </c>
      <c r="AO53" s="206" t="str">
        <f>IF(入力!AO53="","",入力!AO53)</f>
        <v/>
      </c>
      <c r="AP53" s="447" t="str">
        <f>IF(入力!AP53="","",入力!AP53)</f>
        <v/>
      </c>
      <c r="AQ53" s="206" t="str">
        <f>IF(入力!AQ53="","",入力!AQ53)</f>
        <v/>
      </c>
      <c r="AR53" s="447" t="str">
        <f>IF(入力!AR53="","",入力!AR53)</f>
        <v/>
      </c>
      <c r="AS53" s="206" t="str">
        <f>IF(入力!AS53="","",入力!AS53)</f>
        <v/>
      </c>
      <c r="AT53" s="208" t="str">
        <f>IF(入力!AT53="","",入力!AT53)</f>
        <v/>
      </c>
      <c r="AU53" s="160" t="str">
        <f>IF(入力!AU53="","",入力!AU53)</f>
        <v/>
      </c>
      <c r="AV53" s="257" t="str">
        <f>IF(入力!AV53="","",入力!AV53)</f>
        <v/>
      </c>
      <c r="AW53" s="530" t="str">
        <f>IF(入力!AW53="","",入力!AW53)</f>
        <v/>
      </c>
      <c r="AX53" s="257" t="str">
        <f>IF(入力!AX53="","",入力!AX53)</f>
        <v/>
      </c>
      <c r="AY53" s="530" t="str">
        <f>IF(入力!AY53="","",入力!AY53)</f>
        <v/>
      </c>
      <c r="AZ53" s="257" t="str">
        <f>IF(入力!AZ53="","",入力!AZ53)</f>
        <v/>
      </c>
      <c r="BA53" s="135" t="str">
        <f>IF(入力!BA53="","",入力!BA53)</f>
        <v/>
      </c>
      <c r="BB53" s="279" t="str">
        <f>IF(入力!BB53="","",入力!BB53)</f>
        <v/>
      </c>
      <c r="BC53" s="129" t="str">
        <f>IF(入力!BC53="","",入力!BC53)</f>
        <v/>
      </c>
      <c r="BD53" s="282" t="str">
        <f>IF(入力!BD53="","",入力!BD53)</f>
        <v/>
      </c>
      <c r="BE53" s="129" t="str">
        <f>IF(入力!BE53="","",入力!BE53)</f>
        <v/>
      </c>
      <c r="BF53" s="283" t="str">
        <f>IF(入力!BF53="","",入力!BF53)</f>
        <v/>
      </c>
    </row>
    <row r="54" spans="1:58">
      <c r="A54" s="96">
        <f>IF(入力!A54="","",入力!A54)</f>
        <v>41</v>
      </c>
      <c r="B54" s="189" t="str">
        <f>IF(入力!B54="","",入力!B54)</f>
        <v/>
      </c>
      <c r="C54" s="189" t="str">
        <f>IF(入力!C54="","",入力!C54)</f>
        <v/>
      </c>
      <c r="D54" s="232" t="str">
        <f>IF(入力!D54="","",入力!D54)</f>
        <v/>
      </c>
      <c r="E54" s="440" t="str">
        <f>IF(入力!E54="", IF(D54="","",DATEDIF(D54,入力!$C$3,"Y")),入力!E54)</f>
        <v/>
      </c>
      <c r="F54" s="374" t="str">
        <f>IF(入力!F54="","",入力!F54)</f>
        <v/>
      </c>
      <c r="G54" s="189" t="str">
        <f>IF(入力!G54="","",入力!G54)</f>
        <v/>
      </c>
      <c r="H54" s="189" t="str">
        <f>IF(入力!H54="","",入力!H54)</f>
        <v/>
      </c>
      <c r="I54" s="189" t="str">
        <f>IF(入力!I54="","",入力!I54)</f>
        <v/>
      </c>
      <c r="J54" s="189" t="str">
        <f>IF(入力!J54="","",入力!J54)</f>
        <v/>
      </c>
      <c r="K54" s="160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IF(OR(入力!L54="",入力!M54="",入力!N54=""),"",(入力!L54-(入力!L54*(4.57/(1.0888-0.00153*(入力!M54+入力!N54))-4.142)*100)/100))</f>
        <v/>
      </c>
      <c r="P54" s="83" t="str">
        <f>IF(入力!P54="", IF(K54="","",L54/POWER(K54/100,2)),入力!P54)</f>
        <v/>
      </c>
      <c r="Q54" s="193" t="str">
        <f>IF(入力!Q54="","",入力!Q54)</f>
        <v/>
      </c>
      <c r="R54" s="257" t="str">
        <f>IF(入力!R54="","",入力!R54)</f>
        <v/>
      </c>
      <c r="S54" s="104" t="str">
        <f>IF(入力!S54="","",入力!S54)</f>
        <v/>
      </c>
      <c r="T54" s="205" t="str">
        <f>IF(入力!T54="","",入力!T54)</f>
        <v/>
      </c>
      <c r="U54" s="248" t="str">
        <f>IF(入力!U54="","",入力!U54)</f>
        <v/>
      </c>
      <c r="V54" s="204" t="str">
        <f>IF(入力!V54="","",入力!V54)</f>
        <v/>
      </c>
      <c r="W54" s="108" t="str">
        <f>IF(入力!W54="","",入力!W54)</f>
        <v/>
      </c>
      <c r="X54" s="109" t="str">
        <f>IF(入力!X54="","",入力!X54)</f>
        <v/>
      </c>
      <c r="Y54" s="209" t="str">
        <f>IF(入力!Y54="","",入力!Y54)</f>
        <v/>
      </c>
      <c r="Z54" s="209" t="str">
        <f>IF(入力!Z54="","",入力!Z54)</f>
        <v/>
      </c>
      <c r="AA54" s="258" t="str">
        <f>IF(入力!AA54="","",入力!AA54)</f>
        <v/>
      </c>
      <c r="AB54" s="259" t="str">
        <f>IF(入力!AB54="","",入力!AB54)</f>
        <v/>
      </c>
      <c r="AC54" s="210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10" t="str">
        <f>IF(入力!AD54="","",入力!AD54)</f>
        <v/>
      </c>
      <c r="AE54" s="210" t="str">
        <f>IF(入力!AE54="","",入力!AE54)</f>
        <v/>
      </c>
      <c r="AF54" s="210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10" t="str">
        <f>IF(入力!AG54="","",入力!AG54)</f>
        <v/>
      </c>
      <c r="AH54" s="210" t="str">
        <f>IF(入力!AH54="","",入力!AH54)</f>
        <v/>
      </c>
      <c r="AI54" s="210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10" t="str">
        <f>IF(入力!AJ54="","",入力!AJ54)</f>
        <v/>
      </c>
      <c r="AK54" s="210" t="str">
        <f>IF(入力!AK54="","",入力!AK54)</f>
        <v/>
      </c>
      <c r="AL54" s="210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09" t="str">
        <f>IF(入力!AM54="","",入力!AM54)</f>
        <v/>
      </c>
      <c r="AN54" s="127" t="str">
        <f>IF(入力!AN54="","",入力!AN54)</f>
        <v/>
      </c>
      <c r="AO54" s="206" t="str">
        <f>IF(入力!AO54="","",入力!AO54)</f>
        <v/>
      </c>
      <c r="AP54" s="447" t="str">
        <f>IF(入力!AP54="","",入力!AP54)</f>
        <v/>
      </c>
      <c r="AQ54" s="206" t="str">
        <f>IF(入力!AQ54="","",入力!AQ54)</f>
        <v/>
      </c>
      <c r="AR54" s="447" t="str">
        <f>IF(入力!AR54="","",入力!AR54)</f>
        <v/>
      </c>
      <c r="AS54" s="206" t="str">
        <f>IF(入力!AS54="","",入力!AS54)</f>
        <v/>
      </c>
      <c r="AT54" s="208" t="str">
        <f>IF(入力!AT54="","",入力!AT54)</f>
        <v/>
      </c>
      <c r="AU54" s="160" t="str">
        <f>IF(入力!AU54="","",入力!AU54)</f>
        <v/>
      </c>
      <c r="AV54" s="257" t="str">
        <f>IF(入力!AV54="","",入力!AV54)</f>
        <v/>
      </c>
      <c r="AW54" s="530" t="str">
        <f>IF(入力!AW54="","",入力!AW54)</f>
        <v/>
      </c>
      <c r="AX54" s="257" t="str">
        <f>IF(入力!AX54="","",入力!AX54)</f>
        <v/>
      </c>
      <c r="AY54" s="530" t="str">
        <f>IF(入力!AY54="","",入力!AY54)</f>
        <v/>
      </c>
      <c r="AZ54" s="257" t="str">
        <f>IF(入力!AZ54="","",入力!AZ54)</f>
        <v/>
      </c>
      <c r="BA54" s="135" t="str">
        <f>IF(入力!BA54="","",入力!BA54)</f>
        <v/>
      </c>
      <c r="BB54" s="279" t="str">
        <f>IF(入力!BB54="","",入力!BB54)</f>
        <v/>
      </c>
      <c r="BC54" s="129" t="str">
        <f>IF(入力!BC54="","",入力!BC54)</f>
        <v/>
      </c>
      <c r="BD54" s="282" t="str">
        <f>IF(入力!BD54="","",入力!BD54)</f>
        <v/>
      </c>
      <c r="BE54" s="129" t="str">
        <f>IF(入力!BE54="","",入力!BE54)</f>
        <v/>
      </c>
      <c r="BF54" s="283" t="str">
        <f>IF(入力!BF54="","",入力!BF54)</f>
        <v/>
      </c>
    </row>
    <row r="55" spans="1:58">
      <c r="A55" s="96">
        <f>IF(入力!A55="","",入力!A55)</f>
        <v>42</v>
      </c>
      <c r="B55" s="189" t="str">
        <f>IF(入力!B55="","",入力!B55)</f>
        <v/>
      </c>
      <c r="C55" s="189" t="str">
        <f>IF(入力!C55="","",入力!C55)</f>
        <v/>
      </c>
      <c r="D55" s="232" t="str">
        <f>IF(入力!D55="","",入力!D55)</f>
        <v/>
      </c>
      <c r="E55" s="440" t="str">
        <f>IF(入力!E55="", IF(D55="","",DATEDIF(D55,入力!$C$3,"Y")),入力!E55)</f>
        <v/>
      </c>
      <c r="F55" s="374" t="str">
        <f>IF(入力!F55="","",入力!F55)</f>
        <v/>
      </c>
      <c r="G55" s="189" t="str">
        <f>IF(入力!G55="","",入力!G55)</f>
        <v/>
      </c>
      <c r="H55" s="189" t="str">
        <f>IF(入力!H55="","",入力!H55)</f>
        <v/>
      </c>
      <c r="I55" s="189" t="str">
        <f>IF(入力!I55="","",入力!I55)</f>
        <v/>
      </c>
      <c r="J55" s="189" t="str">
        <f>IF(入力!J55="","",入力!J55)</f>
        <v/>
      </c>
      <c r="K55" s="160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IF(OR(入力!L55="",入力!M55="",入力!N55=""),"",(入力!L55-(入力!L55*(4.57/(1.0888-0.00153*(入力!M55+入力!N55))-4.142)*100)/100))</f>
        <v/>
      </c>
      <c r="P55" s="83" t="str">
        <f>IF(入力!P55="", IF(K55="","",L55/POWER(K55/100,2)),入力!P55)</f>
        <v/>
      </c>
      <c r="Q55" s="193" t="str">
        <f>IF(入力!Q55="","",入力!Q55)</f>
        <v/>
      </c>
      <c r="R55" s="257" t="str">
        <f>IF(入力!R55="","",入力!R55)</f>
        <v/>
      </c>
      <c r="S55" s="104" t="str">
        <f>IF(入力!S55="","",入力!S55)</f>
        <v/>
      </c>
      <c r="T55" s="205" t="str">
        <f>IF(入力!T55="","",入力!T55)</f>
        <v/>
      </c>
      <c r="U55" s="248" t="str">
        <f>IF(入力!U55="","",入力!U55)</f>
        <v/>
      </c>
      <c r="V55" s="204" t="str">
        <f>IF(入力!V55="","",入力!V55)</f>
        <v/>
      </c>
      <c r="W55" s="108" t="str">
        <f>IF(入力!W55="","",入力!W55)</f>
        <v/>
      </c>
      <c r="X55" s="109" t="str">
        <f>IF(入力!X55="","",入力!X55)</f>
        <v/>
      </c>
      <c r="Y55" s="209" t="str">
        <f>IF(入力!Y55="","",入力!Y55)</f>
        <v/>
      </c>
      <c r="Z55" s="209" t="str">
        <f>IF(入力!Z55="","",入力!Z55)</f>
        <v/>
      </c>
      <c r="AA55" s="258" t="str">
        <f>IF(入力!AA55="","",入力!AA55)</f>
        <v/>
      </c>
      <c r="AB55" s="259" t="str">
        <f>IF(入力!AB55="","",入力!AB55)</f>
        <v/>
      </c>
      <c r="AC55" s="210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10" t="str">
        <f>IF(入力!AD55="","",入力!AD55)</f>
        <v/>
      </c>
      <c r="AE55" s="210" t="str">
        <f>IF(入力!AE55="","",入力!AE55)</f>
        <v/>
      </c>
      <c r="AF55" s="210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10" t="str">
        <f>IF(入力!AG55="","",入力!AG55)</f>
        <v/>
      </c>
      <c r="AH55" s="210" t="str">
        <f>IF(入力!AH55="","",入力!AH55)</f>
        <v/>
      </c>
      <c r="AI55" s="210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10" t="str">
        <f>IF(入力!AJ55="","",入力!AJ55)</f>
        <v/>
      </c>
      <c r="AK55" s="210" t="str">
        <f>IF(入力!AK55="","",入力!AK55)</f>
        <v/>
      </c>
      <c r="AL55" s="210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09" t="str">
        <f>IF(入力!AM55="","",入力!AM55)</f>
        <v/>
      </c>
      <c r="AN55" s="127" t="str">
        <f>IF(入力!AN55="","",入力!AN55)</f>
        <v/>
      </c>
      <c r="AO55" s="206" t="str">
        <f>IF(入力!AO55="","",入力!AO55)</f>
        <v/>
      </c>
      <c r="AP55" s="447" t="str">
        <f>IF(入力!AP55="","",入力!AP55)</f>
        <v/>
      </c>
      <c r="AQ55" s="206" t="str">
        <f>IF(入力!AQ55="","",入力!AQ55)</f>
        <v/>
      </c>
      <c r="AR55" s="447" t="str">
        <f>IF(入力!AR55="","",入力!AR55)</f>
        <v/>
      </c>
      <c r="AS55" s="206" t="str">
        <f>IF(入力!AS55="","",入力!AS55)</f>
        <v/>
      </c>
      <c r="AT55" s="208" t="str">
        <f>IF(入力!AT55="","",入力!AT55)</f>
        <v/>
      </c>
      <c r="AU55" s="160" t="str">
        <f>IF(入力!AU55="","",入力!AU55)</f>
        <v/>
      </c>
      <c r="AV55" s="257" t="str">
        <f>IF(入力!AV55="","",入力!AV55)</f>
        <v/>
      </c>
      <c r="AW55" s="530" t="str">
        <f>IF(入力!AW55="","",入力!AW55)</f>
        <v/>
      </c>
      <c r="AX55" s="257" t="str">
        <f>IF(入力!AX55="","",入力!AX55)</f>
        <v/>
      </c>
      <c r="AY55" s="530" t="str">
        <f>IF(入力!AY55="","",入力!AY55)</f>
        <v/>
      </c>
      <c r="AZ55" s="257" t="str">
        <f>IF(入力!AZ55="","",入力!AZ55)</f>
        <v/>
      </c>
      <c r="BA55" s="135" t="str">
        <f>IF(入力!BA55="","",入力!BA55)</f>
        <v/>
      </c>
      <c r="BB55" s="279" t="str">
        <f>IF(入力!BB55="","",入力!BB55)</f>
        <v/>
      </c>
      <c r="BC55" s="129" t="str">
        <f>IF(入力!BC55="","",入力!BC55)</f>
        <v/>
      </c>
      <c r="BD55" s="282" t="str">
        <f>IF(入力!BD55="","",入力!BD55)</f>
        <v/>
      </c>
      <c r="BE55" s="129" t="str">
        <f>IF(入力!BE55="","",入力!BE55)</f>
        <v/>
      </c>
      <c r="BF55" s="283" t="str">
        <f>IF(入力!BF55="","",入力!BF55)</f>
        <v/>
      </c>
    </row>
    <row r="56" spans="1:58">
      <c r="A56" s="96">
        <f>IF(入力!A56="","",入力!A56)</f>
        <v>43</v>
      </c>
      <c r="B56" s="189" t="str">
        <f>IF(入力!B56="","",入力!B56)</f>
        <v/>
      </c>
      <c r="C56" s="189" t="str">
        <f>IF(入力!C56="","",入力!C56)</f>
        <v/>
      </c>
      <c r="D56" s="232" t="str">
        <f>IF(入力!D56="","",入力!D56)</f>
        <v/>
      </c>
      <c r="E56" s="440" t="str">
        <f>IF(入力!E56="", IF(D56="","",DATEDIF(D56,入力!$C$3,"Y")),入力!E56)</f>
        <v/>
      </c>
      <c r="F56" s="374" t="str">
        <f>IF(入力!F56="","",入力!F56)</f>
        <v/>
      </c>
      <c r="G56" s="189" t="str">
        <f>IF(入力!G56="","",入力!G56)</f>
        <v/>
      </c>
      <c r="H56" s="189" t="str">
        <f>IF(入力!H56="","",入力!H56)</f>
        <v/>
      </c>
      <c r="I56" s="189" t="str">
        <f>IF(入力!I56="","",入力!I56)</f>
        <v/>
      </c>
      <c r="J56" s="189" t="str">
        <f>IF(入力!J56="","",入力!J56)</f>
        <v/>
      </c>
      <c r="K56" s="160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IF(OR(入力!L56="",入力!M56="",入力!N56=""),"",(入力!L56-(入力!L56*(4.57/(1.0888-0.00153*(入力!M56+入力!N56))-4.142)*100)/100))</f>
        <v/>
      </c>
      <c r="P56" s="83" t="str">
        <f>IF(入力!P56="", IF(K56="","",L56/POWER(K56/100,2)),入力!P56)</f>
        <v/>
      </c>
      <c r="Q56" s="193" t="str">
        <f>IF(入力!Q56="","",入力!Q56)</f>
        <v/>
      </c>
      <c r="R56" s="257" t="str">
        <f>IF(入力!R56="","",入力!R56)</f>
        <v/>
      </c>
      <c r="S56" s="104" t="str">
        <f>IF(入力!S56="","",入力!S56)</f>
        <v/>
      </c>
      <c r="T56" s="205" t="str">
        <f>IF(入力!T56="","",入力!T56)</f>
        <v/>
      </c>
      <c r="U56" s="248" t="str">
        <f>IF(入力!U56="","",入力!U56)</f>
        <v/>
      </c>
      <c r="V56" s="204" t="str">
        <f>IF(入力!V56="","",入力!V56)</f>
        <v/>
      </c>
      <c r="W56" s="108" t="str">
        <f>IF(入力!W56="","",入力!W56)</f>
        <v/>
      </c>
      <c r="X56" s="109" t="str">
        <f>IF(入力!X56="","",入力!X56)</f>
        <v/>
      </c>
      <c r="Y56" s="209" t="str">
        <f>IF(入力!Y56="","",入力!Y56)</f>
        <v/>
      </c>
      <c r="Z56" s="209" t="str">
        <f>IF(入力!Z56="","",入力!Z56)</f>
        <v/>
      </c>
      <c r="AA56" s="258" t="str">
        <f>IF(入力!AA56="","",入力!AA56)</f>
        <v/>
      </c>
      <c r="AB56" s="259" t="str">
        <f>IF(入力!AB56="","",入力!AB56)</f>
        <v/>
      </c>
      <c r="AC56" s="210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10" t="str">
        <f>IF(入力!AD56="","",入力!AD56)</f>
        <v/>
      </c>
      <c r="AE56" s="210" t="str">
        <f>IF(入力!AE56="","",入力!AE56)</f>
        <v/>
      </c>
      <c r="AF56" s="210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10" t="str">
        <f>IF(入力!AG56="","",入力!AG56)</f>
        <v/>
      </c>
      <c r="AH56" s="210" t="str">
        <f>IF(入力!AH56="","",入力!AH56)</f>
        <v/>
      </c>
      <c r="AI56" s="210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10" t="str">
        <f>IF(入力!AJ56="","",入力!AJ56)</f>
        <v/>
      </c>
      <c r="AK56" s="210" t="str">
        <f>IF(入力!AK56="","",入力!AK56)</f>
        <v/>
      </c>
      <c r="AL56" s="210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09" t="str">
        <f>IF(入力!AM56="","",入力!AM56)</f>
        <v/>
      </c>
      <c r="AN56" s="127" t="str">
        <f>IF(入力!AN56="","",入力!AN56)</f>
        <v/>
      </c>
      <c r="AO56" s="206" t="str">
        <f>IF(入力!AO56="","",入力!AO56)</f>
        <v/>
      </c>
      <c r="AP56" s="447" t="str">
        <f>IF(入力!AP56="","",入力!AP56)</f>
        <v/>
      </c>
      <c r="AQ56" s="206" t="str">
        <f>IF(入力!AQ56="","",入力!AQ56)</f>
        <v/>
      </c>
      <c r="AR56" s="447" t="str">
        <f>IF(入力!AR56="","",入力!AR56)</f>
        <v/>
      </c>
      <c r="AS56" s="206" t="str">
        <f>IF(入力!AS56="","",入力!AS56)</f>
        <v/>
      </c>
      <c r="AT56" s="208" t="str">
        <f>IF(入力!AT56="","",入力!AT56)</f>
        <v/>
      </c>
      <c r="AU56" s="160" t="str">
        <f>IF(入力!AU56="","",入力!AU56)</f>
        <v/>
      </c>
      <c r="AV56" s="257" t="str">
        <f>IF(入力!AV56="","",入力!AV56)</f>
        <v/>
      </c>
      <c r="AW56" s="530" t="str">
        <f>IF(入力!AW56="","",入力!AW56)</f>
        <v/>
      </c>
      <c r="AX56" s="257" t="str">
        <f>IF(入力!AX56="","",入力!AX56)</f>
        <v/>
      </c>
      <c r="AY56" s="530" t="str">
        <f>IF(入力!AY56="","",入力!AY56)</f>
        <v/>
      </c>
      <c r="AZ56" s="257" t="str">
        <f>IF(入力!AZ56="","",入力!AZ56)</f>
        <v/>
      </c>
      <c r="BA56" s="135" t="str">
        <f>IF(入力!BA56="","",入力!BA56)</f>
        <v/>
      </c>
      <c r="BB56" s="279" t="str">
        <f>IF(入力!BB56="","",入力!BB56)</f>
        <v/>
      </c>
      <c r="BC56" s="129" t="str">
        <f>IF(入力!BC56="","",入力!BC56)</f>
        <v/>
      </c>
      <c r="BD56" s="282" t="str">
        <f>IF(入力!BD56="","",入力!BD56)</f>
        <v/>
      </c>
      <c r="BE56" s="129" t="str">
        <f>IF(入力!BE56="","",入力!BE56)</f>
        <v/>
      </c>
      <c r="BF56" s="283" t="str">
        <f>IF(入力!BF56="","",入力!BF56)</f>
        <v/>
      </c>
    </row>
    <row r="57" spans="1:58">
      <c r="A57" s="96">
        <f>IF(入力!A57="","",入力!A57)</f>
        <v>44</v>
      </c>
      <c r="B57" s="189" t="str">
        <f>IF(入力!B57="","",入力!B57)</f>
        <v/>
      </c>
      <c r="C57" s="189" t="str">
        <f>IF(入力!C57="","",入力!C57)</f>
        <v/>
      </c>
      <c r="D57" s="232" t="str">
        <f>IF(入力!D57="","",入力!D57)</f>
        <v/>
      </c>
      <c r="E57" s="440" t="str">
        <f>IF(入力!E57="", IF(D57="","",DATEDIF(D57,入力!$C$3,"Y")),入力!E57)</f>
        <v/>
      </c>
      <c r="F57" s="374" t="str">
        <f>IF(入力!F57="","",入力!F57)</f>
        <v/>
      </c>
      <c r="G57" s="189" t="str">
        <f>IF(入力!G57="","",入力!G57)</f>
        <v/>
      </c>
      <c r="H57" s="189" t="str">
        <f>IF(入力!H57="","",入力!H57)</f>
        <v/>
      </c>
      <c r="I57" s="189" t="str">
        <f>IF(入力!I57="","",入力!I57)</f>
        <v/>
      </c>
      <c r="J57" s="189" t="str">
        <f>IF(入力!J57="","",入力!J57)</f>
        <v/>
      </c>
      <c r="K57" s="160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IF(OR(入力!L57="",入力!M57="",入力!N57=""),"",(入力!L57-(入力!L57*(4.57/(1.0888-0.00153*(入力!M57+入力!N57))-4.142)*100)/100))</f>
        <v/>
      </c>
      <c r="P57" s="83" t="str">
        <f>IF(入力!P57="", IF(K57="","",L57/POWER(K57/100,2)),入力!P57)</f>
        <v/>
      </c>
      <c r="Q57" s="193" t="str">
        <f>IF(入力!Q57="","",入力!Q57)</f>
        <v/>
      </c>
      <c r="R57" s="257" t="str">
        <f>IF(入力!R57="","",入力!R57)</f>
        <v/>
      </c>
      <c r="S57" s="104" t="str">
        <f>IF(入力!S57="","",入力!S57)</f>
        <v/>
      </c>
      <c r="T57" s="205" t="str">
        <f>IF(入力!T57="","",入力!T57)</f>
        <v/>
      </c>
      <c r="U57" s="248" t="str">
        <f>IF(入力!U57="","",入力!U57)</f>
        <v/>
      </c>
      <c r="V57" s="204" t="str">
        <f>IF(入力!V57="","",入力!V57)</f>
        <v/>
      </c>
      <c r="W57" s="108" t="str">
        <f>IF(入力!W57="","",入力!W57)</f>
        <v/>
      </c>
      <c r="X57" s="109" t="str">
        <f>IF(入力!X57="","",入力!X57)</f>
        <v/>
      </c>
      <c r="Y57" s="209" t="str">
        <f>IF(入力!Y57="","",入力!Y57)</f>
        <v/>
      </c>
      <c r="Z57" s="209" t="str">
        <f>IF(入力!Z57="","",入力!Z57)</f>
        <v/>
      </c>
      <c r="AA57" s="258" t="str">
        <f>IF(入力!AA57="","",入力!AA57)</f>
        <v/>
      </c>
      <c r="AB57" s="259" t="str">
        <f>IF(入力!AB57="","",入力!AB57)</f>
        <v/>
      </c>
      <c r="AC57" s="210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10" t="str">
        <f>IF(入力!AD57="","",入力!AD57)</f>
        <v/>
      </c>
      <c r="AE57" s="210" t="str">
        <f>IF(入力!AE57="","",入力!AE57)</f>
        <v/>
      </c>
      <c r="AF57" s="210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10" t="str">
        <f>IF(入力!AG57="","",入力!AG57)</f>
        <v/>
      </c>
      <c r="AH57" s="210" t="str">
        <f>IF(入力!AH57="","",入力!AH57)</f>
        <v/>
      </c>
      <c r="AI57" s="210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10" t="str">
        <f>IF(入力!AJ57="","",入力!AJ57)</f>
        <v/>
      </c>
      <c r="AK57" s="210" t="str">
        <f>IF(入力!AK57="","",入力!AK57)</f>
        <v/>
      </c>
      <c r="AL57" s="210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09" t="str">
        <f>IF(入力!AM57="","",入力!AM57)</f>
        <v/>
      </c>
      <c r="AN57" s="127" t="str">
        <f>IF(入力!AN57="","",入力!AN57)</f>
        <v/>
      </c>
      <c r="AO57" s="206" t="str">
        <f>IF(入力!AO57="","",入力!AO57)</f>
        <v/>
      </c>
      <c r="AP57" s="447" t="str">
        <f>IF(入力!AP57="","",入力!AP57)</f>
        <v/>
      </c>
      <c r="AQ57" s="206" t="str">
        <f>IF(入力!AQ57="","",入力!AQ57)</f>
        <v/>
      </c>
      <c r="AR57" s="447" t="str">
        <f>IF(入力!AR57="","",入力!AR57)</f>
        <v/>
      </c>
      <c r="AS57" s="206" t="str">
        <f>IF(入力!AS57="","",入力!AS57)</f>
        <v/>
      </c>
      <c r="AT57" s="208" t="str">
        <f>IF(入力!AT57="","",入力!AT57)</f>
        <v/>
      </c>
      <c r="AU57" s="160" t="str">
        <f>IF(入力!AU57="","",入力!AU57)</f>
        <v/>
      </c>
      <c r="AV57" s="257" t="str">
        <f>IF(入力!AV57="","",入力!AV57)</f>
        <v/>
      </c>
      <c r="AW57" s="530" t="str">
        <f>IF(入力!AW57="","",入力!AW57)</f>
        <v/>
      </c>
      <c r="AX57" s="257" t="str">
        <f>IF(入力!AX57="","",入力!AX57)</f>
        <v/>
      </c>
      <c r="AY57" s="530" t="str">
        <f>IF(入力!AY57="","",入力!AY57)</f>
        <v/>
      </c>
      <c r="AZ57" s="257" t="str">
        <f>IF(入力!AZ57="","",入力!AZ57)</f>
        <v/>
      </c>
      <c r="BA57" s="135" t="str">
        <f>IF(入力!BA57="","",入力!BA57)</f>
        <v/>
      </c>
      <c r="BB57" s="279" t="str">
        <f>IF(入力!BB57="","",入力!BB57)</f>
        <v/>
      </c>
      <c r="BC57" s="129" t="str">
        <f>IF(入力!BC57="","",入力!BC57)</f>
        <v/>
      </c>
      <c r="BD57" s="282" t="str">
        <f>IF(入力!BD57="","",入力!BD57)</f>
        <v/>
      </c>
      <c r="BE57" s="129" t="str">
        <f>IF(入力!BE57="","",入力!BE57)</f>
        <v/>
      </c>
      <c r="BF57" s="283" t="str">
        <f>IF(入力!BF57="","",入力!BF57)</f>
        <v/>
      </c>
    </row>
    <row r="58" spans="1:58">
      <c r="A58" s="96">
        <f>IF(入力!A58="","",入力!A58)</f>
        <v>45</v>
      </c>
      <c r="B58" s="189" t="str">
        <f>IF(入力!B58="","",入力!B58)</f>
        <v/>
      </c>
      <c r="C58" s="189" t="str">
        <f>IF(入力!C58="","",入力!C58)</f>
        <v/>
      </c>
      <c r="D58" s="232" t="str">
        <f>IF(入力!D58="","",入力!D58)</f>
        <v/>
      </c>
      <c r="E58" s="440" t="str">
        <f>IF(入力!E58="", IF(D58="","",DATEDIF(D58,入力!$C$3,"Y")),入力!E58)</f>
        <v/>
      </c>
      <c r="F58" s="374" t="str">
        <f>IF(入力!F58="","",入力!F58)</f>
        <v/>
      </c>
      <c r="G58" s="189" t="str">
        <f>IF(入力!G58="","",入力!G58)</f>
        <v/>
      </c>
      <c r="H58" s="189" t="str">
        <f>IF(入力!H58="","",入力!H58)</f>
        <v/>
      </c>
      <c r="I58" s="189" t="str">
        <f>IF(入力!I58="","",入力!I58)</f>
        <v/>
      </c>
      <c r="J58" s="189" t="str">
        <f>IF(入力!J58="","",入力!J58)</f>
        <v/>
      </c>
      <c r="K58" s="160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IF(OR(入力!L58="",入力!M58="",入力!N58=""),"",(入力!L58-(入力!L58*(4.57/(1.0888-0.00153*(入力!M58+入力!N58))-4.142)*100)/100))</f>
        <v/>
      </c>
      <c r="P58" s="83" t="str">
        <f>IF(入力!P58="", IF(K58="","",L58/POWER(K58/100,2)),入力!P58)</f>
        <v/>
      </c>
      <c r="Q58" s="193" t="str">
        <f>IF(入力!Q58="","",入力!Q58)</f>
        <v/>
      </c>
      <c r="R58" s="257" t="str">
        <f>IF(入力!R58="","",入力!R58)</f>
        <v/>
      </c>
      <c r="S58" s="104" t="str">
        <f>IF(入力!S58="","",入力!S58)</f>
        <v/>
      </c>
      <c r="T58" s="205" t="str">
        <f>IF(入力!T58="","",入力!T58)</f>
        <v/>
      </c>
      <c r="U58" s="248" t="str">
        <f>IF(入力!U58="","",入力!U58)</f>
        <v/>
      </c>
      <c r="V58" s="204" t="str">
        <f>IF(入力!V58="","",入力!V58)</f>
        <v/>
      </c>
      <c r="W58" s="108" t="str">
        <f>IF(入力!W58="","",入力!W58)</f>
        <v/>
      </c>
      <c r="X58" s="109" t="str">
        <f>IF(入力!X58="","",入力!X58)</f>
        <v/>
      </c>
      <c r="Y58" s="209" t="str">
        <f>IF(入力!Y58="","",入力!Y58)</f>
        <v/>
      </c>
      <c r="Z58" s="209" t="str">
        <f>IF(入力!Z58="","",入力!Z58)</f>
        <v/>
      </c>
      <c r="AA58" s="258" t="str">
        <f>IF(入力!AA58="","",入力!AA58)</f>
        <v/>
      </c>
      <c r="AB58" s="259" t="str">
        <f>IF(入力!AB58="","",入力!AB58)</f>
        <v/>
      </c>
      <c r="AC58" s="210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10" t="str">
        <f>IF(入力!AD58="","",入力!AD58)</f>
        <v/>
      </c>
      <c r="AE58" s="210" t="str">
        <f>IF(入力!AE58="","",入力!AE58)</f>
        <v/>
      </c>
      <c r="AF58" s="210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10" t="str">
        <f>IF(入力!AG58="","",入力!AG58)</f>
        <v/>
      </c>
      <c r="AH58" s="210" t="str">
        <f>IF(入力!AH58="","",入力!AH58)</f>
        <v/>
      </c>
      <c r="AI58" s="210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10" t="str">
        <f>IF(入力!AJ58="","",入力!AJ58)</f>
        <v/>
      </c>
      <c r="AK58" s="210" t="str">
        <f>IF(入力!AK58="","",入力!AK58)</f>
        <v/>
      </c>
      <c r="AL58" s="210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09" t="str">
        <f>IF(入力!AM58="","",入力!AM58)</f>
        <v/>
      </c>
      <c r="AN58" s="127" t="str">
        <f>IF(入力!AN58="","",入力!AN58)</f>
        <v/>
      </c>
      <c r="AO58" s="206" t="str">
        <f>IF(入力!AO58="","",入力!AO58)</f>
        <v/>
      </c>
      <c r="AP58" s="447" t="str">
        <f>IF(入力!AP58="","",入力!AP58)</f>
        <v/>
      </c>
      <c r="AQ58" s="206" t="str">
        <f>IF(入力!AQ58="","",入力!AQ58)</f>
        <v/>
      </c>
      <c r="AR58" s="447" t="str">
        <f>IF(入力!AR58="","",入力!AR58)</f>
        <v/>
      </c>
      <c r="AS58" s="206" t="str">
        <f>IF(入力!AS58="","",入力!AS58)</f>
        <v/>
      </c>
      <c r="AT58" s="208" t="str">
        <f>IF(入力!AT58="","",入力!AT58)</f>
        <v/>
      </c>
      <c r="AU58" s="160" t="str">
        <f>IF(入力!AU58="","",入力!AU58)</f>
        <v/>
      </c>
      <c r="AV58" s="257" t="str">
        <f>IF(入力!AV58="","",入力!AV58)</f>
        <v/>
      </c>
      <c r="AW58" s="530" t="str">
        <f>IF(入力!AW58="","",入力!AW58)</f>
        <v/>
      </c>
      <c r="AX58" s="257" t="str">
        <f>IF(入力!AX58="","",入力!AX58)</f>
        <v/>
      </c>
      <c r="AY58" s="530" t="str">
        <f>IF(入力!AY58="","",入力!AY58)</f>
        <v/>
      </c>
      <c r="AZ58" s="257" t="str">
        <f>IF(入力!AZ58="","",入力!AZ58)</f>
        <v/>
      </c>
      <c r="BA58" s="135" t="str">
        <f>IF(入力!BA58="","",入力!BA58)</f>
        <v/>
      </c>
      <c r="BB58" s="279" t="str">
        <f>IF(入力!BB58="","",入力!BB58)</f>
        <v/>
      </c>
      <c r="BC58" s="129" t="str">
        <f>IF(入力!BC58="","",入力!BC58)</f>
        <v/>
      </c>
      <c r="BD58" s="282" t="str">
        <f>IF(入力!BD58="","",入力!BD58)</f>
        <v/>
      </c>
      <c r="BE58" s="129" t="str">
        <f>IF(入力!BE58="","",入力!BE58)</f>
        <v/>
      </c>
      <c r="BF58" s="283" t="str">
        <f>IF(入力!BF58="","",入力!BF58)</f>
        <v/>
      </c>
    </row>
    <row r="59" spans="1:58">
      <c r="A59" s="96">
        <f>IF(入力!A59="","",入力!A59)</f>
        <v>46</v>
      </c>
      <c r="B59" s="189" t="str">
        <f>IF(入力!B59="","",入力!B59)</f>
        <v/>
      </c>
      <c r="C59" s="189" t="str">
        <f>IF(入力!C59="","",入力!C59)</f>
        <v/>
      </c>
      <c r="D59" s="232" t="str">
        <f>IF(入力!D59="","",入力!D59)</f>
        <v/>
      </c>
      <c r="E59" s="440" t="str">
        <f>IF(入力!E59="", IF(D59="","",DATEDIF(D59,入力!$C$3,"Y")),入力!E59)</f>
        <v/>
      </c>
      <c r="F59" s="374" t="str">
        <f>IF(入力!F59="","",入力!F59)</f>
        <v/>
      </c>
      <c r="G59" s="189" t="str">
        <f>IF(入力!G59="","",入力!G59)</f>
        <v/>
      </c>
      <c r="H59" s="189" t="str">
        <f>IF(入力!H59="","",入力!H59)</f>
        <v/>
      </c>
      <c r="I59" s="189" t="str">
        <f>IF(入力!I59="","",入力!I59)</f>
        <v/>
      </c>
      <c r="J59" s="189" t="str">
        <f>IF(入力!J59="","",入力!J59)</f>
        <v/>
      </c>
      <c r="K59" s="160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IF(OR(入力!L59="",入力!M59="",入力!N59=""),"",(入力!L59-(入力!L59*(4.57/(1.0888-0.00153*(入力!M59+入力!N59))-4.142)*100)/100))</f>
        <v/>
      </c>
      <c r="P59" s="83" t="str">
        <f>IF(入力!P59="", IF(K59="","",L59/POWER(K59/100,2)),入力!P59)</f>
        <v/>
      </c>
      <c r="Q59" s="193" t="str">
        <f>IF(入力!Q59="","",入力!Q59)</f>
        <v/>
      </c>
      <c r="R59" s="257" t="str">
        <f>IF(入力!R59="","",入力!R59)</f>
        <v/>
      </c>
      <c r="S59" s="104" t="str">
        <f>IF(入力!S59="","",入力!S59)</f>
        <v/>
      </c>
      <c r="T59" s="205" t="str">
        <f>IF(入力!T59="","",入力!T59)</f>
        <v/>
      </c>
      <c r="U59" s="248" t="str">
        <f>IF(入力!U59="","",入力!U59)</f>
        <v/>
      </c>
      <c r="V59" s="204" t="str">
        <f>IF(入力!V59="","",入力!V59)</f>
        <v/>
      </c>
      <c r="W59" s="108" t="str">
        <f>IF(入力!W59="","",入力!W59)</f>
        <v/>
      </c>
      <c r="X59" s="109" t="str">
        <f>IF(入力!X59="","",入力!X59)</f>
        <v/>
      </c>
      <c r="Y59" s="209" t="str">
        <f>IF(入力!Y59="","",入力!Y59)</f>
        <v/>
      </c>
      <c r="Z59" s="209" t="str">
        <f>IF(入力!Z59="","",入力!Z59)</f>
        <v/>
      </c>
      <c r="AA59" s="258" t="str">
        <f>IF(入力!AA59="","",入力!AA59)</f>
        <v/>
      </c>
      <c r="AB59" s="259" t="str">
        <f>IF(入力!AB59="","",入力!AB59)</f>
        <v/>
      </c>
      <c r="AC59" s="210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10" t="str">
        <f>IF(入力!AD59="","",入力!AD59)</f>
        <v/>
      </c>
      <c r="AE59" s="210" t="str">
        <f>IF(入力!AE59="","",入力!AE59)</f>
        <v/>
      </c>
      <c r="AF59" s="210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10" t="str">
        <f>IF(入力!AG59="","",入力!AG59)</f>
        <v/>
      </c>
      <c r="AH59" s="210" t="str">
        <f>IF(入力!AH59="","",入力!AH59)</f>
        <v/>
      </c>
      <c r="AI59" s="210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10" t="str">
        <f>IF(入力!AJ59="","",入力!AJ59)</f>
        <v/>
      </c>
      <c r="AK59" s="210" t="str">
        <f>IF(入力!AK59="","",入力!AK59)</f>
        <v/>
      </c>
      <c r="AL59" s="210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09" t="str">
        <f>IF(入力!AM59="","",入力!AM59)</f>
        <v/>
      </c>
      <c r="AN59" s="127" t="str">
        <f>IF(入力!AN59="","",入力!AN59)</f>
        <v/>
      </c>
      <c r="AO59" s="206" t="str">
        <f>IF(入力!AO59="","",入力!AO59)</f>
        <v/>
      </c>
      <c r="AP59" s="447" t="str">
        <f>IF(入力!AP59="","",入力!AP59)</f>
        <v/>
      </c>
      <c r="AQ59" s="206" t="str">
        <f>IF(入力!AQ59="","",入力!AQ59)</f>
        <v/>
      </c>
      <c r="AR59" s="447" t="str">
        <f>IF(入力!AR59="","",入力!AR59)</f>
        <v/>
      </c>
      <c r="AS59" s="206" t="str">
        <f>IF(入力!AS59="","",入力!AS59)</f>
        <v/>
      </c>
      <c r="AT59" s="208" t="str">
        <f>IF(入力!AT59="","",入力!AT59)</f>
        <v/>
      </c>
      <c r="AU59" s="160" t="str">
        <f>IF(入力!AU59="","",入力!AU59)</f>
        <v/>
      </c>
      <c r="AV59" s="257" t="str">
        <f>IF(入力!AV59="","",入力!AV59)</f>
        <v/>
      </c>
      <c r="AW59" s="530" t="str">
        <f>IF(入力!AW59="","",入力!AW59)</f>
        <v/>
      </c>
      <c r="AX59" s="257" t="str">
        <f>IF(入力!AX59="","",入力!AX59)</f>
        <v/>
      </c>
      <c r="AY59" s="530" t="str">
        <f>IF(入力!AY59="","",入力!AY59)</f>
        <v/>
      </c>
      <c r="AZ59" s="257" t="str">
        <f>IF(入力!AZ59="","",入力!AZ59)</f>
        <v/>
      </c>
      <c r="BA59" s="135" t="str">
        <f>IF(入力!BA59="","",入力!BA59)</f>
        <v/>
      </c>
      <c r="BB59" s="279" t="str">
        <f>IF(入力!BB59="","",入力!BB59)</f>
        <v/>
      </c>
      <c r="BC59" s="129" t="str">
        <f>IF(入力!BC59="","",入力!BC59)</f>
        <v/>
      </c>
      <c r="BD59" s="282" t="str">
        <f>IF(入力!BD59="","",入力!BD59)</f>
        <v/>
      </c>
      <c r="BE59" s="129" t="str">
        <f>IF(入力!BE59="","",入力!BE59)</f>
        <v/>
      </c>
      <c r="BF59" s="283" t="str">
        <f>IF(入力!BF59="","",入力!BF59)</f>
        <v/>
      </c>
    </row>
    <row r="60" spans="1:58">
      <c r="A60" s="96">
        <f>IF(入力!A60="","",入力!A60)</f>
        <v>47</v>
      </c>
      <c r="B60" s="189" t="str">
        <f>IF(入力!B60="","",入力!B60)</f>
        <v/>
      </c>
      <c r="C60" s="189" t="str">
        <f>IF(入力!C60="","",入力!C60)</f>
        <v/>
      </c>
      <c r="D60" s="232" t="str">
        <f>IF(入力!D60="","",入力!D60)</f>
        <v/>
      </c>
      <c r="E60" s="440" t="str">
        <f>IF(入力!E60="", IF(D60="","",DATEDIF(D60,入力!$C$3,"Y")),入力!E60)</f>
        <v/>
      </c>
      <c r="F60" s="374" t="str">
        <f>IF(入力!F60="","",入力!F60)</f>
        <v/>
      </c>
      <c r="G60" s="189" t="str">
        <f>IF(入力!G60="","",入力!G60)</f>
        <v/>
      </c>
      <c r="H60" s="189" t="str">
        <f>IF(入力!H60="","",入力!H60)</f>
        <v/>
      </c>
      <c r="I60" s="189" t="str">
        <f>IF(入力!I60="","",入力!I60)</f>
        <v/>
      </c>
      <c r="J60" s="189" t="str">
        <f>IF(入力!J60="","",入力!J60)</f>
        <v/>
      </c>
      <c r="K60" s="160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IF(OR(入力!L60="",入力!M60="",入力!N60=""),"",(入力!L60-(入力!L60*(4.57/(1.0888-0.00153*(入力!M60+入力!N60))-4.142)*100)/100))</f>
        <v/>
      </c>
      <c r="P60" s="83" t="str">
        <f>IF(入力!P60="", IF(K60="","",L60/POWER(K60/100,2)),入力!P60)</f>
        <v/>
      </c>
      <c r="Q60" s="193" t="str">
        <f>IF(入力!Q60="","",入力!Q60)</f>
        <v/>
      </c>
      <c r="R60" s="257" t="str">
        <f>IF(入力!R60="","",入力!R60)</f>
        <v/>
      </c>
      <c r="S60" s="104" t="str">
        <f>IF(入力!S60="","",入力!S60)</f>
        <v/>
      </c>
      <c r="T60" s="205" t="str">
        <f>IF(入力!T60="","",入力!T60)</f>
        <v/>
      </c>
      <c r="U60" s="248" t="str">
        <f>IF(入力!U60="","",入力!U60)</f>
        <v/>
      </c>
      <c r="V60" s="204" t="str">
        <f>IF(入力!V60="","",入力!V60)</f>
        <v/>
      </c>
      <c r="W60" s="108" t="str">
        <f>IF(入力!W60="","",入力!W60)</f>
        <v/>
      </c>
      <c r="X60" s="109" t="str">
        <f>IF(入力!X60="","",入力!X60)</f>
        <v/>
      </c>
      <c r="Y60" s="209" t="str">
        <f>IF(入力!Y60="","",入力!Y60)</f>
        <v/>
      </c>
      <c r="Z60" s="209" t="str">
        <f>IF(入力!Z60="","",入力!Z60)</f>
        <v/>
      </c>
      <c r="AA60" s="258" t="str">
        <f>IF(入力!AA60="","",入力!AA60)</f>
        <v/>
      </c>
      <c r="AB60" s="259" t="str">
        <f>IF(入力!AB60="","",入力!AB60)</f>
        <v/>
      </c>
      <c r="AC60" s="210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10" t="str">
        <f>IF(入力!AD60="","",入力!AD60)</f>
        <v/>
      </c>
      <c r="AE60" s="210" t="str">
        <f>IF(入力!AE60="","",入力!AE60)</f>
        <v/>
      </c>
      <c r="AF60" s="210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10" t="str">
        <f>IF(入力!AG60="","",入力!AG60)</f>
        <v/>
      </c>
      <c r="AH60" s="210" t="str">
        <f>IF(入力!AH60="","",入力!AH60)</f>
        <v/>
      </c>
      <c r="AI60" s="210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10" t="str">
        <f>IF(入力!AJ60="","",入力!AJ60)</f>
        <v/>
      </c>
      <c r="AK60" s="210" t="str">
        <f>IF(入力!AK60="","",入力!AK60)</f>
        <v/>
      </c>
      <c r="AL60" s="210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09" t="str">
        <f>IF(入力!AM60="","",入力!AM60)</f>
        <v/>
      </c>
      <c r="AN60" s="127" t="str">
        <f>IF(入力!AN60="","",入力!AN60)</f>
        <v/>
      </c>
      <c r="AO60" s="206" t="str">
        <f>IF(入力!AO60="","",入力!AO60)</f>
        <v/>
      </c>
      <c r="AP60" s="447" t="str">
        <f>IF(入力!AP60="","",入力!AP60)</f>
        <v/>
      </c>
      <c r="AQ60" s="206" t="str">
        <f>IF(入力!AQ60="","",入力!AQ60)</f>
        <v/>
      </c>
      <c r="AR60" s="447" t="str">
        <f>IF(入力!AR60="","",入力!AR60)</f>
        <v/>
      </c>
      <c r="AS60" s="206" t="str">
        <f>IF(入力!AS60="","",入力!AS60)</f>
        <v/>
      </c>
      <c r="AT60" s="208" t="str">
        <f>IF(入力!AT60="","",入力!AT60)</f>
        <v/>
      </c>
      <c r="AU60" s="160" t="str">
        <f>IF(入力!AU60="","",入力!AU60)</f>
        <v/>
      </c>
      <c r="AV60" s="257" t="str">
        <f>IF(入力!AV60="","",入力!AV60)</f>
        <v/>
      </c>
      <c r="AW60" s="530" t="str">
        <f>IF(入力!AW60="","",入力!AW60)</f>
        <v/>
      </c>
      <c r="AX60" s="257" t="str">
        <f>IF(入力!AX60="","",入力!AX60)</f>
        <v/>
      </c>
      <c r="AY60" s="530" t="str">
        <f>IF(入力!AY60="","",入力!AY60)</f>
        <v/>
      </c>
      <c r="AZ60" s="257" t="str">
        <f>IF(入力!AZ60="","",入力!AZ60)</f>
        <v/>
      </c>
      <c r="BA60" s="135" t="str">
        <f>IF(入力!BA60="","",入力!BA60)</f>
        <v/>
      </c>
      <c r="BB60" s="279" t="str">
        <f>IF(入力!BB60="","",入力!BB60)</f>
        <v/>
      </c>
      <c r="BC60" s="129" t="str">
        <f>IF(入力!BC60="","",入力!BC60)</f>
        <v/>
      </c>
      <c r="BD60" s="282" t="str">
        <f>IF(入力!BD60="","",入力!BD60)</f>
        <v/>
      </c>
      <c r="BE60" s="129" t="str">
        <f>IF(入力!BE60="","",入力!BE60)</f>
        <v/>
      </c>
      <c r="BF60" s="283" t="str">
        <f>IF(入力!BF60="","",入力!BF60)</f>
        <v/>
      </c>
    </row>
    <row r="61" spans="1:58">
      <c r="A61" s="96">
        <f>IF(入力!A61="","",入力!A61)</f>
        <v>48</v>
      </c>
      <c r="B61" s="189" t="str">
        <f>IF(入力!B61="","",入力!B61)</f>
        <v/>
      </c>
      <c r="C61" s="189" t="str">
        <f>IF(入力!C61="","",入力!C61)</f>
        <v/>
      </c>
      <c r="D61" s="232" t="str">
        <f>IF(入力!D61="","",入力!D61)</f>
        <v/>
      </c>
      <c r="E61" s="440" t="str">
        <f>IF(入力!E61="", IF(D61="","",DATEDIF(D61,入力!$C$3,"Y")),入力!E61)</f>
        <v/>
      </c>
      <c r="F61" s="374" t="str">
        <f>IF(入力!F61="","",入力!F61)</f>
        <v/>
      </c>
      <c r="G61" s="189" t="str">
        <f>IF(入力!G61="","",入力!G61)</f>
        <v/>
      </c>
      <c r="H61" s="189" t="str">
        <f>IF(入力!H61="","",入力!H61)</f>
        <v/>
      </c>
      <c r="I61" s="189" t="str">
        <f>IF(入力!I61="","",入力!I61)</f>
        <v/>
      </c>
      <c r="J61" s="189" t="str">
        <f>IF(入力!J61="","",入力!J61)</f>
        <v/>
      </c>
      <c r="K61" s="160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IF(OR(入力!L61="",入力!M61="",入力!N61=""),"",(入力!L61-(入力!L61*(4.57/(1.0888-0.00153*(入力!M61+入力!N61))-4.142)*100)/100))</f>
        <v/>
      </c>
      <c r="P61" s="83" t="str">
        <f>IF(入力!P61="", IF(K61="","",L61/POWER(K61/100,2)),入力!P61)</f>
        <v/>
      </c>
      <c r="Q61" s="193" t="str">
        <f>IF(入力!Q61="","",入力!Q61)</f>
        <v/>
      </c>
      <c r="R61" s="257" t="str">
        <f>IF(入力!R61="","",入力!R61)</f>
        <v/>
      </c>
      <c r="S61" s="104" t="str">
        <f>IF(入力!S61="","",入力!S61)</f>
        <v/>
      </c>
      <c r="T61" s="205" t="str">
        <f>IF(入力!T61="","",入力!T61)</f>
        <v/>
      </c>
      <c r="U61" s="248" t="str">
        <f>IF(入力!U61="","",入力!U61)</f>
        <v/>
      </c>
      <c r="V61" s="204" t="str">
        <f>IF(入力!V61="","",入力!V61)</f>
        <v/>
      </c>
      <c r="W61" s="108" t="str">
        <f>IF(入力!W61="","",入力!W61)</f>
        <v/>
      </c>
      <c r="X61" s="109" t="str">
        <f>IF(入力!X61="","",入力!X61)</f>
        <v/>
      </c>
      <c r="Y61" s="209" t="str">
        <f>IF(入力!Y61="","",入力!Y61)</f>
        <v/>
      </c>
      <c r="Z61" s="209" t="str">
        <f>IF(入力!Z61="","",入力!Z61)</f>
        <v/>
      </c>
      <c r="AA61" s="258" t="str">
        <f>IF(入力!AA61="","",入力!AA61)</f>
        <v/>
      </c>
      <c r="AB61" s="259" t="str">
        <f>IF(入力!AB61="","",入力!AB61)</f>
        <v/>
      </c>
      <c r="AC61" s="210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10" t="str">
        <f>IF(入力!AD61="","",入力!AD61)</f>
        <v/>
      </c>
      <c r="AE61" s="210" t="str">
        <f>IF(入力!AE61="","",入力!AE61)</f>
        <v/>
      </c>
      <c r="AF61" s="210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10" t="str">
        <f>IF(入力!AG61="","",入力!AG61)</f>
        <v/>
      </c>
      <c r="AH61" s="210" t="str">
        <f>IF(入力!AH61="","",入力!AH61)</f>
        <v/>
      </c>
      <c r="AI61" s="210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10" t="str">
        <f>IF(入力!AJ61="","",入力!AJ61)</f>
        <v/>
      </c>
      <c r="AK61" s="210" t="str">
        <f>IF(入力!AK61="","",入力!AK61)</f>
        <v/>
      </c>
      <c r="AL61" s="210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09" t="str">
        <f>IF(入力!AM61="","",入力!AM61)</f>
        <v/>
      </c>
      <c r="AN61" s="127" t="str">
        <f>IF(入力!AN61="","",入力!AN61)</f>
        <v/>
      </c>
      <c r="AO61" s="206" t="str">
        <f>IF(入力!AO61="","",入力!AO61)</f>
        <v/>
      </c>
      <c r="AP61" s="447" t="str">
        <f>IF(入力!AP61="","",入力!AP61)</f>
        <v/>
      </c>
      <c r="AQ61" s="206" t="str">
        <f>IF(入力!AQ61="","",入力!AQ61)</f>
        <v/>
      </c>
      <c r="AR61" s="447" t="str">
        <f>IF(入力!AR61="","",入力!AR61)</f>
        <v/>
      </c>
      <c r="AS61" s="206" t="str">
        <f>IF(入力!AS61="","",入力!AS61)</f>
        <v/>
      </c>
      <c r="AT61" s="208" t="str">
        <f>IF(入力!AT61="","",入力!AT61)</f>
        <v/>
      </c>
      <c r="AU61" s="160" t="str">
        <f>IF(入力!AU61="","",入力!AU61)</f>
        <v/>
      </c>
      <c r="AV61" s="257" t="str">
        <f>IF(入力!AV61="","",入力!AV61)</f>
        <v/>
      </c>
      <c r="AW61" s="530" t="str">
        <f>IF(入力!AW61="","",入力!AW61)</f>
        <v/>
      </c>
      <c r="AX61" s="257" t="str">
        <f>IF(入力!AX61="","",入力!AX61)</f>
        <v/>
      </c>
      <c r="AY61" s="530" t="str">
        <f>IF(入力!AY61="","",入力!AY61)</f>
        <v/>
      </c>
      <c r="AZ61" s="257" t="str">
        <f>IF(入力!AZ61="","",入力!AZ61)</f>
        <v/>
      </c>
      <c r="BA61" s="135" t="str">
        <f>IF(入力!BA61="","",入力!BA61)</f>
        <v/>
      </c>
      <c r="BB61" s="279" t="str">
        <f>IF(入力!BB61="","",入力!BB61)</f>
        <v/>
      </c>
      <c r="BC61" s="129" t="str">
        <f>IF(入力!BC61="","",入力!BC61)</f>
        <v/>
      </c>
      <c r="BD61" s="282" t="str">
        <f>IF(入力!BD61="","",入力!BD61)</f>
        <v/>
      </c>
      <c r="BE61" s="129" t="str">
        <f>IF(入力!BE61="","",入力!BE61)</f>
        <v/>
      </c>
      <c r="BF61" s="283" t="str">
        <f>IF(入力!BF61="","",入力!BF61)</f>
        <v/>
      </c>
    </row>
    <row r="62" spans="1:58">
      <c r="A62" s="96">
        <f>IF(入力!A62="","",入力!A62)</f>
        <v>49</v>
      </c>
      <c r="B62" s="189" t="str">
        <f>IF(入力!B62="","",入力!B62)</f>
        <v/>
      </c>
      <c r="C62" s="189" t="str">
        <f>IF(入力!C62="","",入力!C62)</f>
        <v/>
      </c>
      <c r="D62" s="232" t="str">
        <f>IF(入力!D62="","",入力!D62)</f>
        <v/>
      </c>
      <c r="E62" s="440" t="str">
        <f>IF(入力!E62="", IF(D62="","",DATEDIF(D62,入力!$C$3,"Y")),入力!E62)</f>
        <v/>
      </c>
      <c r="F62" s="374" t="str">
        <f>IF(入力!F62="","",入力!F62)</f>
        <v/>
      </c>
      <c r="G62" s="189" t="str">
        <f>IF(入力!G62="","",入力!G62)</f>
        <v/>
      </c>
      <c r="H62" s="189" t="str">
        <f>IF(入力!H62="","",入力!H62)</f>
        <v/>
      </c>
      <c r="I62" s="189" t="str">
        <f>IF(入力!I62="","",入力!I62)</f>
        <v/>
      </c>
      <c r="J62" s="189" t="str">
        <f>IF(入力!J62="","",入力!J62)</f>
        <v/>
      </c>
      <c r="K62" s="160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IF(OR(入力!L62="",入力!M62="",入力!N62=""),"",(入力!L62-(入力!L62*(4.57/(1.0888-0.00153*(入力!M62+入力!N62))-4.142)*100)/100))</f>
        <v/>
      </c>
      <c r="P62" s="83" t="str">
        <f>IF(入力!P62="", IF(K62="","",L62/POWER(K62/100,2)),入力!P62)</f>
        <v/>
      </c>
      <c r="Q62" s="193" t="str">
        <f>IF(入力!Q62="","",入力!Q62)</f>
        <v/>
      </c>
      <c r="R62" s="257" t="str">
        <f>IF(入力!R62="","",入力!R62)</f>
        <v/>
      </c>
      <c r="S62" s="104" t="str">
        <f>IF(入力!S62="","",入力!S62)</f>
        <v/>
      </c>
      <c r="T62" s="205" t="str">
        <f>IF(入力!T62="","",入力!T62)</f>
        <v/>
      </c>
      <c r="U62" s="248" t="str">
        <f>IF(入力!U62="","",入力!U62)</f>
        <v/>
      </c>
      <c r="V62" s="204" t="str">
        <f>IF(入力!V62="","",入力!V62)</f>
        <v/>
      </c>
      <c r="W62" s="108" t="str">
        <f>IF(入力!W62="","",入力!W62)</f>
        <v/>
      </c>
      <c r="X62" s="109" t="str">
        <f>IF(入力!X62="","",入力!X62)</f>
        <v/>
      </c>
      <c r="Y62" s="209" t="str">
        <f>IF(入力!Y62="","",入力!Y62)</f>
        <v/>
      </c>
      <c r="Z62" s="209" t="str">
        <f>IF(入力!Z62="","",入力!Z62)</f>
        <v/>
      </c>
      <c r="AA62" s="258" t="str">
        <f>IF(入力!AA62="","",入力!AA62)</f>
        <v/>
      </c>
      <c r="AB62" s="259" t="str">
        <f>IF(入力!AB62="","",入力!AB62)</f>
        <v/>
      </c>
      <c r="AC62" s="210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10" t="str">
        <f>IF(入力!AD62="","",入力!AD62)</f>
        <v/>
      </c>
      <c r="AE62" s="210" t="str">
        <f>IF(入力!AE62="","",入力!AE62)</f>
        <v/>
      </c>
      <c r="AF62" s="210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10" t="str">
        <f>IF(入力!AG62="","",入力!AG62)</f>
        <v/>
      </c>
      <c r="AH62" s="210" t="str">
        <f>IF(入力!AH62="","",入力!AH62)</f>
        <v/>
      </c>
      <c r="AI62" s="210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10" t="str">
        <f>IF(入力!AJ62="","",入力!AJ62)</f>
        <v/>
      </c>
      <c r="AK62" s="210" t="str">
        <f>IF(入力!AK62="","",入力!AK62)</f>
        <v/>
      </c>
      <c r="AL62" s="210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09" t="str">
        <f>IF(入力!AM62="","",入力!AM62)</f>
        <v/>
      </c>
      <c r="AN62" s="127" t="str">
        <f>IF(入力!AN62="","",入力!AN62)</f>
        <v/>
      </c>
      <c r="AO62" s="206" t="str">
        <f>IF(入力!AO62="","",入力!AO62)</f>
        <v/>
      </c>
      <c r="AP62" s="447" t="str">
        <f>IF(入力!AP62="","",入力!AP62)</f>
        <v/>
      </c>
      <c r="AQ62" s="206" t="str">
        <f>IF(入力!AQ62="","",入力!AQ62)</f>
        <v/>
      </c>
      <c r="AR62" s="447" t="str">
        <f>IF(入力!AR62="","",入力!AR62)</f>
        <v/>
      </c>
      <c r="AS62" s="206" t="str">
        <f>IF(入力!AS62="","",入力!AS62)</f>
        <v/>
      </c>
      <c r="AT62" s="208" t="str">
        <f>IF(入力!AT62="","",入力!AT62)</f>
        <v/>
      </c>
      <c r="AU62" s="160" t="str">
        <f>IF(入力!AU62="","",入力!AU62)</f>
        <v/>
      </c>
      <c r="AV62" s="257" t="str">
        <f>IF(入力!AV62="","",入力!AV62)</f>
        <v/>
      </c>
      <c r="AW62" s="530" t="str">
        <f>IF(入力!AW62="","",入力!AW62)</f>
        <v/>
      </c>
      <c r="AX62" s="257" t="str">
        <f>IF(入力!AX62="","",入力!AX62)</f>
        <v/>
      </c>
      <c r="AY62" s="530" t="str">
        <f>IF(入力!AY62="","",入力!AY62)</f>
        <v/>
      </c>
      <c r="AZ62" s="257" t="str">
        <f>IF(入力!AZ62="","",入力!AZ62)</f>
        <v/>
      </c>
      <c r="BA62" s="135" t="str">
        <f>IF(入力!BA62="","",入力!BA62)</f>
        <v/>
      </c>
      <c r="BB62" s="279" t="str">
        <f>IF(入力!BB62="","",入力!BB62)</f>
        <v/>
      </c>
      <c r="BC62" s="129" t="str">
        <f>IF(入力!BC62="","",入力!BC62)</f>
        <v/>
      </c>
      <c r="BD62" s="282" t="str">
        <f>IF(入力!BD62="","",入力!BD62)</f>
        <v/>
      </c>
      <c r="BE62" s="129" t="str">
        <f>IF(入力!BE62="","",入力!BE62)</f>
        <v/>
      </c>
      <c r="BF62" s="283" t="str">
        <f>IF(入力!BF62="","",入力!BF62)</f>
        <v/>
      </c>
    </row>
    <row r="63" spans="1:58">
      <c r="A63" s="96">
        <f>IF(入力!A63="","",入力!A63)</f>
        <v>50</v>
      </c>
      <c r="B63" s="189" t="str">
        <f>IF(入力!B63="","",入力!B63)</f>
        <v/>
      </c>
      <c r="C63" s="189" t="str">
        <f>IF(入力!C63="","",入力!C63)</f>
        <v/>
      </c>
      <c r="D63" s="232" t="str">
        <f>IF(入力!D63="","",入力!D63)</f>
        <v/>
      </c>
      <c r="E63" s="440" t="str">
        <f>IF(入力!E63="", IF(D63="","",DATEDIF(D63,入力!$C$3,"Y")),入力!E63)</f>
        <v/>
      </c>
      <c r="F63" s="374" t="str">
        <f>IF(入力!F63="","",入力!F63)</f>
        <v/>
      </c>
      <c r="G63" s="189" t="str">
        <f>IF(入力!G63="","",入力!G63)</f>
        <v/>
      </c>
      <c r="H63" s="189" t="str">
        <f>IF(入力!H63="","",入力!H63)</f>
        <v/>
      </c>
      <c r="I63" s="189" t="str">
        <f>IF(入力!I63="","",入力!I63)</f>
        <v/>
      </c>
      <c r="J63" s="189" t="str">
        <f>IF(入力!J63="","",入力!J63)</f>
        <v/>
      </c>
      <c r="K63" s="160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IF(OR(入力!L63="",入力!M63="",入力!N63=""),"",(入力!L63-(入力!L63*(4.57/(1.0888-0.00153*(入力!M63+入力!N63))-4.142)*100)/100))</f>
        <v/>
      </c>
      <c r="P63" s="83" t="str">
        <f>IF(入力!P63="", IF(K63="","",L63/POWER(K63/100,2)),入力!P63)</f>
        <v/>
      </c>
      <c r="Q63" s="193" t="str">
        <f>IF(入力!Q63="","",入力!Q63)</f>
        <v/>
      </c>
      <c r="R63" s="257" t="str">
        <f>IF(入力!R63="","",入力!R63)</f>
        <v/>
      </c>
      <c r="S63" s="104" t="str">
        <f>IF(入力!S63="","",入力!S63)</f>
        <v/>
      </c>
      <c r="T63" s="205" t="str">
        <f>IF(入力!T63="","",入力!T63)</f>
        <v/>
      </c>
      <c r="U63" s="248" t="str">
        <f>IF(入力!U63="","",入力!U63)</f>
        <v/>
      </c>
      <c r="V63" s="204" t="str">
        <f>IF(入力!V63="","",入力!V63)</f>
        <v/>
      </c>
      <c r="W63" s="108" t="str">
        <f>IF(入力!W63="","",入力!W63)</f>
        <v/>
      </c>
      <c r="X63" s="109" t="str">
        <f>IF(入力!X63="","",入力!X63)</f>
        <v/>
      </c>
      <c r="Y63" s="209" t="str">
        <f>IF(入力!Y63="","",入力!Y63)</f>
        <v/>
      </c>
      <c r="Z63" s="209" t="str">
        <f>IF(入力!Z63="","",入力!Z63)</f>
        <v/>
      </c>
      <c r="AA63" s="258" t="str">
        <f>IF(入力!AA63="","",入力!AA63)</f>
        <v/>
      </c>
      <c r="AB63" s="259" t="str">
        <f>IF(入力!AB63="","",入力!AB63)</f>
        <v/>
      </c>
      <c r="AC63" s="210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10" t="str">
        <f>IF(入力!AD63="","",入力!AD63)</f>
        <v/>
      </c>
      <c r="AE63" s="210" t="str">
        <f>IF(入力!AE63="","",入力!AE63)</f>
        <v/>
      </c>
      <c r="AF63" s="210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10" t="str">
        <f>IF(入力!AG63="","",入力!AG63)</f>
        <v/>
      </c>
      <c r="AH63" s="210" t="str">
        <f>IF(入力!AH63="","",入力!AH63)</f>
        <v/>
      </c>
      <c r="AI63" s="210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10" t="str">
        <f>IF(入力!AJ63="","",入力!AJ63)</f>
        <v/>
      </c>
      <c r="AK63" s="210" t="str">
        <f>IF(入力!AK63="","",入力!AK63)</f>
        <v/>
      </c>
      <c r="AL63" s="210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09" t="str">
        <f>IF(入力!AM63="","",入力!AM63)</f>
        <v/>
      </c>
      <c r="AN63" s="127" t="str">
        <f>IF(入力!AN63="","",入力!AN63)</f>
        <v/>
      </c>
      <c r="AO63" s="206" t="str">
        <f>IF(入力!AO63="","",入力!AO63)</f>
        <v/>
      </c>
      <c r="AP63" s="447" t="str">
        <f>IF(入力!AP63="","",入力!AP63)</f>
        <v/>
      </c>
      <c r="AQ63" s="206" t="str">
        <f>IF(入力!AQ63="","",入力!AQ63)</f>
        <v/>
      </c>
      <c r="AR63" s="447" t="str">
        <f>IF(入力!AR63="","",入力!AR63)</f>
        <v/>
      </c>
      <c r="AS63" s="206" t="str">
        <f>IF(入力!AS63="","",入力!AS63)</f>
        <v/>
      </c>
      <c r="AT63" s="208" t="str">
        <f>IF(入力!AT63="","",入力!AT63)</f>
        <v/>
      </c>
      <c r="AU63" s="160" t="str">
        <f>IF(入力!AU63="","",入力!AU63)</f>
        <v/>
      </c>
      <c r="AV63" s="257" t="str">
        <f>IF(入力!AV63="","",入力!AV63)</f>
        <v/>
      </c>
      <c r="AW63" s="530" t="str">
        <f>IF(入力!AW63="","",入力!AW63)</f>
        <v/>
      </c>
      <c r="AX63" s="257" t="str">
        <f>IF(入力!AX63="","",入力!AX63)</f>
        <v/>
      </c>
      <c r="AY63" s="530" t="str">
        <f>IF(入力!AY63="","",入力!AY63)</f>
        <v/>
      </c>
      <c r="AZ63" s="257" t="str">
        <f>IF(入力!AZ63="","",入力!AZ63)</f>
        <v/>
      </c>
      <c r="BA63" s="135" t="str">
        <f>IF(入力!BA63="","",入力!BA63)</f>
        <v/>
      </c>
      <c r="BB63" s="279" t="str">
        <f>IF(入力!BB63="","",入力!BB63)</f>
        <v/>
      </c>
      <c r="BC63" s="129" t="str">
        <f>IF(入力!BC63="","",入力!BC63)</f>
        <v/>
      </c>
      <c r="BD63" s="282" t="str">
        <f>IF(入力!BD63="","",入力!BD63)</f>
        <v/>
      </c>
      <c r="BE63" s="129" t="str">
        <f>IF(入力!BE63="","",入力!BE63)</f>
        <v/>
      </c>
      <c r="BF63" s="283" t="str">
        <f>IF(入力!BF63="","",入力!BF63)</f>
        <v/>
      </c>
    </row>
    <row r="64" spans="1:58">
      <c r="A64" s="96">
        <f>IF(入力!A64="","",入力!A64)</f>
        <v>51</v>
      </c>
      <c r="B64" s="189" t="str">
        <f>IF(入力!B64="","",入力!B64)</f>
        <v/>
      </c>
      <c r="C64" s="189" t="str">
        <f>IF(入力!C64="","",入力!C64)</f>
        <v/>
      </c>
      <c r="D64" s="232" t="str">
        <f>IF(入力!D64="","",入力!D64)</f>
        <v/>
      </c>
      <c r="E64" s="440" t="str">
        <f>IF(入力!E64="", IF(D64="","",DATEDIF(D64,入力!$C$3,"Y")),入力!E64)</f>
        <v/>
      </c>
      <c r="F64" s="374" t="str">
        <f>IF(入力!F64="","",入力!F64)</f>
        <v/>
      </c>
      <c r="G64" s="189" t="str">
        <f>IF(入力!G64="","",入力!G64)</f>
        <v/>
      </c>
      <c r="H64" s="189" t="str">
        <f>IF(入力!H64="","",入力!H64)</f>
        <v/>
      </c>
      <c r="I64" s="189" t="str">
        <f>IF(入力!I64="","",入力!I64)</f>
        <v/>
      </c>
      <c r="J64" s="189" t="str">
        <f>IF(入力!J64="","",入力!J64)</f>
        <v/>
      </c>
      <c r="K64" s="160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IF(OR(入力!L64="",入力!M64="",入力!N64=""),"",(入力!L64-(入力!L64*(4.57/(1.0888-0.00153*(入力!M64+入力!N64))-4.142)*100)/100))</f>
        <v/>
      </c>
      <c r="P64" s="83" t="str">
        <f>IF(入力!P64="", IF(K64="","",L64/POWER(K64/100,2)),入力!P64)</f>
        <v/>
      </c>
      <c r="Q64" s="193" t="str">
        <f>IF(入力!Q64="","",入力!Q64)</f>
        <v/>
      </c>
      <c r="R64" s="257" t="str">
        <f>IF(入力!R64="","",入力!R64)</f>
        <v/>
      </c>
      <c r="S64" s="104" t="str">
        <f>IF(入力!S64="","",入力!S64)</f>
        <v/>
      </c>
      <c r="T64" s="205" t="str">
        <f>IF(入力!T64="","",入力!T64)</f>
        <v/>
      </c>
      <c r="U64" s="248" t="str">
        <f>IF(入力!U64="","",入力!U64)</f>
        <v/>
      </c>
      <c r="V64" s="204" t="str">
        <f>IF(入力!V64="","",入力!V64)</f>
        <v/>
      </c>
      <c r="W64" s="108" t="str">
        <f>IF(入力!W64="","",入力!W64)</f>
        <v/>
      </c>
      <c r="X64" s="109" t="str">
        <f>IF(入力!X64="","",入力!X64)</f>
        <v/>
      </c>
      <c r="Y64" s="209" t="str">
        <f>IF(入力!Y64="","",入力!Y64)</f>
        <v/>
      </c>
      <c r="Z64" s="209" t="str">
        <f>IF(入力!Z64="","",入力!Z64)</f>
        <v/>
      </c>
      <c r="AA64" s="258" t="str">
        <f>IF(入力!AA64="","",入力!AA64)</f>
        <v/>
      </c>
      <c r="AB64" s="259" t="str">
        <f>IF(入力!AB64="","",入力!AB64)</f>
        <v/>
      </c>
      <c r="AC64" s="210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10" t="str">
        <f>IF(入力!AD64="","",入力!AD64)</f>
        <v/>
      </c>
      <c r="AE64" s="210" t="str">
        <f>IF(入力!AE64="","",入力!AE64)</f>
        <v/>
      </c>
      <c r="AF64" s="210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10" t="str">
        <f>IF(入力!AG64="","",入力!AG64)</f>
        <v/>
      </c>
      <c r="AH64" s="210" t="str">
        <f>IF(入力!AH64="","",入力!AH64)</f>
        <v/>
      </c>
      <c r="AI64" s="210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10" t="str">
        <f>IF(入力!AJ64="","",入力!AJ64)</f>
        <v/>
      </c>
      <c r="AK64" s="210" t="str">
        <f>IF(入力!AK64="","",入力!AK64)</f>
        <v/>
      </c>
      <c r="AL64" s="210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09" t="str">
        <f>IF(入力!AM64="","",入力!AM64)</f>
        <v/>
      </c>
      <c r="AN64" s="127" t="str">
        <f>IF(入力!AN64="","",入力!AN64)</f>
        <v/>
      </c>
      <c r="AO64" s="206" t="str">
        <f>IF(入力!AO64="","",入力!AO64)</f>
        <v/>
      </c>
      <c r="AP64" s="447" t="str">
        <f>IF(入力!AP64="","",入力!AP64)</f>
        <v/>
      </c>
      <c r="AQ64" s="206" t="str">
        <f>IF(入力!AQ64="","",入力!AQ64)</f>
        <v/>
      </c>
      <c r="AR64" s="447" t="str">
        <f>IF(入力!AR64="","",入力!AR64)</f>
        <v/>
      </c>
      <c r="AS64" s="206" t="str">
        <f>IF(入力!AS64="","",入力!AS64)</f>
        <v/>
      </c>
      <c r="AT64" s="208" t="str">
        <f>IF(入力!AT64="","",入力!AT64)</f>
        <v/>
      </c>
      <c r="AU64" s="160" t="str">
        <f>IF(入力!AU64="","",入力!AU64)</f>
        <v/>
      </c>
      <c r="AV64" s="257" t="str">
        <f>IF(入力!AV64="","",入力!AV64)</f>
        <v/>
      </c>
      <c r="AW64" s="530" t="str">
        <f>IF(入力!AW64="","",入力!AW64)</f>
        <v/>
      </c>
      <c r="AX64" s="257" t="str">
        <f>IF(入力!AX64="","",入力!AX64)</f>
        <v/>
      </c>
      <c r="AY64" s="530" t="str">
        <f>IF(入力!AY64="","",入力!AY64)</f>
        <v/>
      </c>
      <c r="AZ64" s="257" t="str">
        <f>IF(入力!AZ64="","",入力!AZ64)</f>
        <v/>
      </c>
      <c r="BA64" s="135" t="str">
        <f>IF(入力!BA64="","",入力!BA64)</f>
        <v/>
      </c>
      <c r="BB64" s="279" t="str">
        <f>IF(入力!BB64="","",入力!BB64)</f>
        <v/>
      </c>
      <c r="BC64" s="129" t="str">
        <f>IF(入力!BC64="","",入力!BC64)</f>
        <v/>
      </c>
      <c r="BD64" s="282" t="str">
        <f>IF(入力!BD64="","",入力!BD64)</f>
        <v/>
      </c>
      <c r="BE64" s="129" t="str">
        <f>IF(入力!BE64="","",入力!BE64)</f>
        <v/>
      </c>
      <c r="BF64" s="283" t="str">
        <f>IF(入力!BF64="","",入力!BF64)</f>
        <v/>
      </c>
    </row>
    <row r="65" spans="1:58">
      <c r="A65" s="96">
        <f>IF(入力!A65="","",入力!A65)</f>
        <v>52</v>
      </c>
      <c r="B65" s="189" t="str">
        <f>IF(入力!B65="","",入力!B65)</f>
        <v/>
      </c>
      <c r="C65" s="189" t="str">
        <f>IF(入力!C65="","",入力!C65)</f>
        <v/>
      </c>
      <c r="D65" s="232" t="str">
        <f>IF(入力!D65="","",入力!D65)</f>
        <v/>
      </c>
      <c r="E65" s="440" t="str">
        <f>IF(入力!E65="", IF(D65="","",DATEDIF(D65,入力!$C$3,"Y")),入力!E65)</f>
        <v/>
      </c>
      <c r="F65" s="374" t="str">
        <f>IF(入力!F65="","",入力!F65)</f>
        <v/>
      </c>
      <c r="G65" s="189" t="str">
        <f>IF(入力!G65="","",入力!G65)</f>
        <v/>
      </c>
      <c r="H65" s="189" t="str">
        <f>IF(入力!H65="","",入力!H65)</f>
        <v/>
      </c>
      <c r="I65" s="189" t="str">
        <f>IF(入力!I65="","",入力!I65)</f>
        <v/>
      </c>
      <c r="J65" s="189" t="str">
        <f>IF(入力!J65="","",入力!J65)</f>
        <v/>
      </c>
      <c r="K65" s="160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IF(OR(入力!L65="",入力!M65="",入力!N65=""),"",(入力!L65-(入力!L65*(4.57/(1.0888-0.00153*(入力!M65+入力!N65))-4.142)*100)/100))</f>
        <v/>
      </c>
      <c r="P65" s="83" t="str">
        <f>IF(入力!P65="", IF(K65="","",L65/POWER(K65/100,2)),入力!P65)</f>
        <v/>
      </c>
      <c r="Q65" s="193" t="str">
        <f>IF(入力!Q65="","",入力!Q65)</f>
        <v/>
      </c>
      <c r="R65" s="257" t="str">
        <f>IF(入力!R65="","",入力!R65)</f>
        <v/>
      </c>
      <c r="S65" s="104" t="str">
        <f>IF(入力!S65="","",入力!S65)</f>
        <v/>
      </c>
      <c r="T65" s="205" t="str">
        <f>IF(入力!T65="","",入力!T65)</f>
        <v/>
      </c>
      <c r="U65" s="248" t="str">
        <f>IF(入力!U65="","",入力!U65)</f>
        <v/>
      </c>
      <c r="V65" s="204" t="str">
        <f>IF(入力!V65="","",入力!V65)</f>
        <v/>
      </c>
      <c r="W65" s="108" t="str">
        <f>IF(入力!W65="","",入力!W65)</f>
        <v/>
      </c>
      <c r="X65" s="109" t="str">
        <f>IF(入力!X65="","",入力!X65)</f>
        <v/>
      </c>
      <c r="Y65" s="209" t="str">
        <f>IF(入力!Y65="","",入力!Y65)</f>
        <v/>
      </c>
      <c r="Z65" s="209" t="str">
        <f>IF(入力!Z65="","",入力!Z65)</f>
        <v/>
      </c>
      <c r="AA65" s="258" t="str">
        <f>IF(入力!AA65="","",入力!AA65)</f>
        <v/>
      </c>
      <c r="AB65" s="259" t="str">
        <f>IF(入力!AB65="","",入力!AB65)</f>
        <v/>
      </c>
      <c r="AC65" s="210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10" t="str">
        <f>IF(入力!AD65="","",入力!AD65)</f>
        <v/>
      </c>
      <c r="AE65" s="210" t="str">
        <f>IF(入力!AE65="","",入力!AE65)</f>
        <v/>
      </c>
      <c r="AF65" s="210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10" t="str">
        <f>IF(入力!AG65="","",入力!AG65)</f>
        <v/>
      </c>
      <c r="AH65" s="210" t="str">
        <f>IF(入力!AH65="","",入力!AH65)</f>
        <v/>
      </c>
      <c r="AI65" s="210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10" t="str">
        <f>IF(入力!AJ65="","",入力!AJ65)</f>
        <v/>
      </c>
      <c r="AK65" s="210" t="str">
        <f>IF(入力!AK65="","",入力!AK65)</f>
        <v/>
      </c>
      <c r="AL65" s="210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09" t="str">
        <f>IF(入力!AM65="","",入力!AM65)</f>
        <v/>
      </c>
      <c r="AN65" s="127" t="str">
        <f>IF(入力!AN65="","",入力!AN65)</f>
        <v/>
      </c>
      <c r="AO65" s="206" t="str">
        <f>IF(入力!AO65="","",入力!AO65)</f>
        <v/>
      </c>
      <c r="AP65" s="447" t="str">
        <f>IF(入力!AP65="","",入力!AP65)</f>
        <v/>
      </c>
      <c r="AQ65" s="206" t="str">
        <f>IF(入力!AQ65="","",入力!AQ65)</f>
        <v/>
      </c>
      <c r="AR65" s="447" t="str">
        <f>IF(入力!AR65="","",入力!AR65)</f>
        <v/>
      </c>
      <c r="AS65" s="206" t="str">
        <f>IF(入力!AS65="","",入力!AS65)</f>
        <v/>
      </c>
      <c r="AT65" s="208" t="str">
        <f>IF(入力!AT65="","",入力!AT65)</f>
        <v/>
      </c>
      <c r="AU65" s="160" t="str">
        <f>IF(入力!AU65="","",入力!AU65)</f>
        <v/>
      </c>
      <c r="AV65" s="257" t="str">
        <f>IF(入力!AV65="","",入力!AV65)</f>
        <v/>
      </c>
      <c r="AW65" s="530" t="str">
        <f>IF(入力!AW65="","",入力!AW65)</f>
        <v/>
      </c>
      <c r="AX65" s="257" t="str">
        <f>IF(入力!AX65="","",入力!AX65)</f>
        <v/>
      </c>
      <c r="AY65" s="530" t="str">
        <f>IF(入力!AY65="","",入力!AY65)</f>
        <v/>
      </c>
      <c r="AZ65" s="257" t="str">
        <f>IF(入力!AZ65="","",入力!AZ65)</f>
        <v/>
      </c>
      <c r="BA65" s="135" t="str">
        <f>IF(入力!BA65="","",入力!BA65)</f>
        <v/>
      </c>
      <c r="BB65" s="279" t="str">
        <f>IF(入力!BB65="","",入力!BB65)</f>
        <v/>
      </c>
      <c r="BC65" s="129" t="str">
        <f>IF(入力!BC65="","",入力!BC65)</f>
        <v/>
      </c>
      <c r="BD65" s="282" t="str">
        <f>IF(入力!BD65="","",入力!BD65)</f>
        <v/>
      </c>
      <c r="BE65" s="129" t="str">
        <f>IF(入力!BE65="","",入力!BE65)</f>
        <v/>
      </c>
      <c r="BF65" s="283" t="str">
        <f>IF(入力!BF65="","",入力!BF65)</f>
        <v/>
      </c>
    </row>
    <row r="66" spans="1:58">
      <c r="A66" s="96">
        <f>IF(入力!A66="","",入力!A66)</f>
        <v>53</v>
      </c>
      <c r="B66" s="189" t="str">
        <f>IF(入力!B66="","",入力!B66)</f>
        <v/>
      </c>
      <c r="C66" s="189" t="str">
        <f>IF(入力!C66="","",入力!C66)</f>
        <v/>
      </c>
      <c r="D66" s="232" t="str">
        <f>IF(入力!D66="","",入力!D66)</f>
        <v/>
      </c>
      <c r="E66" s="440" t="str">
        <f>IF(入力!E66="", IF(D66="","",DATEDIF(D66,入力!$C$3,"Y")),入力!E66)</f>
        <v/>
      </c>
      <c r="F66" s="374" t="str">
        <f>IF(入力!F66="","",入力!F66)</f>
        <v/>
      </c>
      <c r="G66" s="189" t="str">
        <f>IF(入力!G66="","",入力!G66)</f>
        <v/>
      </c>
      <c r="H66" s="189" t="str">
        <f>IF(入力!H66="","",入力!H66)</f>
        <v/>
      </c>
      <c r="I66" s="189" t="str">
        <f>IF(入力!I66="","",入力!I66)</f>
        <v/>
      </c>
      <c r="J66" s="189" t="str">
        <f>IF(入力!J66="","",入力!J66)</f>
        <v/>
      </c>
      <c r="K66" s="160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IF(OR(入力!L66="",入力!M66="",入力!N66=""),"",(入力!L66-(入力!L66*(4.57/(1.0888-0.00153*(入力!M66+入力!N66))-4.142)*100)/100))</f>
        <v/>
      </c>
      <c r="P66" s="83" t="str">
        <f>IF(入力!P66="", IF(K66="","",L66/POWER(K66/100,2)),入力!P66)</f>
        <v/>
      </c>
      <c r="Q66" s="193" t="str">
        <f>IF(入力!Q66="","",入力!Q66)</f>
        <v/>
      </c>
      <c r="R66" s="257" t="str">
        <f>IF(入力!R66="","",入力!R66)</f>
        <v/>
      </c>
      <c r="S66" s="104" t="str">
        <f>IF(入力!S66="","",入力!S66)</f>
        <v/>
      </c>
      <c r="T66" s="205" t="str">
        <f>IF(入力!T66="","",入力!T66)</f>
        <v/>
      </c>
      <c r="U66" s="248" t="str">
        <f>IF(入力!U66="","",入力!U66)</f>
        <v/>
      </c>
      <c r="V66" s="204" t="str">
        <f>IF(入力!V66="","",入力!V66)</f>
        <v/>
      </c>
      <c r="W66" s="108" t="str">
        <f>IF(入力!W66="","",入力!W66)</f>
        <v/>
      </c>
      <c r="X66" s="109" t="str">
        <f>IF(入力!X66="","",入力!X66)</f>
        <v/>
      </c>
      <c r="Y66" s="209" t="str">
        <f>IF(入力!Y66="","",入力!Y66)</f>
        <v/>
      </c>
      <c r="Z66" s="209" t="str">
        <f>IF(入力!Z66="","",入力!Z66)</f>
        <v/>
      </c>
      <c r="AA66" s="258" t="str">
        <f>IF(入力!AA66="","",入力!AA66)</f>
        <v/>
      </c>
      <c r="AB66" s="259" t="str">
        <f>IF(入力!AB66="","",入力!AB66)</f>
        <v/>
      </c>
      <c r="AC66" s="210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10" t="str">
        <f>IF(入力!AD66="","",入力!AD66)</f>
        <v/>
      </c>
      <c r="AE66" s="210" t="str">
        <f>IF(入力!AE66="","",入力!AE66)</f>
        <v/>
      </c>
      <c r="AF66" s="210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10" t="str">
        <f>IF(入力!AG66="","",入力!AG66)</f>
        <v/>
      </c>
      <c r="AH66" s="210" t="str">
        <f>IF(入力!AH66="","",入力!AH66)</f>
        <v/>
      </c>
      <c r="AI66" s="210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10" t="str">
        <f>IF(入力!AJ66="","",入力!AJ66)</f>
        <v/>
      </c>
      <c r="AK66" s="210" t="str">
        <f>IF(入力!AK66="","",入力!AK66)</f>
        <v/>
      </c>
      <c r="AL66" s="210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09" t="str">
        <f>IF(入力!AM66="","",入力!AM66)</f>
        <v/>
      </c>
      <c r="AN66" s="127" t="str">
        <f>IF(入力!AN66="","",入力!AN66)</f>
        <v/>
      </c>
      <c r="AO66" s="206" t="str">
        <f>IF(入力!AO66="","",入力!AO66)</f>
        <v/>
      </c>
      <c r="AP66" s="447" t="str">
        <f>IF(入力!AP66="","",入力!AP66)</f>
        <v/>
      </c>
      <c r="AQ66" s="206" t="str">
        <f>IF(入力!AQ66="","",入力!AQ66)</f>
        <v/>
      </c>
      <c r="AR66" s="447" t="str">
        <f>IF(入力!AR66="","",入力!AR66)</f>
        <v/>
      </c>
      <c r="AS66" s="206" t="str">
        <f>IF(入力!AS66="","",入力!AS66)</f>
        <v/>
      </c>
      <c r="AT66" s="208" t="str">
        <f>IF(入力!AT66="","",入力!AT66)</f>
        <v/>
      </c>
      <c r="AU66" s="160" t="str">
        <f>IF(入力!AU66="","",入力!AU66)</f>
        <v/>
      </c>
      <c r="AV66" s="257" t="str">
        <f>IF(入力!AV66="","",入力!AV66)</f>
        <v/>
      </c>
      <c r="AW66" s="530" t="str">
        <f>IF(入力!AW66="","",入力!AW66)</f>
        <v/>
      </c>
      <c r="AX66" s="257" t="str">
        <f>IF(入力!AX66="","",入力!AX66)</f>
        <v/>
      </c>
      <c r="AY66" s="530" t="str">
        <f>IF(入力!AY66="","",入力!AY66)</f>
        <v/>
      </c>
      <c r="AZ66" s="257" t="str">
        <f>IF(入力!AZ66="","",入力!AZ66)</f>
        <v/>
      </c>
      <c r="BA66" s="135" t="str">
        <f>IF(入力!BA66="","",入力!BA66)</f>
        <v/>
      </c>
      <c r="BB66" s="279" t="str">
        <f>IF(入力!BB66="","",入力!BB66)</f>
        <v/>
      </c>
      <c r="BC66" s="129" t="str">
        <f>IF(入力!BC66="","",入力!BC66)</f>
        <v/>
      </c>
      <c r="BD66" s="282" t="str">
        <f>IF(入力!BD66="","",入力!BD66)</f>
        <v/>
      </c>
      <c r="BE66" s="129" t="str">
        <f>IF(入力!BE66="","",入力!BE66)</f>
        <v/>
      </c>
      <c r="BF66" s="283" t="str">
        <f>IF(入力!BF66="","",入力!BF66)</f>
        <v/>
      </c>
    </row>
    <row r="67" spans="1:58">
      <c r="A67" s="96">
        <f>IF(入力!A67="","",入力!A67)</f>
        <v>54</v>
      </c>
      <c r="B67" s="189" t="str">
        <f>IF(入力!B67="","",入力!B67)</f>
        <v/>
      </c>
      <c r="C67" s="189" t="str">
        <f>IF(入力!C67="","",入力!C67)</f>
        <v/>
      </c>
      <c r="D67" s="232" t="str">
        <f>IF(入力!D67="","",入力!D67)</f>
        <v/>
      </c>
      <c r="E67" s="440" t="str">
        <f>IF(入力!E67="", IF(D67="","",DATEDIF(D67,入力!$C$3,"Y")),入力!E67)</f>
        <v/>
      </c>
      <c r="F67" s="374" t="str">
        <f>IF(入力!F67="","",入力!F67)</f>
        <v/>
      </c>
      <c r="G67" s="189" t="str">
        <f>IF(入力!G67="","",入力!G67)</f>
        <v/>
      </c>
      <c r="H67" s="189" t="str">
        <f>IF(入力!H67="","",入力!H67)</f>
        <v/>
      </c>
      <c r="I67" s="189" t="str">
        <f>IF(入力!I67="","",入力!I67)</f>
        <v/>
      </c>
      <c r="J67" s="189" t="str">
        <f>IF(入力!J67="","",入力!J67)</f>
        <v/>
      </c>
      <c r="K67" s="160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IF(OR(入力!L67="",入力!M67="",入力!N67=""),"",(入力!L67-(入力!L67*(4.57/(1.0888-0.00153*(入力!M67+入力!N67))-4.142)*100)/100))</f>
        <v/>
      </c>
      <c r="P67" s="83" t="str">
        <f>IF(入力!P67="", IF(K67="","",L67/POWER(K67/100,2)),入力!P67)</f>
        <v/>
      </c>
      <c r="Q67" s="193" t="str">
        <f>IF(入力!Q67="","",入力!Q67)</f>
        <v/>
      </c>
      <c r="R67" s="257" t="str">
        <f>IF(入力!R67="","",入力!R67)</f>
        <v/>
      </c>
      <c r="S67" s="104" t="str">
        <f>IF(入力!S67="","",入力!S67)</f>
        <v/>
      </c>
      <c r="T67" s="205" t="str">
        <f>IF(入力!T67="","",入力!T67)</f>
        <v/>
      </c>
      <c r="U67" s="248" t="str">
        <f>IF(入力!U67="","",入力!U67)</f>
        <v/>
      </c>
      <c r="V67" s="204" t="str">
        <f>IF(入力!V67="","",入力!V67)</f>
        <v/>
      </c>
      <c r="W67" s="108" t="str">
        <f>IF(入力!W67="","",入力!W67)</f>
        <v/>
      </c>
      <c r="X67" s="109" t="str">
        <f>IF(入力!X67="","",入力!X67)</f>
        <v/>
      </c>
      <c r="Y67" s="209" t="str">
        <f>IF(入力!Y67="","",入力!Y67)</f>
        <v/>
      </c>
      <c r="Z67" s="209" t="str">
        <f>IF(入力!Z67="","",入力!Z67)</f>
        <v/>
      </c>
      <c r="AA67" s="258" t="str">
        <f>IF(入力!AA67="","",入力!AA67)</f>
        <v/>
      </c>
      <c r="AB67" s="259" t="str">
        <f>IF(入力!AB67="","",入力!AB67)</f>
        <v/>
      </c>
      <c r="AC67" s="210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10" t="str">
        <f>IF(入力!AD67="","",入力!AD67)</f>
        <v/>
      </c>
      <c r="AE67" s="210" t="str">
        <f>IF(入力!AE67="","",入力!AE67)</f>
        <v/>
      </c>
      <c r="AF67" s="210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10" t="str">
        <f>IF(入力!AG67="","",入力!AG67)</f>
        <v/>
      </c>
      <c r="AH67" s="210" t="str">
        <f>IF(入力!AH67="","",入力!AH67)</f>
        <v/>
      </c>
      <c r="AI67" s="210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10" t="str">
        <f>IF(入力!AJ67="","",入力!AJ67)</f>
        <v/>
      </c>
      <c r="AK67" s="210" t="str">
        <f>IF(入力!AK67="","",入力!AK67)</f>
        <v/>
      </c>
      <c r="AL67" s="210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09" t="str">
        <f>IF(入力!AM67="","",入力!AM67)</f>
        <v/>
      </c>
      <c r="AN67" s="127" t="str">
        <f>IF(入力!AN67="","",入力!AN67)</f>
        <v/>
      </c>
      <c r="AO67" s="206" t="str">
        <f>IF(入力!AO67="","",入力!AO67)</f>
        <v/>
      </c>
      <c r="AP67" s="447" t="str">
        <f>IF(入力!AP67="","",入力!AP67)</f>
        <v/>
      </c>
      <c r="AQ67" s="206" t="str">
        <f>IF(入力!AQ67="","",入力!AQ67)</f>
        <v/>
      </c>
      <c r="AR67" s="447" t="str">
        <f>IF(入力!AR67="","",入力!AR67)</f>
        <v/>
      </c>
      <c r="AS67" s="206" t="str">
        <f>IF(入力!AS67="","",入力!AS67)</f>
        <v/>
      </c>
      <c r="AT67" s="208" t="str">
        <f>IF(入力!AT67="","",入力!AT67)</f>
        <v/>
      </c>
      <c r="AU67" s="160" t="str">
        <f>IF(入力!AU67="","",入力!AU67)</f>
        <v/>
      </c>
      <c r="AV67" s="257" t="str">
        <f>IF(入力!AV67="","",入力!AV67)</f>
        <v/>
      </c>
      <c r="AW67" s="530" t="str">
        <f>IF(入力!AW67="","",入力!AW67)</f>
        <v/>
      </c>
      <c r="AX67" s="257" t="str">
        <f>IF(入力!AX67="","",入力!AX67)</f>
        <v/>
      </c>
      <c r="AY67" s="530" t="str">
        <f>IF(入力!AY67="","",入力!AY67)</f>
        <v/>
      </c>
      <c r="AZ67" s="257" t="str">
        <f>IF(入力!AZ67="","",入力!AZ67)</f>
        <v/>
      </c>
      <c r="BA67" s="135" t="str">
        <f>IF(入力!BA67="","",入力!BA67)</f>
        <v/>
      </c>
      <c r="BB67" s="279" t="str">
        <f>IF(入力!BB67="","",入力!BB67)</f>
        <v/>
      </c>
      <c r="BC67" s="129" t="str">
        <f>IF(入力!BC67="","",入力!BC67)</f>
        <v/>
      </c>
      <c r="BD67" s="282" t="str">
        <f>IF(入力!BD67="","",入力!BD67)</f>
        <v/>
      </c>
      <c r="BE67" s="129" t="str">
        <f>IF(入力!BE67="","",入力!BE67)</f>
        <v/>
      </c>
      <c r="BF67" s="283" t="str">
        <f>IF(入力!BF67="","",入力!BF67)</f>
        <v/>
      </c>
    </row>
    <row r="68" spans="1:58">
      <c r="A68" s="96">
        <f>IF(入力!A68="","",入力!A68)</f>
        <v>55</v>
      </c>
      <c r="B68" s="189" t="str">
        <f>IF(入力!B68="","",入力!B68)</f>
        <v/>
      </c>
      <c r="C68" s="189" t="str">
        <f>IF(入力!C68="","",入力!C68)</f>
        <v/>
      </c>
      <c r="D68" s="232" t="str">
        <f>IF(入力!D68="","",入力!D68)</f>
        <v/>
      </c>
      <c r="E68" s="440" t="str">
        <f>IF(入力!E68="", IF(D68="","",DATEDIF(D68,入力!$C$3,"Y")),入力!E68)</f>
        <v/>
      </c>
      <c r="F68" s="374" t="str">
        <f>IF(入力!F68="","",入力!F68)</f>
        <v/>
      </c>
      <c r="G68" s="189" t="str">
        <f>IF(入力!G68="","",入力!G68)</f>
        <v/>
      </c>
      <c r="H68" s="189" t="str">
        <f>IF(入力!H68="","",入力!H68)</f>
        <v/>
      </c>
      <c r="I68" s="189" t="str">
        <f>IF(入力!I68="","",入力!I68)</f>
        <v/>
      </c>
      <c r="J68" s="189" t="str">
        <f>IF(入力!J68="","",入力!J68)</f>
        <v/>
      </c>
      <c r="K68" s="160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IF(OR(入力!L68="",入力!M68="",入力!N68=""),"",(入力!L68-(入力!L68*(4.57/(1.0888-0.00153*(入力!M68+入力!N68))-4.142)*100)/100))</f>
        <v/>
      </c>
      <c r="P68" s="83" t="str">
        <f>IF(入力!P68="", IF(K68="","",L68/POWER(K68/100,2)),入力!P68)</f>
        <v/>
      </c>
      <c r="Q68" s="193" t="str">
        <f>IF(入力!Q68="","",入力!Q68)</f>
        <v/>
      </c>
      <c r="R68" s="257" t="str">
        <f>IF(入力!R68="","",入力!R68)</f>
        <v/>
      </c>
      <c r="S68" s="104" t="str">
        <f>IF(入力!S68="","",入力!S68)</f>
        <v/>
      </c>
      <c r="T68" s="205" t="str">
        <f>IF(入力!T68="","",入力!T68)</f>
        <v/>
      </c>
      <c r="U68" s="248" t="str">
        <f>IF(入力!U68="","",入力!U68)</f>
        <v/>
      </c>
      <c r="V68" s="204" t="str">
        <f>IF(入力!V68="","",入力!V68)</f>
        <v/>
      </c>
      <c r="W68" s="108" t="str">
        <f>IF(入力!W68="","",入力!W68)</f>
        <v/>
      </c>
      <c r="X68" s="109" t="str">
        <f>IF(入力!X68="","",入力!X68)</f>
        <v/>
      </c>
      <c r="Y68" s="209" t="str">
        <f>IF(入力!Y68="","",入力!Y68)</f>
        <v/>
      </c>
      <c r="Z68" s="209" t="str">
        <f>IF(入力!Z68="","",入力!Z68)</f>
        <v/>
      </c>
      <c r="AA68" s="258" t="str">
        <f>IF(入力!AA68="","",入力!AA68)</f>
        <v/>
      </c>
      <c r="AB68" s="259" t="str">
        <f>IF(入力!AB68="","",入力!AB68)</f>
        <v/>
      </c>
      <c r="AC68" s="210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10" t="str">
        <f>IF(入力!AD68="","",入力!AD68)</f>
        <v/>
      </c>
      <c r="AE68" s="210" t="str">
        <f>IF(入力!AE68="","",入力!AE68)</f>
        <v/>
      </c>
      <c r="AF68" s="210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10" t="str">
        <f>IF(入力!AG68="","",入力!AG68)</f>
        <v/>
      </c>
      <c r="AH68" s="210" t="str">
        <f>IF(入力!AH68="","",入力!AH68)</f>
        <v/>
      </c>
      <c r="AI68" s="210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10" t="str">
        <f>IF(入力!AJ68="","",入力!AJ68)</f>
        <v/>
      </c>
      <c r="AK68" s="210" t="str">
        <f>IF(入力!AK68="","",入力!AK68)</f>
        <v/>
      </c>
      <c r="AL68" s="210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09" t="str">
        <f>IF(入力!AM68="","",入力!AM68)</f>
        <v/>
      </c>
      <c r="AN68" s="127" t="str">
        <f>IF(入力!AN68="","",入力!AN68)</f>
        <v/>
      </c>
      <c r="AO68" s="206" t="str">
        <f>IF(入力!AO68="","",入力!AO68)</f>
        <v/>
      </c>
      <c r="AP68" s="447" t="str">
        <f>IF(入力!AP68="","",入力!AP68)</f>
        <v/>
      </c>
      <c r="AQ68" s="206" t="str">
        <f>IF(入力!AQ68="","",入力!AQ68)</f>
        <v/>
      </c>
      <c r="AR68" s="447" t="str">
        <f>IF(入力!AR68="","",入力!AR68)</f>
        <v/>
      </c>
      <c r="AS68" s="206" t="str">
        <f>IF(入力!AS68="","",入力!AS68)</f>
        <v/>
      </c>
      <c r="AT68" s="208" t="str">
        <f>IF(入力!AT68="","",入力!AT68)</f>
        <v/>
      </c>
      <c r="AU68" s="160" t="str">
        <f>IF(入力!AU68="","",入力!AU68)</f>
        <v/>
      </c>
      <c r="AV68" s="257" t="str">
        <f>IF(入力!AV68="","",入力!AV68)</f>
        <v/>
      </c>
      <c r="AW68" s="530" t="str">
        <f>IF(入力!AW68="","",入力!AW68)</f>
        <v/>
      </c>
      <c r="AX68" s="257" t="str">
        <f>IF(入力!AX68="","",入力!AX68)</f>
        <v/>
      </c>
      <c r="AY68" s="530" t="str">
        <f>IF(入力!AY68="","",入力!AY68)</f>
        <v/>
      </c>
      <c r="AZ68" s="257" t="str">
        <f>IF(入力!AZ68="","",入力!AZ68)</f>
        <v/>
      </c>
      <c r="BA68" s="135" t="str">
        <f>IF(入力!BA68="","",入力!BA68)</f>
        <v/>
      </c>
      <c r="BB68" s="279" t="str">
        <f>IF(入力!BB68="","",入力!BB68)</f>
        <v/>
      </c>
      <c r="BC68" s="129" t="str">
        <f>IF(入力!BC68="","",入力!BC68)</f>
        <v/>
      </c>
      <c r="BD68" s="282" t="str">
        <f>IF(入力!BD68="","",入力!BD68)</f>
        <v/>
      </c>
      <c r="BE68" s="129" t="str">
        <f>IF(入力!BE68="","",入力!BE68)</f>
        <v/>
      </c>
      <c r="BF68" s="283" t="str">
        <f>IF(入力!BF68="","",入力!BF68)</f>
        <v/>
      </c>
    </row>
    <row r="69" spans="1:58">
      <c r="A69" s="96">
        <f>IF(入力!A69="","",入力!A69)</f>
        <v>56</v>
      </c>
      <c r="B69" s="189" t="str">
        <f>IF(入力!B69="","",入力!B69)</f>
        <v/>
      </c>
      <c r="C69" s="189" t="str">
        <f>IF(入力!C69="","",入力!C69)</f>
        <v/>
      </c>
      <c r="D69" s="232" t="str">
        <f>IF(入力!D69="","",入力!D69)</f>
        <v/>
      </c>
      <c r="E69" s="440" t="str">
        <f>IF(入力!E69="", IF(D69="","",DATEDIF(D69,入力!$C$3,"Y")),入力!E69)</f>
        <v/>
      </c>
      <c r="F69" s="374" t="str">
        <f>IF(入力!F69="","",入力!F69)</f>
        <v/>
      </c>
      <c r="G69" s="189" t="str">
        <f>IF(入力!G69="","",入力!G69)</f>
        <v/>
      </c>
      <c r="H69" s="189" t="str">
        <f>IF(入力!H69="","",入力!H69)</f>
        <v/>
      </c>
      <c r="I69" s="189" t="str">
        <f>IF(入力!I69="","",入力!I69)</f>
        <v/>
      </c>
      <c r="J69" s="189" t="str">
        <f>IF(入力!J69="","",入力!J69)</f>
        <v/>
      </c>
      <c r="K69" s="160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IF(OR(入力!L69="",入力!M69="",入力!N69=""),"",(入力!L69-(入力!L69*(4.57/(1.0888-0.00153*(入力!M69+入力!N69))-4.142)*100)/100))</f>
        <v/>
      </c>
      <c r="P69" s="83" t="str">
        <f>IF(入力!P69="", IF(K69="","",L69/POWER(K69/100,2)),入力!P69)</f>
        <v/>
      </c>
      <c r="Q69" s="193" t="str">
        <f>IF(入力!Q69="","",入力!Q69)</f>
        <v/>
      </c>
      <c r="R69" s="257" t="str">
        <f>IF(入力!R69="","",入力!R69)</f>
        <v/>
      </c>
      <c r="S69" s="104" t="str">
        <f>IF(入力!S69="","",入力!S69)</f>
        <v/>
      </c>
      <c r="T69" s="205" t="str">
        <f>IF(入力!T69="","",入力!T69)</f>
        <v/>
      </c>
      <c r="U69" s="248" t="str">
        <f>IF(入力!U69="","",入力!U69)</f>
        <v/>
      </c>
      <c r="V69" s="204" t="str">
        <f>IF(入力!V69="","",入力!V69)</f>
        <v/>
      </c>
      <c r="W69" s="108" t="str">
        <f>IF(入力!W69="","",入力!W69)</f>
        <v/>
      </c>
      <c r="X69" s="109" t="str">
        <f>IF(入力!X69="","",入力!X69)</f>
        <v/>
      </c>
      <c r="Y69" s="209" t="str">
        <f>IF(入力!Y69="","",入力!Y69)</f>
        <v/>
      </c>
      <c r="Z69" s="209" t="str">
        <f>IF(入力!Z69="","",入力!Z69)</f>
        <v/>
      </c>
      <c r="AA69" s="258" t="str">
        <f>IF(入力!AA69="","",入力!AA69)</f>
        <v/>
      </c>
      <c r="AB69" s="259" t="str">
        <f>IF(入力!AB69="","",入力!AB69)</f>
        <v/>
      </c>
      <c r="AC69" s="210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10" t="str">
        <f>IF(入力!AD69="","",入力!AD69)</f>
        <v/>
      </c>
      <c r="AE69" s="210" t="str">
        <f>IF(入力!AE69="","",入力!AE69)</f>
        <v/>
      </c>
      <c r="AF69" s="210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10" t="str">
        <f>IF(入力!AG69="","",入力!AG69)</f>
        <v/>
      </c>
      <c r="AH69" s="210" t="str">
        <f>IF(入力!AH69="","",入力!AH69)</f>
        <v/>
      </c>
      <c r="AI69" s="210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10" t="str">
        <f>IF(入力!AJ69="","",入力!AJ69)</f>
        <v/>
      </c>
      <c r="AK69" s="210" t="str">
        <f>IF(入力!AK69="","",入力!AK69)</f>
        <v/>
      </c>
      <c r="AL69" s="210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09" t="str">
        <f>IF(入力!AM69="","",入力!AM69)</f>
        <v/>
      </c>
      <c r="AN69" s="127" t="str">
        <f>IF(入力!AN69="","",入力!AN69)</f>
        <v/>
      </c>
      <c r="AO69" s="206" t="str">
        <f>IF(入力!AO69="","",入力!AO69)</f>
        <v/>
      </c>
      <c r="AP69" s="447" t="str">
        <f>IF(入力!AP69="","",入力!AP69)</f>
        <v/>
      </c>
      <c r="AQ69" s="206" t="str">
        <f>IF(入力!AQ69="","",入力!AQ69)</f>
        <v/>
      </c>
      <c r="AR69" s="447" t="str">
        <f>IF(入力!AR69="","",入力!AR69)</f>
        <v/>
      </c>
      <c r="AS69" s="206" t="str">
        <f>IF(入力!AS69="","",入力!AS69)</f>
        <v/>
      </c>
      <c r="AT69" s="208" t="str">
        <f>IF(入力!AT69="","",入力!AT69)</f>
        <v/>
      </c>
      <c r="AU69" s="160" t="str">
        <f>IF(入力!AU69="","",入力!AU69)</f>
        <v/>
      </c>
      <c r="AV69" s="257" t="str">
        <f>IF(入力!AV69="","",入力!AV69)</f>
        <v/>
      </c>
      <c r="AW69" s="530" t="str">
        <f>IF(入力!AW69="","",入力!AW69)</f>
        <v/>
      </c>
      <c r="AX69" s="257" t="str">
        <f>IF(入力!AX69="","",入力!AX69)</f>
        <v/>
      </c>
      <c r="AY69" s="530" t="str">
        <f>IF(入力!AY69="","",入力!AY69)</f>
        <v/>
      </c>
      <c r="AZ69" s="257" t="str">
        <f>IF(入力!AZ69="","",入力!AZ69)</f>
        <v/>
      </c>
      <c r="BA69" s="135" t="str">
        <f>IF(入力!BA69="","",入力!BA69)</f>
        <v/>
      </c>
      <c r="BB69" s="279" t="str">
        <f>IF(入力!BB69="","",入力!BB69)</f>
        <v/>
      </c>
      <c r="BC69" s="129" t="str">
        <f>IF(入力!BC69="","",入力!BC69)</f>
        <v/>
      </c>
      <c r="BD69" s="282" t="str">
        <f>IF(入力!BD69="","",入力!BD69)</f>
        <v/>
      </c>
      <c r="BE69" s="129" t="str">
        <f>IF(入力!BE69="","",入力!BE69)</f>
        <v/>
      </c>
      <c r="BF69" s="283" t="str">
        <f>IF(入力!BF69="","",入力!BF69)</f>
        <v/>
      </c>
    </row>
    <row r="70" spans="1:58">
      <c r="A70" s="96">
        <f>IF(入力!A70="","",入力!A70)</f>
        <v>57</v>
      </c>
      <c r="B70" s="189" t="str">
        <f>IF(入力!B70="","",入力!B70)</f>
        <v/>
      </c>
      <c r="C70" s="189" t="str">
        <f>IF(入力!C70="","",入力!C70)</f>
        <v/>
      </c>
      <c r="D70" s="232" t="str">
        <f>IF(入力!D70="","",入力!D70)</f>
        <v/>
      </c>
      <c r="E70" s="440" t="str">
        <f>IF(入力!E70="", IF(D70="","",DATEDIF(D70,入力!$C$3,"Y")),入力!E70)</f>
        <v/>
      </c>
      <c r="F70" s="374" t="str">
        <f>IF(入力!F70="","",入力!F70)</f>
        <v/>
      </c>
      <c r="G70" s="189" t="str">
        <f>IF(入力!G70="","",入力!G70)</f>
        <v/>
      </c>
      <c r="H70" s="189" t="str">
        <f>IF(入力!H70="","",入力!H70)</f>
        <v/>
      </c>
      <c r="I70" s="189" t="str">
        <f>IF(入力!I70="","",入力!I70)</f>
        <v/>
      </c>
      <c r="J70" s="189" t="str">
        <f>IF(入力!J70="","",入力!J70)</f>
        <v/>
      </c>
      <c r="K70" s="160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IF(OR(入力!L70="",入力!M70="",入力!N70=""),"",(入力!L70-(入力!L70*(4.57/(1.0888-0.00153*(入力!M70+入力!N70))-4.142)*100)/100))</f>
        <v/>
      </c>
      <c r="P70" s="83" t="str">
        <f>IF(入力!P70="", IF(K70="","",L70/POWER(K70/100,2)),入力!P70)</f>
        <v/>
      </c>
      <c r="Q70" s="193" t="str">
        <f>IF(入力!Q70="","",入力!Q70)</f>
        <v/>
      </c>
      <c r="R70" s="257" t="str">
        <f>IF(入力!R70="","",入力!R70)</f>
        <v/>
      </c>
      <c r="S70" s="104" t="str">
        <f>IF(入力!S70="","",入力!S70)</f>
        <v/>
      </c>
      <c r="T70" s="205" t="str">
        <f>IF(入力!T70="","",入力!T70)</f>
        <v/>
      </c>
      <c r="U70" s="248" t="str">
        <f>IF(入力!U70="","",入力!U70)</f>
        <v/>
      </c>
      <c r="V70" s="204" t="str">
        <f>IF(入力!V70="","",入力!V70)</f>
        <v/>
      </c>
      <c r="W70" s="108" t="str">
        <f>IF(入力!W70="","",入力!W70)</f>
        <v/>
      </c>
      <c r="X70" s="109" t="str">
        <f>IF(入力!X70="","",入力!X70)</f>
        <v/>
      </c>
      <c r="Y70" s="209" t="str">
        <f>IF(入力!Y70="","",入力!Y70)</f>
        <v/>
      </c>
      <c r="Z70" s="209" t="str">
        <f>IF(入力!Z70="","",入力!Z70)</f>
        <v/>
      </c>
      <c r="AA70" s="258" t="str">
        <f>IF(入力!AA70="","",入力!AA70)</f>
        <v/>
      </c>
      <c r="AB70" s="259" t="str">
        <f>IF(入力!AB70="","",入力!AB70)</f>
        <v/>
      </c>
      <c r="AC70" s="210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10" t="str">
        <f>IF(入力!AD70="","",入力!AD70)</f>
        <v/>
      </c>
      <c r="AE70" s="210" t="str">
        <f>IF(入力!AE70="","",入力!AE70)</f>
        <v/>
      </c>
      <c r="AF70" s="210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10" t="str">
        <f>IF(入力!AG70="","",入力!AG70)</f>
        <v/>
      </c>
      <c r="AH70" s="210" t="str">
        <f>IF(入力!AH70="","",入力!AH70)</f>
        <v/>
      </c>
      <c r="AI70" s="210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10" t="str">
        <f>IF(入力!AJ70="","",入力!AJ70)</f>
        <v/>
      </c>
      <c r="AK70" s="210" t="str">
        <f>IF(入力!AK70="","",入力!AK70)</f>
        <v/>
      </c>
      <c r="AL70" s="210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09" t="str">
        <f>IF(入力!AM70="","",入力!AM70)</f>
        <v/>
      </c>
      <c r="AN70" s="127" t="str">
        <f>IF(入力!AN70="","",入力!AN70)</f>
        <v/>
      </c>
      <c r="AO70" s="206" t="str">
        <f>IF(入力!AO70="","",入力!AO70)</f>
        <v/>
      </c>
      <c r="AP70" s="447" t="str">
        <f>IF(入力!AP70="","",入力!AP70)</f>
        <v/>
      </c>
      <c r="AQ70" s="206" t="str">
        <f>IF(入力!AQ70="","",入力!AQ70)</f>
        <v/>
      </c>
      <c r="AR70" s="447" t="str">
        <f>IF(入力!AR70="","",入力!AR70)</f>
        <v/>
      </c>
      <c r="AS70" s="206" t="str">
        <f>IF(入力!AS70="","",入力!AS70)</f>
        <v/>
      </c>
      <c r="AT70" s="208" t="str">
        <f>IF(入力!AT70="","",入力!AT70)</f>
        <v/>
      </c>
      <c r="AU70" s="160" t="str">
        <f>IF(入力!AU70="","",入力!AU70)</f>
        <v/>
      </c>
      <c r="AV70" s="257" t="str">
        <f>IF(入力!AV70="","",入力!AV70)</f>
        <v/>
      </c>
      <c r="AW70" s="530" t="str">
        <f>IF(入力!AW70="","",入力!AW70)</f>
        <v/>
      </c>
      <c r="AX70" s="257" t="str">
        <f>IF(入力!AX70="","",入力!AX70)</f>
        <v/>
      </c>
      <c r="AY70" s="530" t="str">
        <f>IF(入力!AY70="","",入力!AY70)</f>
        <v/>
      </c>
      <c r="AZ70" s="257" t="str">
        <f>IF(入力!AZ70="","",入力!AZ70)</f>
        <v/>
      </c>
      <c r="BA70" s="135" t="str">
        <f>IF(入力!BA70="","",入力!BA70)</f>
        <v/>
      </c>
      <c r="BB70" s="279" t="str">
        <f>IF(入力!BB70="","",入力!BB70)</f>
        <v/>
      </c>
      <c r="BC70" s="129" t="str">
        <f>IF(入力!BC70="","",入力!BC70)</f>
        <v/>
      </c>
      <c r="BD70" s="282" t="str">
        <f>IF(入力!BD70="","",入力!BD70)</f>
        <v/>
      </c>
      <c r="BE70" s="129" t="str">
        <f>IF(入力!BE70="","",入力!BE70)</f>
        <v/>
      </c>
      <c r="BF70" s="283" t="str">
        <f>IF(入力!BF70="","",入力!BF70)</f>
        <v/>
      </c>
    </row>
    <row r="71" spans="1:58">
      <c r="A71" s="96">
        <f>IF(入力!A71="","",入力!A71)</f>
        <v>58</v>
      </c>
      <c r="B71" s="189" t="str">
        <f>IF(入力!B71="","",入力!B71)</f>
        <v/>
      </c>
      <c r="C71" s="189" t="str">
        <f>IF(入力!C71="","",入力!C71)</f>
        <v/>
      </c>
      <c r="D71" s="232" t="str">
        <f>IF(入力!D71="","",入力!D71)</f>
        <v/>
      </c>
      <c r="E71" s="440" t="str">
        <f>IF(入力!E71="", IF(D71="","",DATEDIF(D71,入力!$C$3,"Y")),入力!E71)</f>
        <v/>
      </c>
      <c r="F71" s="374" t="str">
        <f>IF(入力!F71="","",入力!F71)</f>
        <v/>
      </c>
      <c r="G71" s="189" t="str">
        <f>IF(入力!G71="","",入力!G71)</f>
        <v/>
      </c>
      <c r="H71" s="189" t="str">
        <f>IF(入力!H71="","",入力!H71)</f>
        <v/>
      </c>
      <c r="I71" s="189" t="str">
        <f>IF(入力!I71="","",入力!I71)</f>
        <v/>
      </c>
      <c r="J71" s="189" t="str">
        <f>IF(入力!J71="","",入力!J71)</f>
        <v/>
      </c>
      <c r="K71" s="160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IF(OR(入力!L71="",入力!M71="",入力!N71=""),"",(入力!L71-(入力!L71*(4.57/(1.0888-0.00153*(入力!M71+入力!N71))-4.142)*100)/100))</f>
        <v/>
      </c>
      <c r="P71" s="83" t="str">
        <f>IF(入力!P71="", IF(K71="","",L71/POWER(K71/100,2)),入力!P71)</f>
        <v/>
      </c>
      <c r="Q71" s="193" t="str">
        <f>IF(入力!Q71="","",入力!Q71)</f>
        <v/>
      </c>
      <c r="R71" s="257" t="str">
        <f>IF(入力!R71="","",入力!R71)</f>
        <v/>
      </c>
      <c r="S71" s="104" t="str">
        <f>IF(入力!S71="","",入力!S71)</f>
        <v/>
      </c>
      <c r="T71" s="205" t="str">
        <f>IF(入力!T71="","",入力!T71)</f>
        <v/>
      </c>
      <c r="U71" s="248" t="str">
        <f>IF(入力!U71="","",入力!U71)</f>
        <v/>
      </c>
      <c r="V71" s="204" t="str">
        <f>IF(入力!V71="","",入力!V71)</f>
        <v/>
      </c>
      <c r="W71" s="108" t="str">
        <f>IF(入力!W71="","",入力!W71)</f>
        <v/>
      </c>
      <c r="X71" s="109" t="str">
        <f>IF(入力!X71="","",入力!X71)</f>
        <v/>
      </c>
      <c r="Y71" s="209" t="str">
        <f>IF(入力!Y71="","",入力!Y71)</f>
        <v/>
      </c>
      <c r="Z71" s="209" t="str">
        <f>IF(入力!Z71="","",入力!Z71)</f>
        <v/>
      </c>
      <c r="AA71" s="258" t="str">
        <f>IF(入力!AA71="","",入力!AA71)</f>
        <v/>
      </c>
      <c r="AB71" s="259" t="str">
        <f>IF(入力!AB71="","",入力!AB71)</f>
        <v/>
      </c>
      <c r="AC71" s="210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10" t="str">
        <f>IF(入力!AD71="","",入力!AD71)</f>
        <v/>
      </c>
      <c r="AE71" s="210" t="str">
        <f>IF(入力!AE71="","",入力!AE71)</f>
        <v/>
      </c>
      <c r="AF71" s="210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10" t="str">
        <f>IF(入力!AG71="","",入力!AG71)</f>
        <v/>
      </c>
      <c r="AH71" s="210" t="str">
        <f>IF(入力!AH71="","",入力!AH71)</f>
        <v/>
      </c>
      <c r="AI71" s="210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10" t="str">
        <f>IF(入力!AJ71="","",入力!AJ71)</f>
        <v/>
      </c>
      <c r="AK71" s="210" t="str">
        <f>IF(入力!AK71="","",入力!AK71)</f>
        <v/>
      </c>
      <c r="AL71" s="210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09" t="str">
        <f>IF(入力!AM71="","",入力!AM71)</f>
        <v/>
      </c>
      <c r="AN71" s="127" t="str">
        <f>IF(入力!AN71="","",入力!AN71)</f>
        <v/>
      </c>
      <c r="AO71" s="206" t="str">
        <f>IF(入力!AO71="","",入力!AO71)</f>
        <v/>
      </c>
      <c r="AP71" s="447" t="str">
        <f>IF(入力!AP71="","",入力!AP71)</f>
        <v/>
      </c>
      <c r="AQ71" s="206" t="str">
        <f>IF(入力!AQ71="","",入力!AQ71)</f>
        <v/>
      </c>
      <c r="AR71" s="447" t="str">
        <f>IF(入力!AR71="","",入力!AR71)</f>
        <v/>
      </c>
      <c r="AS71" s="206" t="str">
        <f>IF(入力!AS71="","",入力!AS71)</f>
        <v/>
      </c>
      <c r="AT71" s="208" t="str">
        <f>IF(入力!AT71="","",入力!AT71)</f>
        <v/>
      </c>
      <c r="AU71" s="160" t="str">
        <f>IF(入力!AU71="","",入力!AU71)</f>
        <v/>
      </c>
      <c r="AV71" s="257" t="str">
        <f>IF(入力!AV71="","",入力!AV71)</f>
        <v/>
      </c>
      <c r="AW71" s="530" t="str">
        <f>IF(入力!AW71="","",入力!AW71)</f>
        <v/>
      </c>
      <c r="AX71" s="257" t="str">
        <f>IF(入力!AX71="","",入力!AX71)</f>
        <v/>
      </c>
      <c r="AY71" s="530" t="str">
        <f>IF(入力!AY71="","",入力!AY71)</f>
        <v/>
      </c>
      <c r="AZ71" s="257" t="str">
        <f>IF(入力!AZ71="","",入力!AZ71)</f>
        <v/>
      </c>
      <c r="BA71" s="135" t="str">
        <f>IF(入力!BA71="","",入力!BA71)</f>
        <v/>
      </c>
      <c r="BB71" s="279" t="str">
        <f>IF(入力!BB71="","",入力!BB71)</f>
        <v/>
      </c>
      <c r="BC71" s="129" t="str">
        <f>IF(入力!BC71="","",入力!BC71)</f>
        <v/>
      </c>
      <c r="BD71" s="282" t="str">
        <f>IF(入力!BD71="","",入力!BD71)</f>
        <v/>
      </c>
      <c r="BE71" s="129" t="str">
        <f>IF(入力!BE71="","",入力!BE71)</f>
        <v/>
      </c>
      <c r="BF71" s="283" t="str">
        <f>IF(入力!BF71="","",入力!BF71)</f>
        <v/>
      </c>
    </row>
    <row r="72" spans="1:58">
      <c r="A72" s="96">
        <f>IF(入力!A72="","",入力!A72)</f>
        <v>59</v>
      </c>
      <c r="B72" s="189" t="str">
        <f>IF(入力!B72="","",入力!B72)</f>
        <v/>
      </c>
      <c r="C72" s="189" t="str">
        <f>IF(入力!C72="","",入力!C72)</f>
        <v/>
      </c>
      <c r="D72" s="232" t="str">
        <f>IF(入力!D72="","",入力!D72)</f>
        <v/>
      </c>
      <c r="E72" s="440" t="str">
        <f>IF(入力!E72="", IF(D72="","",DATEDIF(D72,入力!$C$3,"Y")),入力!E72)</f>
        <v/>
      </c>
      <c r="F72" s="374" t="str">
        <f>IF(入力!F72="","",入力!F72)</f>
        <v/>
      </c>
      <c r="G72" s="189" t="str">
        <f>IF(入力!G72="","",入力!G72)</f>
        <v/>
      </c>
      <c r="H72" s="189" t="str">
        <f>IF(入力!H72="","",入力!H72)</f>
        <v/>
      </c>
      <c r="I72" s="189" t="str">
        <f>IF(入力!I72="","",入力!I72)</f>
        <v/>
      </c>
      <c r="J72" s="189" t="str">
        <f>IF(入力!J72="","",入力!J72)</f>
        <v/>
      </c>
      <c r="K72" s="160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IF(OR(入力!L72="",入力!M72="",入力!N72=""),"",(入力!L72-(入力!L72*(4.57/(1.0888-0.00153*(入力!M72+入力!N72))-4.142)*100)/100))</f>
        <v/>
      </c>
      <c r="P72" s="83" t="str">
        <f>IF(入力!P72="", IF(K72="","",L72/POWER(K72/100,2)),入力!P72)</f>
        <v/>
      </c>
      <c r="Q72" s="193" t="str">
        <f>IF(入力!Q72="","",入力!Q72)</f>
        <v/>
      </c>
      <c r="R72" s="257" t="str">
        <f>IF(入力!R72="","",入力!R72)</f>
        <v/>
      </c>
      <c r="S72" s="104" t="str">
        <f>IF(入力!S72="","",入力!S72)</f>
        <v/>
      </c>
      <c r="T72" s="205" t="str">
        <f>IF(入力!T72="","",入力!T72)</f>
        <v/>
      </c>
      <c r="U72" s="248" t="str">
        <f>IF(入力!U72="","",入力!U72)</f>
        <v/>
      </c>
      <c r="V72" s="204" t="str">
        <f>IF(入力!V72="","",入力!V72)</f>
        <v/>
      </c>
      <c r="W72" s="108" t="str">
        <f>IF(入力!W72="","",入力!W72)</f>
        <v/>
      </c>
      <c r="X72" s="109" t="str">
        <f>IF(入力!X72="","",入力!X72)</f>
        <v/>
      </c>
      <c r="Y72" s="209" t="str">
        <f>IF(入力!Y72="","",入力!Y72)</f>
        <v/>
      </c>
      <c r="Z72" s="209" t="str">
        <f>IF(入力!Z72="","",入力!Z72)</f>
        <v/>
      </c>
      <c r="AA72" s="258" t="str">
        <f>IF(入力!AA72="","",入力!AA72)</f>
        <v/>
      </c>
      <c r="AB72" s="259" t="str">
        <f>IF(入力!AB72="","",入力!AB72)</f>
        <v/>
      </c>
      <c r="AC72" s="210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10" t="str">
        <f>IF(入力!AD72="","",入力!AD72)</f>
        <v/>
      </c>
      <c r="AE72" s="210" t="str">
        <f>IF(入力!AE72="","",入力!AE72)</f>
        <v/>
      </c>
      <c r="AF72" s="210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10" t="str">
        <f>IF(入力!AG72="","",入力!AG72)</f>
        <v/>
      </c>
      <c r="AH72" s="210" t="str">
        <f>IF(入力!AH72="","",入力!AH72)</f>
        <v/>
      </c>
      <c r="AI72" s="210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10" t="str">
        <f>IF(入力!AJ72="","",入力!AJ72)</f>
        <v/>
      </c>
      <c r="AK72" s="210" t="str">
        <f>IF(入力!AK72="","",入力!AK72)</f>
        <v/>
      </c>
      <c r="AL72" s="210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09" t="str">
        <f>IF(入力!AM72="","",入力!AM72)</f>
        <v/>
      </c>
      <c r="AN72" s="127" t="str">
        <f>IF(入力!AN72="","",入力!AN72)</f>
        <v/>
      </c>
      <c r="AO72" s="206" t="str">
        <f>IF(入力!AO72="","",入力!AO72)</f>
        <v/>
      </c>
      <c r="AP72" s="447" t="str">
        <f>IF(入力!AP72="","",入力!AP72)</f>
        <v/>
      </c>
      <c r="AQ72" s="206" t="str">
        <f>IF(入力!AQ72="","",入力!AQ72)</f>
        <v/>
      </c>
      <c r="AR72" s="447" t="str">
        <f>IF(入力!AR72="","",入力!AR72)</f>
        <v/>
      </c>
      <c r="AS72" s="206" t="str">
        <f>IF(入力!AS72="","",入力!AS72)</f>
        <v/>
      </c>
      <c r="AT72" s="208" t="str">
        <f>IF(入力!AT72="","",入力!AT72)</f>
        <v/>
      </c>
      <c r="AU72" s="160" t="str">
        <f>IF(入力!AU72="","",入力!AU72)</f>
        <v/>
      </c>
      <c r="AV72" s="257" t="str">
        <f>IF(入力!AV72="","",入力!AV72)</f>
        <v/>
      </c>
      <c r="AW72" s="530" t="str">
        <f>IF(入力!AW72="","",入力!AW72)</f>
        <v/>
      </c>
      <c r="AX72" s="257" t="str">
        <f>IF(入力!AX72="","",入力!AX72)</f>
        <v/>
      </c>
      <c r="AY72" s="530" t="str">
        <f>IF(入力!AY72="","",入力!AY72)</f>
        <v/>
      </c>
      <c r="AZ72" s="257" t="str">
        <f>IF(入力!AZ72="","",入力!AZ72)</f>
        <v/>
      </c>
      <c r="BA72" s="135" t="str">
        <f>IF(入力!BA72="","",入力!BA72)</f>
        <v/>
      </c>
      <c r="BB72" s="279" t="str">
        <f>IF(入力!BB72="","",入力!BB72)</f>
        <v/>
      </c>
      <c r="BC72" s="129" t="str">
        <f>IF(入力!BC72="","",入力!BC72)</f>
        <v/>
      </c>
      <c r="BD72" s="282" t="str">
        <f>IF(入力!BD72="","",入力!BD72)</f>
        <v/>
      </c>
      <c r="BE72" s="129" t="str">
        <f>IF(入力!BE72="","",入力!BE72)</f>
        <v/>
      </c>
      <c r="BF72" s="283" t="str">
        <f>IF(入力!BF72="","",入力!BF72)</f>
        <v/>
      </c>
    </row>
    <row r="73" spans="1:58" ht="14.25" thickBot="1">
      <c r="A73" s="99">
        <f>IF(入力!A73="","",入力!A73)</f>
        <v>60</v>
      </c>
      <c r="B73" s="213" t="str">
        <f>IF(入力!B73="","",入力!B73)</f>
        <v/>
      </c>
      <c r="C73" s="213" t="str">
        <f>IF(入力!C73="","",入力!C73)</f>
        <v/>
      </c>
      <c r="D73" s="233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13" t="str">
        <f>IF(入力!G73="","",入力!G73)</f>
        <v/>
      </c>
      <c r="H73" s="213" t="str">
        <f>IF(入力!H73="","",入力!H73)</f>
        <v/>
      </c>
      <c r="I73" s="379" t="str">
        <f>IF(入力!I73="","",入力!I73)</f>
        <v/>
      </c>
      <c r="J73" s="379" t="str">
        <f>IF(入力!J73="","",入力!J73)</f>
        <v/>
      </c>
      <c r="K73" s="222" t="str">
        <f>IF(入力!K73="","",入力!K73)</f>
        <v/>
      </c>
      <c r="L73" s="223" t="str">
        <f>IF(入力!L73="","",入力!L73)</f>
        <v/>
      </c>
      <c r="M73" s="223" t="str">
        <f>IF(入力!M73="","",入力!M73)</f>
        <v/>
      </c>
      <c r="N73" s="223" t="str">
        <f>IF(入力!N73="","",入力!N73)</f>
        <v/>
      </c>
      <c r="O73" s="83" t="str">
        <f>IF(OR(入力!L73="",入力!M73="",入力!N73=""),"",(入力!L73-(入力!L73*(4.57/(1.0888-0.00153*(入力!M73+入力!N73))-4.142)*100)/100))</f>
        <v/>
      </c>
      <c r="P73" s="223" t="str">
        <f>IF(入力!P73="", IF(K73="","",L73/POWER(K73/100,2)),入力!P73)</f>
        <v/>
      </c>
      <c r="Q73" s="260" t="str">
        <f>IF(入力!Q73="","",入力!Q73)</f>
        <v/>
      </c>
      <c r="R73" s="224" t="str">
        <f>IF(入力!R73="","",入力!R73)</f>
        <v/>
      </c>
      <c r="S73" s="120" t="str">
        <f>IF(入力!S73="","",入力!S73)</f>
        <v/>
      </c>
      <c r="T73" s="261" t="str">
        <f>IF(入力!T73="","",入力!T73)</f>
        <v/>
      </c>
      <c r="U73" s="380" t="str">
        <f>IF(入力!U73="","",入力!U73)</f>
        <v/>
      </c>
      <c r="V73" s="381" t="str">
        <f>IF(入力!V73="","",入力!V73)</f>
        <v/>
      </c>
      <c r="W73" s="120" t="str">
        <f>IF(入力!W73="","",入力!W73)</f>
        <v/>
      </c>
      <c r="X73" s="380" t="str">
        <f>IF(入力!X73="","",入力!X73)</f>
        <v/>
      </c>
      <c r="Y73" s="262" t="str">
        <f>IF(入力!Y73="","",入力!Y73)</f>
        <v/>
      </c>
      <c r="Z73" s="262" t="str">
        <f>IF(入力!Z73="","",入力!Z73)</f>
        <v/>
      </c>
      <c r="AA73" s="263" t="str">
        <f>IF(入力!AA73="","",入力!AA73)</f>
        <v/>
      </c>
      <c r="AB73" s="266" t="str">
        <f>IF(入力!AB73="","",入力!AB73)</f>
        <v/>
      </c>
      <c r="AC73" s="264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64" t="str">
        <f>IF(入力!AD73="","",入力!AD73)</f>
        <v/>
      </c>
      <c r="AE73" s="264" t="str">
        <f>IF(入力!AE73="","",入力!AE73)</f>
        <v/>
      </c>
      <c r="AF73" s="264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64" t="str">
        <f>IF(入力!AG73="","",入力!AG73)</f>
        <v/>
      </c>
      <c r="AH73" s="264" t="str">
        <f>IF(入力!AH73="","",入力!AH73)</f>
        <v/>
      </c>
      <c r="AI73" s="264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64" t="str">
        <f>IF(入力!AJ73="","",入力!AJ73)</f>
        <v/>
      </c>
      <c r="AK73" s="264" t="str">
        <f>IF(入力!AK73="","",入力!AK73)</f>
        <v/>
      </c>
      <c r="AL73" s="210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62" t="str">
        <f>IF(入力!AM73="","",入力!AM73)</f>
        <v/>
      </c>
      <c r="AN73" s="243" t="str">
        <f>IF(入力!AN73="","",入力!AN73)</f>
        <v/>
      </c>
      <c r="AO73" s="225" t="str">
        <f>IF(入力!AO73="","",入力!AO73)</f>
        <v/>
      </c>
      <c r="AP73" s="261" t="str">
        <f>IF(入力!AP73="","",入力!AP73)</f>
        <v/>
      </c>
      <c r="AQ73" s="225" t="str">
        <f>IF(入力!AQ73="","",入力!AQ73)</f>
        <v/>
      </c>
      <c r="AR73" s="261" t="str">
        <f>IF(入力!AR73="","",入力!AR73)</f>
        <v/>
      </c>
      <c r="AS73" s="225" t="str">
        <f>IF(入力!AS73="","",入力!AS73)</f>
        <v/>
      </c>
      <c r="AT73" s="226" t="str">
        <f>IF(入力!AT73="","",入力!AT73)</f>
        <v/>
      </c>
      <c r="AU73" s="222" t="str">
        <f>IF(入力!AU73="","",入力!AU73)</f>
        <v/>
      </c>
      <c r="AV73" s="224" t="str">
        <f>IF(入力!AV73="","",入力!AV73)</f>
        <v/>
      </c>
      <c r="AW73" s="531" t="str">
        <f>IF(入力!AW73="","",入力!AW73)</f>
        <v/>
      </c>
      <c r="AX73" s="224" t="str">
        <f>IF(入力!AX73="","",入力!AX73)</f>
        <v/>
      </c>
      <c r="AY73" s="531" t="str">
        <f>IF(入力!AY73="","",入力!AY73)</f>
        <v/>
      </c>
      <c r="AZ73" s="224" t="str">
        <f>IF(入力!AZ73="","",入力!AZ73)</f>
        <v/>
      </c>
      <c r="BA73" s="263" t="str">
        <f>IF(入力!BA73="","",入力!BA73)</f>
        <v/>
      </c>
      <c r="BB73" s="382" t="str">
        <f>IF(入力!BB73="","",入力!BB73)</f>
        <v/>
      </c>
      <c r="BC73" s="383" t="str">
        <f>IF(入力!BC73="","",入力!BC73)</f>
        <v/>
      </c>
      <c r="BD73" s="384" t="str">
        <f>IF(入力!BD73="","",入力!BD73)</f>
        <v/>
      </c>
      <c r="BE73" s="383" t="str">
        <f>IF(入力!BE73="","",入力!BE73)</f>
        <v/>
      </c>
      <c r="BF73" s="385" t="str">
        <f>IF(入力!BF73="","",入力!BF73)</f>
        <v/>
      </c>
    </row>
    <row r="74" spans="1:58" ht="14.25" thickTop="1">
      <c r="A74" s="280"/>
      <c r="B74" s="281"/>
      <c r="C74" s="281"/>
      <c r="D74" s="281"/>
      <c r="E74" s="281"/>
      <c r="F74" s="281"/>
      <c r="G74" s="281"/>
      <c r="H74" s="377"/>
      <c r="I74" s="645" t="s">
        <v>55</v>
      </c>
      <c r="J74" s="730"/>
      <c r="K74" s="473">
        <f>IF(COUNTBLANK(K14:K73)=60,"",AVERAGE(K14:K73))</f>
        <v>171.3</v>
      </c>
      <c r="L74" s="482">
        <f t="shared" ref="L74:BF74" si="0">IF(COUNTBLANK(L14:L73)=60,"",AVERAGE(L14:L73))</f>
        <v>58.980000000000004</v>
      </c>
      <c r="M74" s="482">
        <f t="shared" si="0"/>
        <v>13.5</v>
      </c>
      <c r="N74" s="482">
        <f t="shared" si="0"/>
        <v>12.8</v>
      </c>
      <c r="O74" s="482">
        <f t="shared" si="0"/>
        <v>46.085446998473152</v>
      </c>
      <c r="P74" s="482">
        <f t="shared" si="0"/>
        <v>20.133706792077213</v>
      </c>
      <c r="Q74" s="482">
        <f t="shared" si="0"/>
        <v>224.2</v>
      </c>
      <c r="R74" s="471">
        <f t="shared" si="0"/>
        <v>221.6</v>
      </c>
      <c r="S74" s="473">
        <f t="shared" si="0"/>
        <v>2.0539999999999998</v>
      </c>
      <c r="T74" s="482">
        <f t="shared" si="0"/>
        <v>3.4079999999999999</v>
      </c>
      <c r="U74" s="482">
        <f t="shared" si="0"/>
        <v>2.2600000000000002</v>
      </c>
      <c r="V74" s="471">
        <f t="shared" si="0"/>
        <v>3.4119999999999999</v>
      </c>
      <c r="W74" s="473">
        <f t="shared" si="0"/>
        <v>5.2139999999999995</v>
      </c>
      <c r="X74" s="482">
        <f t="shared" si="0"/>
        <v>5.0399999999999991</v>
      </c>
      <c r="Y74" s="482">
        <f t="shared" si="0"/>
        <v>14.138</v>
      </c>
      <c r="Z74" s="471">
        <f t="shared" si="0"/>
        <v>14.228</v>
      </c>
      <c r="AA74" s="473">
        <f t="shared" si="0"/>
        <v>275.60000000000002</v>
      </c>
      <c r="AB74" s="482">
        <f t="shared" si="0"/>
        <v>275.8</v>
      </c>
      <c r="AC74" s="482">
        <f t="shared" si="0"/>
        <v>53</v>
      </c>
      <c r="AD74" s="482">
        <f t="shared" si="0"/>
        <v>284.8</v>
      </c>
      <c r="AE74" s="482">
        <f t="shared" si="0"/>
        <v>285.60000000000002</v>
      </c>
      <c r="AF74" s="482">
        <f t="shared" si="0"/>
        <v>62.2</v>
      </c>
      <c r="AG74" s="482">
        <f t="shared" si="0"/>
        <v>271.2</v>
      </c>
      <c r="AH74" s="482">
        <f t="shared" si="0"/>
        <v>271.60000000000002</v>
      </c>
      <c r="AI74" s="482">
        <f t="shared" si="0"/>
        <v>48.8</v>
      </c>
      <c r="AJ74" s="482">
        <f t="shared" si="0"/>
        <v>272.2</v>
      </c>
      <c r="AK74" s="482">
        <f t="shared" si="0"/>
        <v>269.8</v>
      </c>
      <c r="AL74" s="482">
        <f t="shared" si="0"/>
        <v>48.2</v>
      </c>
      <c r="AM74" s="482">
        <f t="shared" si="0"/>
        <v>7.1099999999999994</v>
      </c>
      <c r="AN74" s="471">
        <f t="shared" si="0"/>
        <v>6.9099999999999993</v>
      </c>
      <c r="AO74" s="473">
        <f t="shared" si="0"/>
        <v>8.9</v>
      </c>
      <c r="AP74" s="482">
        <f t="shared" si="0"/>
        <v>9.76</v>
      </c>
      <c r="AQ74" s="482">
        <f t="shared" si="0"/>
        <v>9.51</v>
      </c>
      <c r="AR74" s="482">
        <f t="shared" si="0"/>
        <v>10.19</v>
      </c>
      <c r="AS74" s="482">
        <f t="shared" si="0"/>
        <v>9.66</v>
      </c>
      <c r="AT74" s="471">
        <f t="shared" si="0"/>
        <v>9.7399999999999984</v>
      </c>
      <c r="AU74" s="473">
        <f t="shared" si="0"/>
        <v>9.3000000000000007</v>
      </c>
      <c r="AV74" s="500">
        <f t="shared" si="0"/>
        <v>4.4000000000000004</v>
      </c>
      <c r="AW74" s="477">
        <f t="shared" si="0"/>
        <v>179.2</v>
      </c>
      <c r="AX74" s="500">
        <f t="shared" si="0"/>
        <v>11</v>
      </c>
      <c r="AY74" s="477">
        <f t="shared" si="0"/>
        <v>85.6</v>
      </c>
      <c r="AZ74" s="471">
        <f t="shared" si="0"/>
        <v>87</v>
      </c>
      <c r="BA74" s="473">
        <f t="shared" si="0"/>
        <v>920</v>
      </c>
      <c r="BB74" s="471">
        <f t="shared" si="0"/>
        <v>29.4</v>
      </c>
      <c r="BC74" s="473">
        <f t="shared" si="0"/>
        <v>33.940000000000005</v>
      </c>
      <c r="BD74" s="482">
        <f t="shared" si="0"/>
        <v>31.339999999999996</v>
      </c>
      <c r="BE74" s="482">
        <f t="shared" si="0"/>
        <v>32.900000000000006</v>
      </c>
      <c r="BF74" s="495">
        <f t="shared" si="0"/>
        <v>32.1</v>
      </c>
    </row>
    <row r="75" spans="1:58">
      <c r="A75" s="280"/>
      <c r="B75" s="281"/>
      <c r="C75" s="281"/>
      <c r="D75" s="281"/>
      <c r="E75" s="281"/>
      <c r="F75" s="281"/>
      <c r="G75" s="281"/>
      <c r="H75" s="281"/>
      <c r="I75" s="647" t="s">
        <v>56</v>
      </c>
      <c r="J75" s="648"/>
      <c r="K75" s="474">
        <f>IF(COUNTBLANK(K14:K73)=60,"",IF(COUNTBLANK(K14:K73)=59,"",STDEV(K14:K73)))</f>
        <v>6.1514225996915952</v>
      </c>
      <c r="L75" s="483">
        <f t="shared" ref="L75:BF75" si="1">IF(COUNTBLANK(L14:L73)=60,"",IF(COUNTBLANK(L14:L73)=59,"",STDEV(L14:L73)))</f>
        <v>5.3241900792513821</v>
      </c>
      <c r="M75" s="483">
        <f t="shared" si="1"/>
        <v>3.5531676008879738</v>
      </c>
      <c r="N75" s="483">
        <f t="shared" si="1"/>
        <v>3.0331501776206182</v>
      </c>
      <c r="O75" s="483">
        <f t="shared" si="1"/>
        <v>2.6396297659253913</v>
      </c>
      <c r="P75" s="483">
        <f t="shared" si="1"/>
        <v>2.0445106429584605</v>
      </c>
      <c r="Q75" s="483">
        <f t="shared" si="1"/>
        <v>8.2204014500507867</v>
      </c>
      <c r="R75" s="478">
        <f t="shared" si="1"/>
        <v>8.5249633430298637</v>
      </c>
      <c r="S75" s="474">
        <f t="shared" si="1"/>
        <v>9.4498677239416629E-2</v>
      </c>
      <c r="T75" s="483">
        <f t="shared" si="1"/>
        <v>0.12194260945215965</v>
      </c>
      <c r="U75" s="483">
        <f t="shared" si="1"/>
        <v>0.45232731511594382</v>
      </c>
      <c r="V75" s="478">
        <f t="shared" si="1"/>
        <v>0.17683325479106304</v>
      </c>
      <c r="W75" s="474">
        <f t="shared" si="1"/>
        <v>0.191911437908242</v>
      </c>
      <c r="X75" s="483">
        <f t="shared" si="1"/>
        <v>0.24392621835302369</v>
      </c>
      <c r="Y75" s="483">
        <f t="shared" si="1"/>
        <v>0.37758442764508066</v>
      </c>
      <c r="Z75" s="478">
        <f t="shared" si="1"/>
        <v>0.39060209932871226</v>
      </c>
      <c r="AA75" s="474">
        <f t="shared" si="1"/>
        <v>4.1593268686174341</v>
      </c>
      <c r="AB75" s="483">
        <f t="shared" si="1"/>
        <v>1.9235384061663781</v>
      </c>
      <c r="AC75" s="483">
        <f t="shared" si="1"/>
        <v>6.0930288034769706</v>
      </c>
      <c r="AD75" s="483">
        <f t="shared" si="1"/>
        <v>4.2661458015399676</v>
      </c>
      <c r="AE75" s="483">
        <f t="shared" si="1"/>
        <v>7.1274118724823889</v>
      </c>
      <c r="AF75" s="483">
        <f t="shared" si="1"/>
        <v>7.2163009915052614</v>
      </c>
      <c r="AG75" s="483">
        <f t="shared" si="1"/>
        <v>4.8166378315166165</v>
      </c>
      <c r="AH75" s="483">
        <f t="shared" si="1"/>
        <v>4.0373258476376304</v>
      </c>
      <c r="AI75" s="483">
        <f t="shared" si="1"/>
        <v>5.5520266569965075</v>
      </c>
      <c r="AJ75" s="483">
        <f t="shared" si="1"/>
        <v>3.9623225512314226</v>
      </c>
      <c r="AK75" s="483">
        <f t="shared" si="1"/>
        <v>3.5637059362406838</v>
      </c>
      <c r="AL75" s="483">
        <f t="shared" si="1"/>
        <v>5.2273320154740333</v>
      </c>
      <c r="AM75" s="483">
        <f t="shared" si="1"/>
        <v>0.70593909085699602</v>
      </c>
      <c r="AN75" s="478">
        <f t="shared" si="1"/>
        <v>0.60592903874959603</v>
      </c>
      <c r="AO75" s="474">
        <f t="shared" si="1"/>
        <v>1.454303957224897</v>
      </c>
      <c r="AP75" s="483">
        <f t="shared" si="1"/>
        <v>1.6712270940838754</v>
      </c>
      <c r="AQ75" s="483">
        <f t="shared" si="1"/>
        <v>1.5773395322504371</v>
      </c>
      <c r="AR75" s="483">
        <f t="shared" si="1"/>
        <v>2.154181979313726</v>
      </c>
      <c r="AS75" s="483">
        <f t="shared" si="1"/>
        <v>1.4518953130305194</v>
      </c>
      <c r="AT75" s="478">
        <f t="shared" si="1"/>
        <v>1.6153173062900155</v>
      </c>
      <c r="AU75" s="474">
        <f t="shared" si="1"/>
        <v>11.267209059922514</v>
      </c>
      <c r="AV75" s="532">
        <f t="shared" si="1"/>
        <v>6.5038450166036395</v>
      </c>
      <c r="AW75" s="478">
        <f t="shared" si="1"/>
        <v>20.38872237291972</v>
      </c>
      <c r="AX75" s="532">
        <f t="shared" si="1"/>
        <v>7.810249675906654</v>
      </c>
      <c r="AY75" s="478">
        <f t="shared" si="1"/>
        <v>2.8809720581774605</v>
      </c>
      <c r="AZ75" s="478">
        <f t="shared" si="1"/>
        <v>2.9154759474226504</v>
      </c>
      <c r="BA75" s="474">
        <f t="shared" si="1"/>
        <v>308.54497241083027</v>
      </c>
      <c r="BB75" s="478">
        <f t="shared" si="1"/>
        <v>4.1593268686170788</v>
      </c>
      <c r="BC75" s="474">
        <f t="shared" si="1"/>
        <v>2.7987497208574861</v>
      </c>
      <c r="BD75" s="483">
        <f t="shared" si="1"/>
        <v>4.7542612465030034</v>
      </c>
      <c r="BE75" s="483">
        <f t="shared" si="1"/>
        <v>4.7973951265243562</v>
      </c>
      <c r="BF75" s="271">
        <f t="shared" si="1"/>
        <v>3.9585350825778778</v>
      </c>
    </row>
    <row r="76" spans="1:58">
      <c r="A76" s="280"/>
      <c r="B76" s="281"/>
      <c r="C76" s="281"/>
      <c r="D76" s="281"/>
      <c r="E76" s="281"/>
      <c r="F76" s="281"/>
      <c r="G76" s="281"/>
      <c r="H76" s="281"/>
      <c r="I76" s="647" t="s">
        <v>241</v>
      </c>
      <c r="J76" s="648"/>
      <c r="K76" s="474">
        <f>IF(COUNTBLANK(K14:K73)=60,"",MAX(K14:K73))</f>
        <v>181.5</v>
      </c>
      <c r="L76" s="483">
        <f>IF(COUNTBLANK(L14:L73)=60,"",MIN(L14:L73))</f>
        <v>54.1</v>
      </c>
      <c r="M76" s="483">
        <f t="shared" ref="M76:P76" si="2">IF(COUNTBLANK(M14:M73)=60,"",MIN(M14:M73))</f>
        <v>8.5</v>
      </c>
      <c r="N76" s="483">
        <f t="shared" si="2"/>
        <v>9.5</v>
      </c>
      <c r="O76" s="483">
        <f t="shared" si="2"/>
        <v>43.354661283474769</v>
      </c>
      <c r="P76" s="483">
        <f t="shared" si="2"/>
        <v>18.34014019645744</v>
      </c>
      <c r="Q76" s="483">
        <f>IF(COUNTBLANK(Q14:Q73)=60,"",MAX(Q14:Q73))</f>
        <v>237</v>
      </c>
      <c r="R76" s="470">
        <f>IF(COUNTBLANK(R14:R73)=60,"",MAX(R14:R73))</f>
        <v>234</v>
      </c>
      <c r="S76" s="474">
        <f>IF(COUNTBLANK(S14:S73)=60,"",MIN(S14:S73))</f>
        <v>1.99</v>
      </c>
      <c r="T76" s="483">
        <f t="shared" ref="T76:Z76" si="3">IF(COUNTBLANK(T14:T73)=60,"",MIN(T14:T73))</f>
        <v>3.29</v>
      </c>
      <c r="U76" s="483">
        <f t="shared" si="3"/>
        <v>1.97</v>
      </c>
      <c r="V76" s="470">
        <f t="shared" si="3"/>
        <v>3.24</v>
      </c>
      <c r="W76" s="474">
        <f t="shared" si="3"/>
        <v>4.99</v>
      </c>
      <c r="X76" s="483">
        <f t="shared" si="3"/>
        <v>4.87</v>
      </c>
      <c r="Y76" s="483">
        <f t="shared" si="3"/>
        <v>13.89</v>
      </c>
      <c r="Z76" s="470">
        <f t="shared" si="3"/>
        <v>13.92</v>
      </c>
      <c r="AA76" s="474">
        <f>IF(COUNTBLANK(AA14:AA73)=60,"",MAX(AA14:AA73))</f>
        <v>281</v>
      </c>
      <c r="AB76" s="483">
        <f t="shared" ref="AB76:BF76" si="4">IF(COUNTBLANK(AB14:AB73)=60,"",MAX(AB14:AB73))</f>
        <v>278</v>
      </c>
      <c r="AC76" s="483">
        <f t="shared" si="4"/>
        <v>59</v>
      </c>
      <c r="AD76" s="483">
        <f t="shared" si="4"/>
        <v>291</v>
      </c>
      <c r="AE76" s="483">
        <f t="shared" si="4"/>
        <v>297</v>
      </c>
      <c r="AF76" s="483">
        <f t="shared" si="4"/>
        <v>69</v>
      </c>
      <c r="AG76" s="483">
        <f t="shared" si="4"/>
        <v>278</v>
      </c>
      <c r="AH76" s="483">
        <f t="shared" si="4"/>
        <v>276</v>
      </c>
      <c r="AI76" s="483">
        <f t="shared" si="4"/>
        <v>52.5</v>
      </c>
      <c r="AJ76" s="483">
        <f t="shared" si="4"/>
        <v>277</v>
      </c>
      <c r="AK76" s="483">
        <f t="shared" si="4"/>
        <v>275</v>
      </c>
      <c r="AL76" s="483">
        <f t="shared" si="4"/>
        <v>51.5</v>
      </c>
      <c r="AM76" s="483">
        <f t="shared" si="4"/>
        <v>7.81</v>
      </c>
      <c r="AN76" s="470">
        <f t="shared" si="4"/>
        <v>7.79</v>
      </c>
      <c r="AO76" s="474">
        <f t="shared" si="4"/>
        <v>10.7</v>
      </c>
      <c r="AP76" s="483">
        <f t="shared" si="4"/>
        <v>12.6</v>
      </c>
      <c r="AQ76" s="483">
        <f t="shared" si="4"/>
        <v>11</v>
      </c>
      <c r="AR76" s="483">
        <f t="shared" si="4"/>
        <v>13.5</v>
      </c>
      <c r="AS76" s="483">
        <f t="shared" si="4"/>
        <v>11.5</v>
      </c>
      <c r="AT76" s="470">
        <f t="shared" si="4"/>
        <v>12</v>
      </c>
      <c r="AU76" s="474">
        <f t="shared" si="4"/>
        <v>16</v>
      </c>
      <c r="AV76" s="532">
        <f t="shared" si="4"/>
        <v>12</v>
      </c>
      <c r="AW76" s="478">
        <f t="shared" si="4"/>
        <v>207</v>
      </c>
      <c r="AX76" s="532">
        <f t="shared" si="4"/>
        <v>22</v>
      </c>
      <c r="AY76" s="478">
        <f t="shared" si="4"/>
        <v>90</v>
      </c>
      <c r="AZ76" s="470">
        <f t="shared" si="4"/>
        <v>89</v>
      </c>
      <c r="BA76" s="474">
        <f t="shared" si="4"/>
        <v>1320</v>
      </c>
      <c r="BB76" s="470">
        <f t="shared" si="4"/>
        <v>34</v>
      </c>
      <c r="BC76" s="474">
        <f t="shared" si="4"/>
        <v>38.700000000000003</v>
      </c>
      <c r="BD76" s="483">
        <f t="shared" si="4"/>
        <v>37.6</v>
      </c>
      <c r="BE76" s="483">
        <f t="shared" si="4"/>
        <v>39.9</v>
      </c>
      <c r="BF76" s="271">
        <f t="shared" si="4"/>
        <v>38.200000000000003</v>
      </c>
    </row>
    <row r="77" spans="1:58">
      <c r="A77" s="280"/>
      <c r="B77" s="281"/>
      <c r="C77" s="281"/>
      <c r="D77" s="281"/>
      <c r="E77" s="281"/>
      <c r="F77" s="281"/>
      <c r="G77" s="281"/>
      <c r="H77" s="281"/>
      <c r="I77" s="647" t="s">
        <v>242</v>
      </c>
      <c r="J77" s="648"/>
      <c r="K77" s="475">
        <f>IF(COUNTBLANK(K14:K73)=60,"",MIN(K14:K73))</f>
        <v>166.9</v>
      </c>
      <c r="L77" s="485">
        <f t="shared" ref="L77:O77" si="5">IF(COUNTBLANK(L14:L73)=60,"",MAX(L14:L73))</f>
        <v>65.7</v>
      </c>
      <c r="M77" s="485">
        <f t="shared" si="5"/>
        <v>16.5</v>
      </c>
      <c r="N77" s="485">
        <f t="shared" si="5"/>
        <v>17.5</v>
      </c>
      <c r="O77" s="485">
        <f t="shared" si="5"/>
        <v>50.142259011272785</v>
      </c>
      <c r="P77" s="485">
        <f>IF(COUNTBLANK(P14:P73)=60,"",MAX(P14:P73))</f>
        <v>23.585913214609196</v>
      </c>
      <c r="Q77" s="485">
        <f>IF(COUNTBLANK(Q14:Q73)=60,"",MIN(Q14:Q73))</f>
        <v>218.5</v>
      </c>
      <c r="R77" s="472">
        <f>IF(COUNTBLANK(R14:R73)=60,"",MIN(R14:R73))</f>
        <v>214.5</v>
      </c>
      <c r="S77" s="475">
        <f t="shared" ref="S77:Y77" si="6">IF(COUNTBLANK(S14:S73)=60,"",MAX(S14:S73))</f>
        <v>2.2200000000000002</v>
      </c>
      <c r="T77" s="485">
        <f t="shared" si="6"/>
        <v>3.61</v>
      </c>
      <c r="U77" s="485">
        <f t="shared" si="6"/>
        <v>3.04</v>
      </c>
      <c r="V77" s="472">
        <f t="shared" si="6"/>
        <v>3.69</v>
      </c>
      <c r="W77" s="475">
        <f t="shared" si="6"/>
        <v>5.38</v>
      </c>
      <c r="X77" s="485">
        <f t="shared" si="6"/>
        <v>5.47</v>
      </c>
      <c r="Y77" s="485">
        <f t="shared" si="6"/>
        <v>14.79</v>
      </c>
      <c r="Z77" s="472">
        <f>IF(COUNTBLANK(Z14:Z73)=60,"",MAX(Z14:Z73))</f>
        <v>14.82</v>
      </c>
      <c r="AA77" s="475">
        <f t="shared" ref="AA77:AF77" si="7">IF(COUNTBLANK(AA14:AA73)=60,"",MIN(AA14:AA73))</f>
        <v>270</v>
      </c>
      <c r="AB77" s="485">
        <f t="shared" si="7"/>
        <v>273</v>
      </c>
      <c r="AC77" s="483">
        <f t="shared" si="7"/>
        <v>44</v>
      </c>
      <c r="AD77" s="483">
        <f t="shared" si="7"/>
        <v>281</v>
      </c>
      <c r="AE77" s="483">
        <f t="shared" si="7"/>
        <v>278</v>
      </c>
      <c r="AF77" s="483">
        <f t="shared" si="7"/>
        <v>50</v>
      </c>
      <c r="AG77" s="483">
        <f t="shared" ref="AG77:AP77" si="8">IF(COUNTBLANK(AG14:AG73)=60,"",MIN(AG14:AG73))</f>
        <v>266</v>
      </c>
      <c r="AH77" s="483">
        <f t="shared" si="8"/>
        <v>266</v>
      </c>
      <c r="AI77" s="483">
        <f t="shared" si="8"/>
        <v>39</v>
      </c>
      <c r="AJ77" s="483">
        <f t="shared" si="8"/>
        <v>269</v>
      </c>
      <c r="AK77" s="483">
        <f t="shared" si="8"/>
        <v>266</v>
      </c>
      <c r="AL77" s="483">
        <f t="shared" si="8"/>
        <v>39</v>
      </c>
      <c r="AM77" s="483">
        <f t="shared" si="8"/>
        <v>6.02</v>
      </c>
      <c r="AN77" s="470">
        <f t="shared" si="8"/>
        <v>6.09</v>
      </c>
      <c r="AO77" s="474">
        <f t="shared" si="8"/>
        <v>7.4</v>
      </c>
      <c r="AP77" s="483">
        <f t="shared" si="8"/>
        <v>8.1999999999999993</v>
      </c>
      <c r="AQ77" s="483">
        <f t="shared" ref="AQ77:AX77" si="9">IF(COUNTBLANK(AQ14:AQ73)=60,"",MIN(AQ14:AQ73))</f>
        <v>7.25</v>
      </c>
      <c r="AR77" s="483">
        <f t="shared" si="9"/>
        <v>8.1999999999999993</v>
      </c>
      <c r="AS77" s="483">
        <f t="shared" si="9"/>
        <v>7.9</v>
      </c>
      <c r="AT77" s="470">
        <f t="shared" si="9"/>
        <v>8.15</v>
      </c>
      <c r="AU77" s="474">
        <f t="shared" si="9"/>
        <v>-10</v>
      </c>
      <c r="AV77" s="532">
        <f t="shared" si="9"/>
        <v>-6</v>
      </c>
      <c r="AW77" s="478">
        <f t="shared" si="9"/>
        <v>153</v>
      </c>
      <c r="AX77" s="532">
        <f t="shared" si="9"/>
        <v>3</v>
      </c>
      <c r="AY77" s="478">
        <f t="shared" ref="AY77:BE77" si="10">IF(COUNTBLANK(AY14:AY73)=60,"",MIN(AY14:AY73))</f>
        <v>82</v>
      </c>
      <c r="AZ77" s="470">
        <f t="shared" si="10"/>
        <v>82</v>
      </c>
      <c r="BA77" s="474">
        <f t="shared" si="10"/>
        <v>480</v>
      </c>
      <c r="BB77" s="470">
        <f t="shared" si="10"/>
        <v>25</v>
      </c>
      <c r="BC77" s="474">
        <f t="shared" si="10"/>
        <v>31.8</v>
      </c>
      <c r="BD77" s="483">
        <f t="shared" si="10"/>
        <v>25.1</v>
      </c>
      <c r="BE77" s="483">
        <f t="shared" si="10"/>
        <v>26.4</v>
      </c>
      <c r="BF77" s="271">
        <f>IF(COUNTBLANK(BF14:BF73)=60,"",MIN(BF14:BF73))</f>
        <v>29</v>
      </c>
    </row>
    <row r="78" spans="1:58">
      <c r="A78" s="280"/>
      <c r="B78" s="281"/>
      <c r="C78" s="281"/>
      <c r="D78" s="281"/>
      <c r="E78" s="281"/>
      <c r="F78" s="281"/>
      <c r="G78" s="281"/>
      <c r="H78" s="281"/>
      <c r="I78" s="647" t="s">
        <v>72</v>
      </c>
      <c r="J78" s="648"/>
      <c r="K78" s="474">
        <f>IF(COUNTBLANK(K14:K73)=60,"",MEDIAN(K14:K73))</f>
        <v>167.9</v>
      </c>
      <c r="L78" s="483">
        <f t="shared" ref="L78:BE78" si="11">IF(COUNTBLANK(L14:L73)=60,"",MEDIAN(L14:L73))</f>
        <v>56.8</v>
      </c>
      <c r="M78" s="483">
        <f t="shared" si="11"/>
        <v>15.5</v>
      </c>
      <c r="N78" s="483">
        <f t="shared" si="11"/>
        <v>12.5</v>
      </c>
      <c r="O78" s="483">
        <f t="shared" si="11"/>
        <v>45.207662426048067</v>
      </c>
      <c r="P78" s="483">
        <f t="shared" si="11"/>
        <v>19.306513671652667</v>
      </c>
      <c r="Q78" s="483">
        <f t="shared" si="11"/>
        <v>219</v>
      </c>
      <c r="R78" s="470">
        <f t="shared" si="11"/>
        <v>216.5</v>
      </c>
      <c r="S78" s="474">
        <f t="shared" si="11"/>
        <v>2.0299999999999998</v>
      </c>
      <c r="T78" s="483">
        <f t="shared" si="11"/>
        <v>3.4</v>
      </c>
      <c r="U78" s="483">
        <f t="shared" si="11"/>
        <v>2.0299999999999998</v>
      </c>
      <c r="V78" s="470">
        <f t="shared" si="11"/>
        <v>3.41</v>
      </c>
      <c r="W78" s="474">
        <f t="shared" si="11"/>
        <v>5.33</v>
      </c>
      <c r="X78" s="483">
        <f t="shared" si="11"/>
        <v>4.97</v>
      </c>
      <c r="Y78" s="483">
        <f t="shared" si="11"/>
        <v>13.96</v>
      </c>
      <c r="Z78" s="470">
        <f t="shared" si="11"/>
        <v>14.04</v>
      </c>
      <c r="AA78" s="474">
        <f t="shared" si="11"/>
        <v>275</v>
      </c>
      <c r="AB78" s="483">
        <f t="shared" si="11"/>
        <v>276</v>
      </c>
      <c r="AC78" s="483">
        <f t="shared" si="11"/>
        <v>54.5</v>
      </c>
      <c r="AD78" s="483">
        <f t="shared" si="11"/>
        <v>284</v>
      </c>
      <c r="AE78" s="483">
        <f t="shared" si="11"/>
        <v>283</v>
      </c>
      <c r="AF78" s="483">
        <f t="shared" si="11"/>
        <v>64.5</v>
      </c>
      <c r="AG78" s="483">
        <f t="shared" si="11"/>
        <v>270</v>
      </c>
      <c r="AH78" s="483">
        <f t="shared" si="11"/>
        <v>271</v>
      </c>
      <c r="AI78" s="483">
        <f t="shared" si="11"/>
        <v>51</v>
      </c>
      <c r="AJ78" s="483">
        <f t="shared" si="11"/>
        <v>270</v>
      </c>
      <c r="AK78" s="483">
        <f t="shared" si="11"/>
        <v>270</v>
      </c>
      <c r="AL78" s="483">
        <f t="shared" si="11"/>
        <v>50.5</v>
      </c>
      <c r="AM78" s="483">
        <f t="shared" si="11"/>
        <v>7.18</v>
      </c>
      <c r="AN78" s="470">
        <f t="shared" si="11"/>
        <v>6.91</v>
      </c>
      <c r="AO78" s="474">
        <f t="shared" si="11"/>
        <v>9.5</v>
      </c>
      <c r="AP78" s="483">
        <f t="shared" si="11"/>
        <v>9.3000000000000007</v>
      </c>
      <c r="AQ78" s="483">
        <f t="shared" si="11"/>
        <v>10.3</v>
      </c>
      <c r="AR78" s="483">
        <f t="shared" si="11"/>
        <v>10.199999999999999</v>
      </c>
      <c r="AS78" s="483">
        <f t="shared" si="11"/>
        <v>10.1</v>
      </c>
      <c r="AT78" s="470">
        <f t="shared" si="11"/>
        <v>9.8000000000000007</v>
      </c>
      <c r="AU78" s="474">
        <f t="shared" si="11"/>
        <v>16</v>
      </c>
      <c r="AV78" s="532">
        <f t="shared" si="11"/>
        <v>5</v>
      </c>
      <c r="AW78" s="478">
        <f t="shared" si="11"/>
        <v>180</v>
      </c>
      <c r="AX78" s="532">
        <f t="shared" si="11"/>
        <v>12</v>
      </c>
      <c r="AY78" s="478">
        <f t="shared" si="11"/>
        <v>85</v>
      </c>
      <c r="AZ78" s="470">
        <f t="shared" si="11"/>
        <v>88</v>
      </c>
      <c r="BA78" s="474">
        <f t="shared" si="11"/>
        <v>1000</v>
      </c>
      <c r="BB78" s="470">
        <f t="shared" si="11"/>
        <v>31</v>
      </c>
      <c r="BC78" s="474">
        <f t="shared" si="11"/>
        <v>33.1</v>
      </c>
      <c r="BD78" s="483">
        <f t="shared" si="11"/>
        <v>30.9</v>
      </c>
      <c r="BE78" s="483">
        <f t="shared" si="11"/>
        <v>32.799999999999997</v>
      </c>
      <c r="BF78" s="271">
        <f>IF(COUNTBLANK(BF14:BF73)=60,"",MEDIAN(BF14:BF73))</f>
        <v>30</v>
      </c>
    </row>
    <row r="79" spans="1:58" ht="14.25" thickBot="1">
      <c r="A79" s="280"/>
      <c r="B79" s="281"/>
      <c r="C79" s="281"/>
      <c r="D79" s="281"/>
      <c r="E79" s="281"/>
      <c r="F79" s="281"/>
      <c r="G79" s="281"/>
      <c r="H79" s="377"/>
      <c r="I79" s="643" t="s">
        <v>243</v>
      </c>
      <c r="J79" s="644"/>
      <c r="K79" s="476">
        <f>IF(COUNTBLANK(K14:K73)=60,"",IF(COUNTBLANK(K14:K73)=59,"",VAR(K14:K73)))</f>
        <v>37.839999999996508</v>
      </c>
      <c r="L79" s="484">
        <f t="shared" ref="L79:BF79" si="12">IF(COUNTBLANK(L14:L73)=60,"",IF(COUNTBLANK(L14:L73)=59,"",VAR(L14:L73)))</f>
        <v>28.346999999998843</v>
      </c>
      <c r="M79" s="484">
        <f t="shared" si="12"/>
        <v>12.625</v>
      </c>
      <c r="N79" s="484">
        <f t="shared" si="12"/>
        <v>9.1999999999999886</v>
      </c>
      <c r="O79" s="484">
        <f t="shared" si="12"/>
        <v>6.9676453011593367</v>
      </c>
      <c r="P79" s="484">
        <f t="shared" si="12"/>
        <v>4.1800237691704183</v>
      </c>
      <c r="Q79" s="484">
        <f t="shared" si="12"/>
        <v>67.57499999999709</v>
      </c>
      <c r="R79" s="480">
        <f t="shared" si="12"/>
        <v>72.67500000000291</v>
      </c>
      <c r="S79" s="476">
        <f t="shared" si="12"/>
        <v>8.9299999999994384E-3</v>
      </c>
      <c r="T79" s="484">
        <f t="shared" si="12"/>
        <v>1.4870000000001937E-2</v>
      </c>
      <c r="U79" s="484">
        <f t="shared" si="12"/>
        <v>0.20459999999999834</v>
      </c>
      <c r="V79" s="480">
        <f t="shared" si="12"/>
        <v>3.1270000000001019E-2</v>
      </c>
      <c r="W79" s="476">
        <f t="shared" si="12"/>
        <v>3.6830000000009022E-2</v>
      </c>
      <c r="X79" s="484">
        <f t="shared" si="12"/>
        <v>5.9500000000006992E-2</v>
      </c>
      <c r="Y79" s="484">
        <f t="shared" si="12"/>
        <v>0.14257000000006315</v>
      </c>
      <c r="Z79" s="480">
        <f t="shared" si="12"/>
        <v>0.15256999999999721</v>
      </c>
      <c r="AA79" s="476">
        <f t="shared" si="12"/>
        <v>17.30000000000291</v>
      </c>
      <c r="AB79" s="484">
        <f t="shared" si="12"/>
        <v>3.6999999999970896</v>
      </c>
      <c r="AC79" s="484">
        <f t="shared" si="12"/>
        <v>37.125</v>
      </c>
      <c r="AD79" s="484">
        <f t="shared" si="12"/>
        <v>18.19999999999709</v>
      </c>
      <c r="AE79" s="484">
        <f t="shared" si="12"/>
        <v>50.80000000000291</v>
      </c>
      <c r="AF79" s="484">
        <f t="shared" si="12"/>
        <v>52.074999999999818</v>
      </c>
      <c r="AG79" s="484">
        <f t="shared" si="12"/>
        <v>23.19999999999709</v>
      </c>
      <c r="AH79" s="484">
        <f t="shared" si="12"/>
        <v>16.30000000000291</v>
      </c>
      <c r="AI79" s="484">
        <f t="shared" si="12"/>
        <v>30.824999999999818</v>
      </c>
      <c r="AJ79" s="484">
        <f t="shared" si="12"/>
        <v>15.69999999999709</v>
      </c>
      <c r="AK79" s="484">
        <f t="shared" si="12"/>
        <v>12.69999999999709</v>
      </c>
      <c r="AL79" s="484">
        <f t="shared" si="12"/>
        <v>27.324999999999818</v>
      </c>
      <c r="AM79" s="484">
        <f t="shared" si="12"/>
        <v>0.49835000000000207</v>
      </c>
      <c r="AN79" s="480">
        <f t="shared" si="12"/>
        <v>0.36715000000000941</v>
      </c>
      <c r="AO79" s="476">
        <f t="shared" si="12"/>
        <v>2.1149999999999949</v>
      </c>
      <c r="AP79" s="484">
        <f t="shared" si="12"/>
        <v>2.7930000000000348</v>
      </c>
      <c r="AQ79" s="484">
        <f t="shared" si="12"/>
        <v>2.488000000000028</v>
      </c>
      <c r="AR79" s="484">
        <f t="shared" si="12"/>
        <v>4.640500000000003</v>
      </c>
      <c r="AS79" s="484">
        <f>IF(COUNTBLANK(AS14:AS73)=60,"",IF(COUNTBLANK(AS14:AS73)=59,"",VAR(AS14:AS73)))</f>
        <v>2.1079999999999899</v>
      </c>
      <c r="AT79" s="480">
        <f t="shared" si="12"/>
        <v>2.6092500000000314</v>
      </c>
      <c r="AU79" s="476">
        <f t="shared" si="12"/>
        <v>126.95</v>
      </c>
      <c r="AV79" s="533">
        <f t="shared" si="12"/>
        <v>42.3</v>
      </c>
      <c r="AW79" s="480">
        <f t="shared" si="12"/>
        <v>415.69999999999709</v>
      </c>
      <c r="AX79" s="533">
        <f t="shared" si="12"/>
        <v>61</v>
      </c>
      <c r="AY79" s="480">
        <f t="shared" si="12"/>
        <v>8.2999999999992724</v>
      </c>
      <c r="AZ79" s="480">
        <f t="shared" si="12"/>
        <v>8.5</v>
      </c>
      <c r="BA79" s="476">
        <f t="shared" si="12"/>
        <v>95200</v>
      </c>
      <c r="BB79" s="480">
        <f t="shared" si="12"/>
        <v>17.299999999999955</v>
      </c>
      <c r="BC79" s="476">
        <f t="shared" si="12"/>
        <v>7.8329999999998563</v>
      </c>
      <c r="BD79" s="484">
        <f t="shared" si="12"/>
        <v>22.603000000000293</v>
      </c>
      <c r="BE79" s="484">
        <f t="shared" si="12"/>
        <v>23.014999999999645</v>
      </c>
      <c r="BF79" s="296">
        <f t="shared" si="12"/>
        <v>15.669999999999845</v>
      </c>
    </row>
    <row r="80" spans="1:58">
      <c r="A80" s="202"/>
      <c r="B80" s="202"/>
      <c r="C80" s="202"/>
      <c r="D80" s="202"/>
      <c r="E80" s="202"/>
      <c r="F80" s="202"/>
      <c r="G80" s="202"/>
      <c r="H80" s="281"/>
      <c r="I80" s="244"/>
      <c r="J80" s="493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494"/>
      <c r="V80" s="494"/>
      <c r="W80" s="494"/>
      <c r="X80" s="494"/>
      <c r="Y80" s="494"/>
      <c r="Z80" s="494"/>
      <c r="AA80" s="494"/>
      <c r="AB80" s="494"/>
      <c r="AC80" s="494"/>
      <c r="AD80" s="494"/>
      <c r="AE80" s="494"/>
      <c r="AF80" s="494"/>
      <c r="AG80" s="494"/>
      <c r="AH80" s="494"/>
      <c r="AI80" s="494"/>
      <c r="AJ80" s="494"/>
      <c r="AK80" s="494"/>
      <c r="AL80" s="494"/>
      <c r="AM80" s="494"/>
      <c r="AN80" s="494"/>
      <c r="AO80" s="494"/>
      <c r="AP80" s="494"/>
      <c r="AQ80" s="494"/>
      <c r="AR80" s="494"/>
      <c r="AS80" s="494"/>
      <c r="AT80" s="494"/>
      <c r="AU80" s="494"/>
      <c r="AV80" s="494"/>
      <c r="AW80" s="494"/>
      <c r="AX80" s="494"/>
      <c r="AY80" s="494"/>
      <c r="AZ80" s="491"/>
      <c r="BA80" s="491"/>
      <c r="BB80" s="491"/>
      <c r="BC80" s="491"/>
      <c r="BD80" s="491"/>
      <c r="BE80" s="491"/>
      <c r="BF80" s="491"/>
    </row>
    <row r="81" spans="1:46" ht="14.25">
      <c r="A81" s="651" t="s">
        <v>369</v>
      </c>
      <c r="B81" s="651"/>
      <c r="C81" s="651"/>
      <c r="D81" s="651"/>
      <c r="E81" s="651"/>
      <c r="F81" s="190"/>
      <c r="G81" s="202"/>
      <c r="H81" s="202"/>
      <c r="I81" s="244"/>
      <c r="J81" s="244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</row>
    <row r="82" spans="1:46" ht="14.25" thickBot="1">
      <c r="G82" s="202"/>
      <c r="H82" s="202"/>
      <c r="I82" s="244"/>
      <c r="J82" s="244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</row>
    <row r="83" spans="1:46">
      <c r="A83" s="539" t="str">
        <f>IF(入力!A3="","",入力!A3)</f>
        <v>測定日【関数】</v>
      </c>
      <c r="B83" s="540"/>
      <c r="C83" s="543">
        <f>IF(入力!C3="","",入力!C3)</f>
        <v>42370</v>
      </c>
      <c r="D83" s="543"/>
      <c r="E83" s="544"/>
      <c r="G83" s="217" t="s">
        <v>171</v>
      </c>
      <c r="H83" s="202"/>
      <c r="I83" s="244"/>
      <c r="J83" s="244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</row>
    <row r="84" spans="1:46">
      <c r="A84" s="541" t="str">
        <f>IF(入力!A4="","",入力!A4)</f>
        <v>測定日【表示】</v>
      </c>
      <c r="B84" s="542"/>
      <c r="C84" s="587" t="str">
        <f>IF(入力!C4="","",入力!C4)</f>
        <v>2016.01.01</v>
      </c>
      <c r="D84" s="587"/>
      <c r="E84" s="588"/>
      <c r="G84" s="217" t="s">
        <v>172</v>
      </c>
      <c r="H84" s="202"/>
      <c r="I84" s="244"/>
      <c r="J84" s="244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</row>
    <row r="85" spans="1:46">
      <c r="A85" s="541" t="str">
        <f>IF(入力!A5="","",入力!A5)</f>
        <v>測定場所</v>
      </c>
      <c r="B85" s="542"/>
      <c r="C85" s="587" t="str">
        <f>IF(入力!C5="","",入力!C5)</f>
        <v>●●トレーニングセンター</v>
      </c>
      <c r="D85" s="587"/>
      <c r="E85" s="588"/>
      <c r="G85" s="217" t="s">
        <v>174</v>
      </c>
      <c r="H85" s="202"/>
      <c r="I85" s="244"/>
      <c r="J85" s="244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</row>
    <row r="86" spans="1:46">
      <c r="A86" s="541" t="str">
        <f>IF(入力!A6="","",入力!A6)</f>
        <v>チームカテゴリー</v>
      </c>
      <c r="B86" s="542"/>
      <c r="C86" s="587" t="str">
        <f>IF(入力!C6="","",入力!C6)</f>
        <v>●●チーム</v>
      </c>
      <c r="D86" s="587"/>
      <c r="E86" s="588"/>
      <c r="G86" s="217" t="s">
        <v>175</v>
      </c>
      <c r="H86" s="202"/>
      <c r="I86" s="244"/>
      <c r="J86" s="244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</row>
    <row r="87" spans="1:46" ht="14.25" thickBot="1">
      <c r="A87" s="590" t="str">
        <f>IF(入力!A7="","",入力!A7)</f>
        <v>入力者</v>
      </c>
      <c r="B87" s="591"/>
      <c r="C87" s="657" t="str">
        <f>IF(入力!C7="","",入力!C7)</f>
        <v>○○ ○○</v>
      </c>
      <c r="D87" s="657"/>
      <c r="E87" s="658"/>
      <c r="G87" s="217"/>
      <c r="H87" s="202"/>
      <c r="I87" s="244"/>
      <c r="J87" s="244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</row>
    <row r="88" spans="1:46" ht="14.25" thickBot="1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45"/>
    </row>
    <row r="89" spans="1:46">
      <c r="A89" s="581" t="s">
        <v>47</v>
      </c>
      <c r="B89" s="584" t="s">
        <v>60</v>
      </c>
      <c r="C89" s="584" t="s">
        <v>109</v>
      </c>
      <c r="D89" s="584" t="s">
        <v>80</v>
      </c>
      <c r="E89" s="584" t="s">
        <v>85</v>
      </c>
      <c r="F89" s="584" t="s">
        <v>110</v>
      </c>
      <c r="G89" s="584" t="s">
        <v>83</v>
      </c>
      <c r="H89" s="584" t="s">
        <v>356</v>
      </c>
      <c r="I89" s="584" t="s">
        <v>81</v>
      </c>
      <c r="J89" s="605" t="s">
        <v>82</v>
      </c>
      <c r="K89" s="593" t="s">
        <v>119</v>
      </c>
      <c r="L89" s="594"/>
      <c r="M89" s="594"/>
      <c r="N89" s="594"/>
      <c r="O89" s="594"/>
      <c r="P89" s="594"/>
      <c r="Q89" s="595"/>
      <c r="R89" s="659" t="s">
        <v>120</v>
      </c>
      <c r="S89" s="611" t="s">
        <v>123</v>
      </c>
      <c r="T89" s="613"/>
      <c r="U89" s="560" t="s">
        <v>133</v>
      </c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2"/>
      <c r="AG89" s="552" t="s">
        <v>136</v>
      </c>
      <c r="AH89" s="553"/>
      <c r="AI89" s="553"/>
      <c r="AJ89" s="553"/>
      <c r="AK89" s="553"/>
      <c r="AL89" s="554"/>
      <c r="AM89" s="571" t="s">
        <v>142</v>
      </c>
      <c r="AN89" s="572"/>
      <c r="AO89" s="565" t="s">
        <v>246</v>
      </c>
      <c r="AP89" s="639"/>
      <c r="AQ89" s="641" t="s">
        <v>244</v>
      </c>
      <c r="AT89" s="202"/>
    </row>
    <row r="90" spans="1:46">
      <c r="A90" s="582"/>
      <c r="B90" s="585"/>
      <c r="C90" s="585"/>
      <c r="D90" s="585"/>
      <c r="E90" s="585"/>
      <c r="F90" s="585"/>
      <c r="G90" s="585"/>
      <c r="H90" s="585"/>
      <c r="I90" s="585"/>
      <c r="J90" s="606"/>
      <c r="K90" s="596"/>
      <c r="L90" s="597"/>
      <c r="M90" s="597"/>
      <c r="N90" s="597"/>
      <c r="O90" s="597"/>
      <c r="P90" s="597"/>
      <c r="Q90" s="598"/>
      <c r="R90" s="660"/>
      <c r="S90" s="614"/>
      <c r="T90" s="616"/>
      <c r="U90" s="548" t="s">
        <v>134</v>
      </c>
      <c r="V90" s="549"/>
      <c r="W90" s="549"/>
      <c r="X90" s="549"/>
      <c r="Y90" s="549"/>
      <c r="Z90" s="549"/>
      <c r="AA90" s="549"/>
      <c r="AB90" s="549"/>
      <c r="AC90" s="550"/>
      <c r="AD90" s="558" t="s">
        <v>125</v>
      </c>
      <c r="AE90" s="558"/>
      <c r="AF90" s="559"/>
      <c r="AG90" s="555" t="s">
        <v>137</v>
      </c>
      <c r="AH90" s="556"/>
      <c r="AI90" s="555" t="s">
        <v>138</v>
      </c>
      <c r="AJ90" s="556"/>
      <c r="AK90" s="555" t="s">
        <v>139</v>
      </c>
      <c r="AL90" s="556"/>
      <c r="AM90" s="573"/>
      <c r="AN90" s="574"/>
      <c r="AO90" s="568"/>
      <c r="AP90" s="640"/>
      <c r="AQ90" s="642"/>
    </row>
    <row r="91" spans="1:46">
      <c r="A91" s="582"/>
      <c r="B91" s="585"/>
      <c r="C91" s="585"/>
      <c r="D91" s="585"/>
      <c r="E91" s="585"/>
      <c r="F91" s="585"/>
      <c r="G91" s="585"/>
      <c r="H91" s="585"/>
      <c r="I91" s="585"/>
      <c r="J91" s="606"/>
      <c r="K91" s="194" t="s">
        <v>111</v>
      </c>
      <c r="L91" s="195" t="s">
        <v>112</v>
      </c>
      <c r="M91" s="196" t="s">
        <v>113</v>
      </c>
      <c r="N91" s="196" t="s">
        <v>129</v>
      </c>
      <c r="O91" s="196" t="s">
        <v>118</v>
      </c>
      <c r="P91" s="603" t="s">
        <v>168</v>
      </c>
      <c r="Q91" s="604"/>
      <c r="R91" s="510" t="s">
        <v>121</v>
      </c>
      <c r="S91" s="512" t="s">
        <v>387</v>
      </c>
      <c r="T91" s="514" t="s">
        <v>124</v>
      </c>
      <c r="U91" s="609" t="s">
        <v>135</v>
      </c>
      <c r="V91" s="610"/>
      <c r="W91" s="545" t="s">
        <v>126</v>
      </c>
      <c r="X91" s="547"/>
      <c r="Y91" s="545" t="s">
        <v>357</v>
      </c>
      <c r="Z91" s="547"/>
      <c r="AA91" s="545" t="s">
        <v>365</v>
      </c>
      <c r="AB91" s="547"/>
      <c r="AC91" s="506" t="s">
        <v>127</v>
      </c>
      <c r="AD91" s="505" t="s">
        <v>128</v>
      </c>
      <c r="AE91" s="507" t="s">
        <v>359</v>
      </c>
      <c r="AF91" s="508" t="s">
        <v>360</v>
      </c>
      <c r="AG91" s="656" t="s">
        <v>140</v>
      </c>
      <c r="AH91" s="579"/>
      <c r="AI91" s="536" t="s">
        <v>141</v>
      </c>
      <c r="AJ91" s="524" t="s">
        <v>245</v>
      </c>
      <c r="AK91" s="578" t="s">
        <v>355</v>
      </c>
      <c r="AL91" s="579"/>
      <c r="AM91" s="199" t="s">
        <v>143</v>
      </c>
      <c r="AN91" s="272" t="s">
        <v>144</v>
      </c>
      <c r="AO91" s="293" t="s">
        <v>250</v>
      </c>
      <c r="AP91" s="290" t="s">
        <v>251</v>
      </c>
      <c r="AQ91" s="268"/>
    </row>
    <row r="92" spans="1:46">
      <c r="A92" s="582"/>
      <c r="B92" s="585"/>
      <c r="C92" s="585"/>
      <c r="D92" s="585"/>
      <c r="E92" s="585"/>
      <c r="F92" s="585"/>
      <c r="G92" s="585"/>
      <c r="H92" s="585"/>
      <c r="I92" s="585"/>
      <c r="J92" s="606"/>
      <c r="K92" s="181"/>
      <c r="L92" s="182"/>
      <c r="M92" s="183"/>
      <c r="N92" s="183"/>
      <c r="O92" s="183"/>
      <c r="P92" s="197" t="s">
        <v>147</v>
      </c>
      <c r="Q92" s="198" t="s">
        <v>148</v>
      </c>
      <c r="R92" s="511"/>
      <c r="S92" s="185"/>
      <c r="T92" s="513"/>
      <c r="U92" s="163"/>
      <c r="V92" s="165" t="s">
        <v>145</v>
      </c>
      <c r="W92" s="163"/>
      <c r="X92" s="165" t="s">
        <v>145</v>
      </c>
      <c r="Y92" s="163"/>
      <c r="Z92" s="165" t="s">
        <v>145</v>
      </c>
      <c r="AA92" s="163"/>
      <c r="AB92" s="165" t="s">
        <v>145</v>
      </c>
      <c r="AC92" s="509"/>
      <c r="AD92" s="451"/>
      <c r="AE92" s="454"/>
      <c r="AF92" s="509"/>
      <c r="AG92" s="164" t="s">
        <v>150</v>
      </c>
      <c r="AH92" s="517" t="s">
        <v>151</v>
      </c>
      <c r="AI92" s="164"/>
      <c r="AJ92" s="525"/>
      <c r="AK92" s="164" t="s">
        <v>252</v>
      </c>
      <c r="AL92" s="179" t="s">
        <v>253</v>
      </c>
      <c r="AM92" s="180"/>
      <c r="AN92" s="273"/>
      <c r="AO92" s="294"/>
      <c r="AP92" s="291"/>
      <c r="AQ92" s="269"/>
    </row>
    <row r="93" spans="1:46">
      <c r="A93" s="583"/>
      <c r="B93" s="586"/>
      <c r="C93" s="586"/>
      <c r="D93" s="586"/>
      <c r="E93" s="586"/>
      <c r="F93" s="586"/>
      <c r="G93" s="586"/>
      <c r="H93" s="586"/>
      <c r="I93" s="586"/>
      <c r="J93" s="607"/>
      <c r="K93" s="166" t="s">
        <v>115</v>
      </c>
      <c r="L93" s="167" t="s">
        <v>114</v>
      </c>
      <c r="M93" s="168" t="s">
        <v>117</v>
      </c>
      <c r="N93" s="168" t="s">
        <v>114</v>
      </c>
      <c r="O93" s="168" t="s">
        <v>149</v>
      </c>
      <c r="P93" s="214" t="s">
        <v>115</v>
      </c>
      <c r="Q93" s="215" t="s">
        <v>115</v>
      </c>
      <c r="R93" s="169" t="s">
        <v>122</v>
      </c>
      <c r="S93" s="173" t="s">
        <v>122</v>
      </c>
      <c r="T93" s="178" t="s">
        <v>122</v>
      </c>
      <c r="U93" s="177" t="s">
        <v>115</v>
      </c>
      <c r="V93" s="175" t="s">
        <v>115</v>
      </c>
      <c r="W93" s="172" t="s">
        <v>115</v>
      </c>
      <c r="X93" s="175" t="s">
        <v>115</v>
      </c>
      <c r="Y93" s="172" t="s">
        <v>115</v>
      </c>
      <c r="Z93" s="175" t="s">
        <v>115</v>
      </c>
      <c r="AA93" s="172" t="s">
        <v>115</v>
      </c>
      <c r="AB93" s="175" t="s">
        <v>115</v>
      </c>
      <c r="AC93" s="176" t="s">
        <v>132</v>
      </c>
      <c r="AD93" s="452" t="s">
        <v>132</v>
      </c>
      <c r="AE93" s="445" t="s">
        <v>132</v>
      </c>
      <c r="AF93" s="176" t="s">
        <v>132</v>
      </c>
      <c r="AG93" s="171" t="s">
        <v>115</v>
      </c>
      <c r="AH93" s="518" t="s">
        <v>115</v>
      </c>
      <c r="AI93" s="515" t="s">
        <v>115</v>
      </c>
      <c r="AJ93" s="518" t="s">
        <v>115</v>
      </c>
      <c r="AK93" s="515" t="s">
        <v>235</v>
      </c>
      <c r="AL93" s="200" t="s">
        <v>235</v>
      </c>
      <c r="AM93" s="201" t="s">
        <v>132</v>
      </c>
      <c r="AN93" s="274" t="s">
        <v>154</v>
      </c>
      <c r="AO93" s="295" t="s">
        <v>247</v>
      </c>
      <c r="AP93" s="292" t="s">
        <v>247</v>
      </c>
      <c r="AQ93" s="270"/>
    </row>
    <row r="94" spans="1:46">
      <c r="A94" s="96">
        <f>IF(入力!A14="","",入力!A14)</f>
        <v>1</v>
      </c>
      <c r="B94" s="189" t="str">
        <f>IF(入力!B14="","",入力!B14)</f>
        <v>■■　■■</v>
      </c>
      <c r="C94" s="189" t="str">
        <f>IF(入力!C14="","",入力!C14)</f>
        <v>□□　□□</v>
      </c>
      <c r="D94" s="232">
        <f>IF(入力!D14="","",入力!D14)</f>
        <v>37257</v>
      </c>
      <c r="E94" s="370">
        <f>IF(入力!E14="", IF(D94="","",DATEDIF(D94,入力!$C$3,"Y")),入力!E14)</f>
        <v>14</v>
      </c>
      <c r="F94" s="370" t="str">
        <f>IF(入力!F14="","",入力!F14)</f>
        <v>女</v>
      </c>
      <c r="G94" s="189" t="str">
        <f>IF(入力!G14="","",入力!G14)</f>
        <v>愛知県</v>
      </c>
      <c r="H94" s="189" t="str">
        <f>IF(入力!H14="","",入力!H14)</f>
        <v>◆◆◆中学校</v>
      </c>
      <c r="I94" s="370" t="str">
        <f>IF(入力!I14="","",入力!I14)</f>
        <v>右</v>
      </c>
      <c r="J94" s="159" t="str">
        <f>IF(入力!J14="","",入力!J14)</f>
        <v>WS</v>
      </c>
      <c r="K94" s="160">
        <f>IF(入力!K14="","",入力!K14)</f>
        <v>172.7</v>
      </c>
      <c r="L94" s="83">
        <f>IF(入力!L14="","",入力!L14)</f>
        <v>54.7</v>
      </c>
      <c r="M94" s="209">
        <f>IF(OR(入力!M14="",入力!N14=""),"",((4.57/(1.0888-0.00153*(入力!M14+入力!N14))-4.142)*100))</f>
        <v>17.353450775049239</v>
      </c>
      <c r="N94" s="83">
        <f>IF(OR(入力!L14="",入力!M14="",入力!N14=""),"",(入力!L14-(入力!L14*(4.57/(1.0888-0.00153*(入力!M14+入力!N14))-4.142)*100)/100))</f>
        <v>45.207662426048067</v>
      </c>
      <c r="O94" s="83">
        <f>IF(入力!P14="", IF(入力!K14="","",入力!L14/POWER(入力!K14/100,2)),入力!P14)</f>
        <v>18.34014019645744</v>
      </c>
      <c r="P94" s="83">
        <f>IF(入力!Q14="","",入力!Q14)</f>
        <v>228</v>
      </c>
      <c r="Q94" s="193">
        <f>IF(入力!R14="","",入力!R14)</f>
        <v>227</v>
      </c>
      <c r="R94" s="238">
        <f xml:space="preserve"> IF(入力!T14="",IF(入力!V14="","",入力!V14),IF(入力!V14="",入力!T14,IF(入力!T14&gt;入力!V14,入力!V14,入力!T14)))</f>
        <v>3.28</v>
      </c>
      <c r="S94" s="207">
        <f>IF(入力!W14="",IF(入力!X14="","",入力!X14),IF(入力!X14="",入力!W14,IF(入力!W14&gt;入力!X14,入力!X14,入力!W14)))</f>
        <v>4.92</v>
      </c>
      <c r="T94" s="239">
        <f>IF(入力!Y14="",IF(入力!Z14="","",入力!Z14),IF(入力!Z14="",入力!Y14,IF(入力!Y14&gt;入力!Z14,入力!Z14,入力!Y14)))</f>
        <v>14.04</v>
      </c>
      <c r="U94" s="231">
        <f>IF(入力!AA14="",IF(入力!AB14="","",入力!AB14),IF(入力!AB14="",入力!AA14,IF(入力!AA14&gt;入力!AB14,入力!AA14,入力!AB14)))</f>
        <v>278</v>
      </c>
      <c r="V94" s="240">
        <f>IF(入力!AC14="", IF(入力!AA14="",IF(入力!AB14="","",入力!AB14-入力!Q14),IF(入力!AB14="",入力!AA14-入力!Q14,IF(入力!AA14&gt;入力!AB14,入力!AA14-入力!Q14,入力!AB14-入力!Q14))),入力!AC14)</f>
        <v>50</v>
      </c>
      <c r="W94" s="240">
        <f>IF(入力!AD14="",IF(入力!AE14="","",入力!AE14),IF(入力!AE14="",入力!AD14,IF(入力!AD14&gt;入力!AE14,入力!AD14,入力!AE14)))</f>
        <v>297</v>
      </c>
      <c r="X94" s="240">
        <f>IF(入力!AF14="", IF(入力!AD14="",IF(入力!AE14="","",入力!AE14-入力!Q14),IF(入力!AE14="",入力!AD14-入力!Q14,IF(入力!AD14&gt;入力!AE14,入力!AD14-入力!Q14,入力!AE14-入力!Q14))),入力!AF14)</f>
        <v>69</v>
      </c>
      <c r="Y94" s="240">
        <f>IF(入力!AG14="",IF(入力!AH14="","",入力!AH14),IF(入力!AH14="",入力!AG14,IF(入力!AG14&gt;入力!AH14,入力!AG14,入力!AH14)))</f>
        <v>278</v>
      </c>
      <c r="Z94" s="240">
        <f>IF(入力!AI14="", IF(入力!AG14="",IF(入力!AH14="","",入力!AH14-入力!Q14),IF(入力!AH14="",入力!AG14-入力!Q14,IF(入力!AG14&gt;入力!AH14,入力!AG14-入力!Q14,入力!AH14-入力!Q14))),入力!AI14)</f>
        <v>50</v>
      </c>
      <c r="AA94" s="240">
        <f>IF(入力!AJ14="",IF(入力!AK14="","",入力!AK14),IF(入力!AK14="",入力!AJ14,IF(入力!AJ14&gt;入力!AK14,入力!AJ14,入力!AK14)))</f>
        <v>277</v>
      </c>
      <c r="AB94" s="240">
        <f>IF(入力!AL14="", IF(入力!AJ14="",IF(入力!AK14="","",入力!AK14-入力!Q14),IF(入力!AK14="",入力!AJ14-入力!Q14,IF(入力!AJ14&gt;入力!AK14,入力!AJ14-入力!Q14,入力!AK14-入力!Q14))),入力!AL14)</f>
        <v>49</v>
      </c>
      <c r="AC94" s="127">
        <f>IF(入力!AM14="",IF(入力!AN14="","",入力!AN14),IF(入力!AN14="",入力!AM14,IF(入力!AM14&gt;入力!AN14,入力!AM14,入力!AN14)))</f>
        <v>6.91</v>
      </c>
      <c r="AD94" s="126">
        <f>IF(入力!AO14="",IF(入力!AP14="","",入力!AP14),IF(入力!AP14="",入力!AO14,IF(入力!AO14&gt;入力!AP14,入力!AO14,入力!AP14)))</f>
        <v>12.6</v>
      </c>
      <c r="AE94" s="209">
        <f>IF(入力!AQ14="",IF(入力!AR14="","",入力!AR14),IF(入力!AR14="",入力!AQ14,IF(入力!AQ14&gt;入力!AR14,入力!AQ14,入力!AR14)))</f>
        <v>13.5</v>
      </c>
      <c r="AF94" s="449">
        <f>IF(入力!AS14="",IF(入力!AT14="","",入力!AT14),IF(入力!AT14="",入力!AS14,IF(入力!AS14&gt;入力!AT14,入力!AS14,入力!AT14)))</f>
        <v>12</v>
      </c>
      <c r="AG94" s="237">
        <f>IF(入力!AU14="","",入力!AU14)</f>
        <v>16</v>
      </c>
      <c r="AH94" s="159">
        <f>IF(入力!AV14="","",入力!AV14)</f>
        <v>12</v>
      </c>
      <c r="AI94" s="237">
        <f>IF(入力!AW14="","",入力!AW14)</f>
        <v>207</v>
      </c>
      <c r="AJ94" s="257">
        <f>IF(入力!AX14="","",入力!AX14)</f>
        <v>4</v>
      </c>
      <c r="AK94" s="530">
        <f>IF(入力!AY14="","",入力!AY14)</f>
        <v>86</v>
      </c>
      <c r="AL94" s="84">
        <f>IF(入力!AZ14="","",入力!AZ14)</f>
        <v>88</v>
      </c>
      <c r="AM94" s="371">
        <f>IF(入力!BA14="","",入力!BA14)</f>
        <v>1320</v>
      </c>
      <c r="AN94" s="159">
        <f>IF(入力!BB14="","",入力!BB14)</f>
        <v>34</v>
      </c>
      <c r="AO94" s="161">
        <f>IF(入力!BC14="",IF(入力!BD14="","",入力!BD14),IF(入力!BD14="",入力!BC14,IF(入力!BC14&gt;入力!BD14,入力!BC14,入力!BD14)))</f>
        <v>32.1</v>
      </c>
      <c r="AP94" s="297">
        <f>IF(入力!BE14="",IF(入力!BF14="","",入力!BF14),IF(入力!BF14="",入力!BE14,IF(入力!BE14&gt;入力!BF14,入力!BE14,入力!BF14)))</f>
        <v>33.299999999999997</v>
      </c>
      <c r="AQ94" s="203">
        <f>IF(入力!K14="","", IF(入力!AG14="","", IF(入力!AD14="","", K94/224*((Y94-224)+(W94-224)))))</f>
        <v>97.914732142857147</v>
      </c>
    </row>
    <row r="95" spans="1:46">
      <c r="A95" s="96">
        <f>IF(入力!A15="","",入力!A15)</f>
        <v>2</v>
      </c>
      <c r="B95" s="189" t="str">
        <f>IF(入力!B15="","",入力!B15)</f>
        <v>■■　■■</v>
      </c>
      <c r="C95" s="189" t="str">
        <f>IF(入力!C15="","",入力!C15)</f>
        <v>□□　□□</v>
      </c>
      <c r="D95" s="232">
        <f>IF(入力!D15="","",入力!D15)</f>
        <v>37289</v>
      </c>
      <c r="E95" s="441">
        <f>IF(入力!E15="", IF(D95="","",DATEDIF(D95,入力!$C$3,"Y")),入力!E15)</f>
        <v>13</v>
      </c>
      <c r="F95" s="370" t="str">
        <f>IF(入力!F15="","",入力!F15)</f>
        <v>女</v>
      </c>
      <c r="G95" s="189" t="str">
        <f>IF(入力!G15="","",入力!G15)</f>
        <v>東京都</v>
      </c>
      <c r="H95" s="189" t="str">
        <f>IF(入力!H15="","",入力!H15)</f>
        <v>◆◆学園中学校</v>
      </c>
      <c r="I95" s="370" t="str">
        <f>IF(入力!I15="","",入力!I15)</f>
        <v>右</v>
      </c>
      <c r="J95" s="370" t="str">
        <f>IF(入力!J15="","",入力!J15)</f>
        <v>WS・MB</v>
      </c>
      <c r="K95" s="160">
        <f>IF(入力!K15="","",入力!K15)</f>
        <v>167.9</v>
      </c>
      <c r="L95" s="83">
        <f>IF(入力!L15="","",入力!L15)</f>
        <v>54.1</v>
      </c>
      <c r="M95" s="209">
        <f>IF(OR(入力!M15="",入力!N15=""),"",((4.57/(1.0888-0.00153*(入力!M15+入力!N15))-4.142)*100))</f>
        <v>19.861993930730559</v>
      </c>
      <c r="N95" s="83">
        <f>IF(OR(入力!L15="",入力!M15="",入力!N15=""),"",(入力!L15-(入力!L15*(4.57/(1.0888-0.00153*(入力!M15+入力!N15))-4.142)*100)/100))</f>
        <v>43.354661283474769</v>
      </c>
      <c r="O95" s="83">
        <f>IF(入力!P15="", IF(入力!K15="","",入力!L15/POWER(入力!K15/100,2)),入力!P15)</f>
        <v>19.190923438147937</v>
      </c>
      <c r="P95" s="83">
        <f>IF(入力!Q15="","",入力!Q15)</f>
        <v>219</v>
      </c>
      <c r="Q95" s="193">
        <f>IF(入力!R15="","",入力!R15)</f>
        <v>216</v>
      </c>
      <c r="R95" s="238">
        <f xml:space="preserve"> IF(入力!T15="",IF(入力!V15="","",入力!V15),IF(入力!V15="",入力!T15,IF(入力!T15&gt;入力!V15,入力!V15,入力!T15)))</f>
        <v>3.24</v>
      </c>
      <c r="S95" s="207">
        <f>IF(入力!W15="",IF(入力!X15="","",入力!X15),IF(入力!X15="",入力!W15,IF(入力!W15&gt;入力!X15,入力!X15,入力!W15)))</f>
        <v>4.87</v>
      </c>
      <c r="T95" s="239">
        <f>IF(入力!Y15="",IF(入力!Z15="","",入力!Z15),IF(入力!Z15="",入力!Y15,IF(入力!Y15&gt;入力!Z15,入力!Z15,入力!Y15)))</f>
        <v>13.89</v>
      </c>
      <c r="U95" s="231">
        <f>IF(入力!AA15="",IF(入力!AB15="","",入力!AB15),IF(入力!AB15="",入力!AA15,IF(入力!AA15&gt;入力!AB15,入力!AA15,入力!AB15)))</f>
        <v>278</v>
      </c>
      <c r="V95" s="240">
        <f>IF(入力!AC15="", IF(入力!AA15="",IF(入力!AB15="","",入力!AB15-入力!Q15),IF(入力!AB15="",入力!AA15-入力!Q15,IF(入力!AA15&gt;入力!AB15,入力!AA15-入力!Q15,入力!AB15-入力!Q15))),入力!AC15)</f>
        <v>59</v>
      </c>
      <c r="W95" s="240">
        <f>IF(入力!AD15="",IF(入力!AE15="","",入力!AE15),IF(入力!AE15="",入力!AD15,IF(入力!AD15&gt;入力!AE15,入力!AD15,入力!AE15)))</f>
        <v>284</v>
      </c>
      <c r="X95" s="240">
        <f>IF(入力!AF15="", IF(入力!AD15="",IF(入力!AE15="","",入力!AE15-入力!Q15),IF(入力!AE15="",入力!AD15-入力!Q15,IF(入力!AD15&gt;入力!AE15,入力!AD15-入力!Q15,入力!AE15-入力!Q15))),入力!AF15)</f>
        <v>65</v>
      </c>
      <c r="Y95" s="240">
        <f>IF(入力!AG15="",IF(入力!AH15="","",入力!AH15),IF(入力!AH15="",入力!AG15,IF(入力!AG15&gt;入力!AH15,入力!AG15,入力!AH15)))</f>
        <v>270</v>
      </c>
      <c r="Z95" s="240">
        <f>IF(入力!AI15="", IF(入力!AG15="",IF(入力!AH15="","",入力!AH15-入力!Q15),IF(入力!AH15="",入力!AG15-入力!Q15,IF(入力!AG15&gt;入力!AH15,入力!AG15-入力!Q15,入力!AH15-入力!Q15))),入力!AI15)</f>
        <v>51</v>
      </c>
      <c r="AA95" s="240">
        <f>IF(入力!AJ15="",IF(入力!AK15="","",入力!AK15),IF(入力!AK15="",入力!AJ15,IF(入力!AJ15&gt;入力!AK15,入力!AJ15,入力!AK15)))</f>
        <v>270</v>
      </c>
      <c r="AB95" s="240">
        <f>IF(入力!AL15="", IF(入力!AJ15="",IF(入力!AK15="","",入力!AK15-入力!Q15),IF(入力!AK15="",入力!AJ15-入力!Q15,IF(入力!AJ15&gt;入力!AK15,入力!AJ15-入力!Q15,入力!AK15-入力!Q15))),入力!AL15)</f>
        <v>51</v>
      </c>
      <c r="AC95" s="127">
        <f>IF(入力!AM15="",IF(入力!AN15="","",入力!AN15),IF(入力!AN15="",入力!AM15,IF(入力!AM15&gt;入力!AN15,入力!AM15,入力!AN15)))</f>
        <v>7.81</v>
      </c>
      <c r="AD95" s="126">
        <f>IF(入力!AO15="",IF(入力!AP15="","",入力!AP15),IF(入力!AP15="",入力!AO15,IF(入力!AO15&gt;入力!AP15,入力!AO15,入力!AP15)))</f>
        <v>9.5</v>
      </c>
      <c r="AE95" s="209">
        <f>IF(入力!AQ15="",IF(入力!AR15="","",入力!AR15),IF(入力!AR15="",入力!AQ15,IF(入力!AQ15&gt;入力!AR15,入力!AQ15,入力!AR15)))</f>
        <v>10.3</v>
      </c>
      <c r="AF95" s="449">
        <f>IF(入力!AS15="",IF(入力!AT15="","",入力!AT15),IF(入力!AT15="",入力!AS15,IF(入力!AS15&gt;入力!AT15,入力!AS15,入力!AT15)))</f>
        <v>10.1</v>
      </c>
      <c r="AG95" s="237">
        <f>IF(入力!AU15="","",入力!AU15)</f>
        <v>-10</v>
      </c>
      <c r="AH95" s="159">
        <f>IF(入力!AV15="","",入力!AV15)</f>
        <v>5</v>
      </c>
      <c r="AI95" s="237">
        <f>IF(入力!AW15="","",入力!AW15)</f>
        <v>168</v>
      </c>
      <c r="AJ95" s="257">
        <f>IF(入力!AX15="","",入力!AX15)</f>
        <v>3</v>
      </c>
      <c r="AK95" s="530">
        <f>IF(入力!AY15="","",入力!AY15)</f>
        <v>85</v>
      </c>
      <c r="AL95" s="84">
        <f>IF(入力!AZ15="","",入力!AZ15)</f>
        <v>89</v>
      </c>
      <c r="AM95" s="371">
        <f>IF(入力!BA15="","",入力!BA15)</f>
        <v>1000</v>
      </c>
      <c r="AN95" s="159">
        <f>IF(入力!BB15="","",入力!BB15)</f>
        <v>32</v>
      </c>
      <c r="AO95" s="161">
        <f>IF(入力!BC15="",IF(入力!BD15="","",入力!BD15),IF(入力!BD15="",入力!BC15,IF(入力!BC15&gt;入力!BD15,入力!BC15,入力!BD15)))</f>
        <v>31.8</v>
      </c>
      <c r="AP95" s="297">
        <f>IF(入力!BE15="",IF(入力!BF15="","",入力!BF15),IF(入力!BF15="",入力!BE15,IF(入力!BE15&gt;入力!BF15,入力!BE15,入力!BF15)))</f>
        <v>32.1</v>
      </c>
      <c r="AQ95" s="203">
        <f>IF(入力!K15="","", IF(入力!AG15="","", IF(入力!AD15="","", K95/224*((Y95-224)+(W95-224)))))</f>
        <v>79.452678571428578</v>
      </c>
    </row>
    <row r="96" spans="1:46">
      <c r="A96" s="96">
        <f>IF(入力!A16="","",入力!A16)</f>
        <v>3</v>
      </c>
      <c r="B96" s="189" t="str">
        <f>IF(入力!B16="","",入力!B16)</f>
        <v>■■　■■</v>
      </c>
      <c r="C96" s="189" t="str">
        <f>IF(入力!C16="","",入力!C16)</f>
        <v>□□　□□</v>
      </c>
      <c r="D96" s="232">
        <f>IF(入力!D16="","",入力!D16)</f>
        <v>37318</v>
      </c>
      <c r="E96" s="441">
        <f>IF(入力!E16="", IF(D96="","",DATEDIF(D96,入力!$C$3,"Y")),入力!E16)</f>
        <v>13</v>
      </c>
      <c r="F96" s="370" t="str">
        <f>IF(入力!F16="","",入力!F16)</f>
        <v>女</v>
      </c>
      <c r="G96" s="189" t="str">
        <f>IF(入力!G16="","",入力!G16)</f>
        <v>大阪府</v>
      </c>
      <c r="H96" s="189" t="str">
        <f>IF(入力!H16="","",入力!H16)</f>
        <v>◆◆市立東中学校</v>
      </c>
      <c r="I96" s="370" t="str">
        <f>IF(入力!I16="","",入力!I16)</f>
        <v>右</v>
      </c>
      <c r="J96" s="370" t="str">
        <f>IF(入力!J16="","",入力!J16)</f>
        <v>S</v>
      </c>
      <c r="K96" s="160">
        <f>IF(入力!K16="","",入力!K16)</f>
        <v>166.9</v>
      </c>
      <c r="L96" s="83">
        <f>IF(入力!L16="","",入力!L16)</f>
        <v>65.7</v>
      </c>
      <c r="M96" s="209">
        <f>IF(OR(入力!M16="",入力!N16=""),"",((4.57/(1.0888-0.00153*(入力!M16+入力!N16))-4.142)*100))</f>
        <v>23.67997106351174</v>
      </c>
      <c r="N96" s="83">
        <f>IF(OR(入力!L16="",入力!M16="",入力!N16=""),"",(入力!L16-(入力!L16*(4.57/(1.0888-0.00153*(入力!M16+入力!N16))-4.142)*100)/100))</f>
        <v>50.142259011272785</v>
      </c>
      <c r="O96" s="83">
        <f>IF(入力!P16="", IF(入力!K16="","",入力!L16/POWER(入力!K16/100,2)),入力!P16)</f>
        <v>23.585913214609196</v>
      </c>
      <c r="P96" s="83">
        <f>IF(入力!Q16="","",入力!Q16)</f>
        <v>218.5</v>
      </c>
      <c r="Q96" s="193">
        <f>IF(入力!R16="","",入力!R16)</f>
        <v>214.5</v>
      </c>
      <c r="R96" s="238">
        <f xml:space="preserve"> IF(入力!T16="",IF(入力!V16="","",入力!V16),IF(入力!V16="",入力!T16,IF(入力!T16&gt;入力!V16,入力!V16,入力!T16)))</f>
        <v>3.4</v>
      </c>
      <c r="S96" s="207">
        <f>IF(入力!W16="",IF(入力!X16="","",入力!X16),IF(入力!X16="",入力!W16,IF(入力!W16&gt;入力!X16,入力!X16,入力!W16)))</f>
        <v>4.97</v>
      </c>
      <c r="T96" s="239">
        <f>IF(入力!Y16="",IF(入力!Z16="","",入力!Z16),IF(入力!Z16="",入力!Y16,IF(入力!Y16&gt;入力!Z16,入力!Z16,入力!Y16)))</f>
        <v>13.91</v>
      </c>
      <c r="U96" s="231">
        <f>IF(入力!AA16="",IF(入力!AB16="","",入力!AB16),IF(入力!AB16="",入力!AA16,IF(入力!AA16&gt;入力!AB16,入力!AA16,入力!AB16)))</f>
        <v>273</v>
      </c>
      <c r="V96" s="240">
        <f>IF(入力!AC16="", IF(入力!AA16="",IF(入力!AB16="","",入力!AB16-入力!Q16),IF(入力!AB16="",入力!AA16-入力!Q16,IF(入力!AA16&gt;入力!AB16,入力!AA16-入力!Q16,入力!AB16-入力!Q16))),入力!AC16)</f>
        <v>54.5</v>
      </c>
      <c r="W96" s="240">
        <f>IF(入力!AD16="",IF(入力!AE16="","",入力!AE16),IF(入力!AE16="",入力!AD16,IF(入力!AD16&gt;入力!AE16,入力!AD16,入力!AE16)))</f>
        <v>283</v>
      </c>
      <c r="X96" s="240">
        <f>IF(入力!AF16="", IF(入力!AD16="",IF(入力!AE16="","",入力!AE16-入力!Q16),IF(入力!AE16="",入力!AD16-入力!Q16,IF(入力!AD16&gt;入力!AE16,入力!AD16-入力!Q16,入力!AE16-入力!Q16))),入力!AF16)</f>
        <v>64.5</v>
      </c>
      <c r="Y96" s="240">
        <f>IF(入力!AG16="",IF(入力!AH16="","",入力!AH16),IF(入力!AH16="",入力!AG16,IF(入力!AG16&gt;入力!AH16,入力!AG16,入力!AH16)))</f>
        <v>270</v>
      </c>
      <c r="Z96" s="240">
        <f>IF(入力!AI16="", IF(入力!AG16="",IF(入力!AH16="","",入力!AH16-入力!Q16),IF(入力!AH16="",入力!AG16-入力!Q16,IF(入力!AG16&gt;入力!AH16,入力!AG16-入力!Q16,入力!AH16-入力!Q16))),入力!AI16)</f>
        <v>51.5</v>
      </c>
      <c r="AA96" s="240">
        <f>IF(入力!AJ16="",IF(入力!AK16="","",入力!AK16),IF(入力!AK16="",入力!AJ16,IF(入力!AJ16&gt;入力!AK16,入力!AJ16,入力!AK16)))</f>
        <v>270</v>
      </c>
      <c r="AB96" s="240">
        <f>IF(入力!AL16="", IF(入力!AJ16="",IF(入力!AK16="","",入力!AK16-入力!Q16),IF(入力!AK16="",入力!AJ16-入力!Q16,IF(入力!AJ16&gt;入力!AK16,入力!AJ16-入力!Q16,入力!AK16-入力!Q16))),入力!AL16)</f>
        <v>51.5</v>
      </c>
      <c r="AC96" s="127">
        <f>IF(入力!AM16="",IF(入力!AN16="","",入力!AN16),IF(入力!AN16="",入力!AM16,IF(入力!AM16&gt;入力!AN16,入力!AM16,入力!AN16)))</f>
        <v>7.18</v>
      </c>
      <c r="AD96" s="126">
        <f>IF(入力!AO16="",IF(入力!AP16="","",入力!AP16),IF(入力!AP16="",入力!AO16,IF(入力!AO16&gt;入力!AP16,入力!AO16,入力!AP16)))</f>
        <v>9.6</v>
      </c>
      <c r="AE96" s="209">
        <f>IF(入力!AQ16="",IF(入力!AR16="","",入力!AR16),IF(入力!AR16="",入力!AQ16,IF(入力!AQ16&gt;入力!AR16,入力!AQ16,入力!AR16)))</f>
        <v>10.7</v>
      </c>
      <c r="AF96" s="449">
        <f>IF(入力!AS16="",IF(入力!AT16="","",入力!AT16),IF(入力!AT16="",入力!AS16,IF(入力!AS16&gt;入力!AT16,入力!AS16,入力!AT16)))</f>
        <v>10.5</v>
      </c>
      <c r="AG96" s="237">
        <f>IF(入力!AU16="","",入力!AU16)</f>
        <v>16</v>
      </c>
      <c r="AH96" s="159">
        <f>IF(入力!AV16="","",入力!AV16)</f>
        <v>5</v>
      </c>
      <c r="AI96" s="237">
        <f>IF(入力!AW16="","",入力!AW16)</f>
        <v>180</v>
      </c>
      <c r="AJ96" s="257">
        <f>IF(入力!AX16="","",入力!AX16)</f>
        <v>22</v>
      </c>
      <c r="AK96" s="530">
        <f>IF(入力!AY16="","",入力!AY16)</f>
        <v>82</v>
      </c>
      <c r="AL96" s="84">
        <f>IF(入力!AZ16="","",入力!AZ16)</f>
        <v>87</v>
      </c>
      <c r="AM96" s="371">
        <f>IF(入力!BA16="","",入力!BA16)</f>
        <v>800</v>
      </c>
      <c r="AN96" s="159">
        <f>IF(入力!BB16="","",入力!BB16)</f>
        <v>25</v>
      </c>
      <c r="AO96" s="161">
        <f>IF(入力!BC16="",IF(入力!BD16="","",入力!BD16),IF(入力!BD16="",入力!BC16,IF(入力!BC16&gt;入力!BD16,入力!BC16,入力!BD16)))</f>
        <v>38.700000000000003</v>
      </c>
      <c r="AP96" s="297">
        <f>IF(入力!BE16="",IF(入力!BF16="","",入力!BF16),IF(入力!BF16="",入力!BE16,IF(入力!BE16&gt;入力!BF16,入力!BE16,入力!BF16)))</f>
        <v>39.9</v>
      </c>
      <c r="AQ96" s="203">
        <f>IF(入力!K16="","", IF(入力!AG16="","", IF(入力!AD16="","", K96/224*((Y96-224)+(W96-224)))))</f>
        <v>78.234375000000014</v>
      </c>
    </row>
    <row r="97" spans="1:43">
      <c r="A97" s="96">
        <f>IF(入力!A17="","",入力!A17)</f>
        <v>4</v>
      </c>
      <c r="B97" s="189" t="str">
        <f>IF(入力!B17="","",入力!B17)</f>
        <v>■■　■■</v>
      </c>
      <c r="C97" s="189" t="str">
        <f>IF(入力!C17="","",入力!C17)</f>
        <v>□□　□□</v>
      </c>
      <c r="D97" s="232">
        <f>IF(入力!D17="","",入力!D17)</f>
        <v>37350</v>
      </c>
      <c r="E97" s="441">
        <f>IF(入力!E17="", IF(D97="","",DATEDIF(D97,入力!$C$3,"Y")),入力!E17)</f>
        <v>13</v>
      </c>
      <c r="F97" s="370" t="str">
        <f>IF(入力!F17="","",入力!F17)</f>
        <v>女</v>
      </c>
      <c r="G97" s="189" t="str">
        <f>IF(入力!G17="","",入力!G17)</f>
        <v>神奈川県</v>
      </c>
      <c r="H97" s="189" t="str">
        <f>IF(入力!H17="","",入力!H17)</f>
        <v>◆◆市立西中学校</v>
      </c>
      <c r="I97" s="370" t="str">
        <f>IF(入力!I17="","",入力!I17)</f>
        <v>左</v>
      </c>
      <c r="J97" s="370" t="str">
        <f>IF(入力!J17="","",入力!J17)</f>
        <v>ＷＳ・OP</v>
      </c>
      <c r="K97" s="160">
        <f>IF(入力!K17="","",入力!K17)</f>
        <v>167.5</v>
      </c>
      <c r="L97" s="83">
        <f>IF(入力!L17="","",入力!L17)</f>
        <v>56.8</v>
      </c>
      <c r="M97" s="209">
        <f>IF(OR(入力!M17="",入力!N17=""),"",((4.57/(1.0888-0.00153*(入力!M17+入力!N17))-4.142)*100))</f>
        <v>21.444696955253484</v>
      </c>
      <c r="N97" s="83">
        <f>IF(OR(入力!L17="",入力!M17="",入力!N17=""),"",(入力!L17-(入力!L17*(4.57/(1.0888-0.00153*(入力!M17+入力!N17))-4.142)*100)/100))</f>
        <v>44.61941212941602</v>
      </c>
      <c r="O97" s="83">
        <f>IF(入力!P17="", IF(入力!K17="","",入力!L17/POWER(入力!K17/100,2)),入力!P17)</f>
        <v>20.245043439518824</v>
      </c>
      <c r="P97" s="83">
        <f>IF(入力!Q17="","",入力!Q17)</f>
        <v>218.5</v>
      </c>
      <c r="Q97" s="193">
        <f>IF(入力!R17="","",入力!R17)</f>
        <v>216.5</v>
      </c>
      <c r="R97" s="238">
        <f xml:space="preserve"> IF(入力!T17="",IF(入力!V17="","",入力!V17),IF(入力!V17="",入力!T17,IF(入力!T17&gt;入力!V17,入力!V17,入力!T17)))</f>
        <v>3.4</v>
      </c>
      <c r="S97" s="207">
        <f>IF(入力!W17="",IF(入力!X17="","",入力!X17),IF(入力!X17="",入力!W17,IF(入力!W17&gt;入力!X17,入力!X17,入力!W17)))</f>
        <v>4.97</v>
      </c>
      <c r="T97" s="239">
        <f>IF(入力!Y17="",IF(入力!Z17="","",入力!Z17),IF(入力!Z17="",入力!Y17,IF(入力!Y17&gt;入力!Z17,入力!Z17,入力!Y17)))</f>
        <v>13.96</v>
      </c>
      <c r="U97" s="231">
        <f>IF(入力!AA17="",IF(入力!AB17="","",入力!AB17),IF(入力!AB17="",入力!AA17,IF(入力!AA17&gt;入力!AB17,入力!AA17,入力!AB17)))</f>
        <v>276</v>
      </c>
      <c r="V97" s="240">
        <f>IF(入力!AC17="", IF(入力!AA17="",IF(入力!AB17="","",入力!AB17-入力!Q17),IF(入力!AB17="",入力!AA17-入力!Q17,IF(入力!AA17&gt;入力!AB17,入力!AA17-入力!Q17,入力!AB17-入力!Q17))),入力!AC17)</f>
        <v>57.5</v>
      </c>
      <c r="W97" s="240">
        <f>IF(入力!AD17="",IF(入力!AE17="","",入力!AE17),IF(入力!AE17="",入力!AD17,IF(入力!AD17&gt;入力!AE17,入力!AD17,入力!AE17)))</f>
        <v>281</v>
      </c>
      <c r="X97" s="240">
        <f>IF(入力!AF17="", IF(入力!AD17="",IF(入力!AE17="","",入力!AE17-入力!Q17),IF(入力!AE17="",入力!AD17-入力!Q17,IF(入力!AD17&gt;入力!AE17,入力!AD17-入力!Q17,入力!AE17-入力!Q17))),入力!AF17)</f>
        <v>62.5</v>
      </c>
      <c r="Y97" s="240">
        <f>IF(入力!AG17="",IF(入力!AH17="","",入力!AH17),IF(入力!AH17="",入力!AG17,IF(入力!AG17&gt;入力!AH17,入力!AG17,入力!AH17)))</f>
        <v>271</v>
      </c>
      <c r="Z97" s="240">
        <f>IF(入力!AI17="", IF(入力!AG17="",IF(入力!AH17="","",入力!AH17-入力!Q17),IF(入力!AH17="",入力!AG17-入力!Q17,IF(入力!AG17&gt;入力!AH17,入力!AG17-入力!Q17,入力!AH17-入力!Q17))),入力!AI17)</f>
        <v>52.5</v>
      </c>
      <c r="AA97" s="240">
        <f>IF(入力!AJ17="",IF(入力!AK17="","",入力!AK17),IF(入力!AK17="",入力!AJ17,IF(入力!AJ17&gt;入力!AK17,入力!AJ17,入力!AK17)))</f>
        <v>269</v>
      </c>
      <c r="AB97" s="240">
        <f>IF(入力!AL17="", IF(入力!AJ17="",IF(入力!AK17="","",入力!AK17-入力!Q17),IF(入力!AK17="",入力!AJ17-入力!Q17,IF(入力!AJ17&gt;入力!AK17,入力!AJ17-入力!Q17,入力!AK17-入力!Q17))),入力!AL17)</f>
        <v>50.5</v>
      </c>
      <c r="AC97" s="127">
        <f>IF(入力!AM17="",IF(入力!AN17="","",入力!AN17),IF(入力!AN17="",入力!AM17,IF(入力!AM17&gt;入力!AN17,入力!AM17,入力!AN17)))</f>
        <v>7.63</v>
      </c>
      <c r="AD97" s="126">
        <f>IF(入力!AO17="",IF(入力!AP17="","",入力!AP17),IF(入力!AP17="",入力!AO17,IF(入力!AO17&gt;入力!AP17,入力!AO17,入力!AP17)))</f>
        <v>8.1999999999999993</v>
      </c>
      <c r="AE97" s="209">
        <f>IF(入力!AQ17="",IF(入力!AR17="","",入力!AR17),IF(入力!AR17="",入力!AQ17,IF(入力!AQ17&gt;入力!AR17,入力!AQ17,入力!AR17)))</f>
        <v>8.5</v>
      </c>
      <c r="AF97" s="449">
        <f>IF(入力!AS17="",IF(入力!AT17="","",入力!AT17),IF(入力!AT17="",入力!AS17,IF(入力!AS17&gt;入力!AT17,入力!AS17,入力!AT17)))</f>
        <v>8.15</v>
      </c>
      <c r="AG97" s="237">
        <f>IF(入力!AU17="","",入力!AU17)</f>
        <v>8.5</v>
      </c>
      <c r="AH97" s="159">
        <f>IF(入力!AV17="","",入力!AV17)</f>
        <v>6</v>
      </c>
      <c r="AI97" s="237">
        <f>IF(入力!AW17="","",入力!AW17)</f>
        <v>153</v>
      </c>
      <c r="AJ97" s="257">
        <f>IF(入力!AX17="","",入力!AX17)</f>
        <v>12</v>
      </c>
      <c r="AK97" s="530">
        <f>IF(入力!AY17="","",入力!AY17)</f>
        <v>85</v>
      </c>
      <c r="AL97" s="84">
        <f>IF(入力!AZ17="","",入力!AZ17)</f>
        <v>82</v>
      </c>
      <c r="AM97" s="371">
        <f>IF(入力!BA17="","",入力!BA17)</f>
        <v>1000</v>
      </c>
      <c r="AN97" s="159">
        <f>IF(入力!BB17="","",入力!BB17)</f>
        <v>31</v>
      </c>
      <c r="AO97" s="161">
        <f>IF(入力!BC17="",IF(入力!BD17="","",入力!BD17),IF(入力!BD17="",入力!BC17,IF(入力!BC17&gt;入力!BD17,入力!BC17,入力!BD17)))</f>
        <v>34</v>
      </c>
      <c r="AP97" s="297">
        <f>IF(入力!BE17="",IF(入力!BF17="","",入力!BF17),IF(入力!BF17="",入力!BE17,IF(入力!BE17&gt;入力!BF17,入力!BE17,入力!BF17)))</f>
        <v>34</v>
      </c>
      <c r="AQ97" s="203">
        <f>IF(入力!K17="","", IF(入力!AG17="","", IF(入力!AD17="","", K97/224*((Y97-224)+(W97-224)))))</f>
        <v>77.767857142857139</v>
      </c>
    </row>
    <row r="98" spans="1:43">
      <c r="A98" s="96">
        <f>IF(入力!A18="","",入力!A18)</f>
        <v>5</v>
      </c>
      <c r="B98" s="189" t="str">
        <f>IF(入力!B18="","",入力!B18)</f>
        <v>■■　■■</v>
      </c>
      <c r="C98" s="189" t="str">
        <f>IF(入力!C18="","",入力!C18)</f>
        <v>□□　□□</v>
      </c>
      <c r="D98" s="232">
        <f>IF(入力!D18="","",入力!D18)</f>
        <v>37381</v>
      </c>
      <c r="E98" s="441">
        <f>IF(入力!E18="", IF(D98="","",DATEDIF(D98,入力!$C$3,"Y")),入力!E18)</f>
        <v>13</v>
      </c>
      <c r="F98" s="370" t="str">
        <f>IF(入力!F18="","",入力!F18)</f>
        <v>女</v>
      </c>
      <c r="G98" s="189" t="str">
        <f>IF(入力!G18="","",入力!G18)</f>
        <v>北海道</v>
      </c>
      <c r="H98" s="189" t="str">
        <f>IF(入力!H18="","",入力!H18)</f>
        <v>◆◆付属中学校</v>
      </c>
      <c r="I98" s="370" t="str">
        <f>IF(入力!I18="","",入力!I18)</f>
        <v>右</v>
      </c>
      <c r="J98" s="370" t="str">
        <f>IF(入力!J18="","",入力!J18)</f>
        <v>WS・MB</v>
      </c>
      <c r="K98" s="160">
        <f>IF(入力!K18="","",入力!K18)</f>
        <v>181.5</v>
      </c>
      <c r="L98" s="83">
        <f>IF(入力!L18="","",入力!L18)</f>
        <v>63.6</v>
      </c>
      <c r="M98" s="209">
        <f>IF(OR(入力!M18="",入力!N18=""),"",((4.57/(1.0888-0.00153*(入力!M18+入力!N18))-4.142)*100))</f>
        <v>25.938301663279706</v>
      </c>
      <c r="N98" s="83">
        <f>IF(OR(入力!L18="",入力!M18="",入力!N18=""),"",(入力!L18-(入力!L18*(4.57/(1.0888-0.00153*(入力!M18+入力!N18))-4.142)*100)/100))</f>
        <v>47.103240142154107</v>
      </c>
      <c r="O98" s="83">
        <f>IF(入力!P18="", IF(入力!K18="","",入力!L18/POWER(入力!K18/100,2)),入力!P18)</f>
        <v>19.306513671652667</v>
      </c>
      <c r="P98" s="83">
        <f>IF(入力!Q18="","",入力!Q18)</f>
        <v>237</v>
      </c>
      <c r="Q98" s="193">
        <f>IF(入力!R18="","",入力!R18)</f>
        <v>234</v>
      </c>
      <c r="R98" s="238">
        <f xml:space="preserve"> IF(入力!T18="",IF(入力!V18="","",入力!V18),IF(入力!V18="",入力!T18,IF(入力!T18&gt;入力!V18,入力!V18,入力!T18)))</f>
        <v>3.61</v>
      </c>
      <c r="S98" s="207">
        <f>IF(入力!W18="",IF(入力!X18="","",入力!X18),IF(入力!X18="",入力!W18,IF(入力!W18&gt;入力!X18,入力!X18,入力!W18)))</f>
        <v>5.38</v>
      </c>
      <c r="T98" s="239">
        <f>IF(入力!Y18="",IF(入力!Z18="","",入力!Z18),IF(入力!Z18="",入力!Y18,IF(入力!Y18&gt;入力!Z18,入力!Z18,入力!Y18)))</f>
        <v>14.79</v>
      </c>
      <c r="U98" s="231">
        <f>IF(入力!AA18="",IF(入力!AB18="","",入力!AB18),IF(入力!AB18="",入力!AA18,IF(入力!AA18&gt;入力!AB18,入力!AA18,入力!AB18)))</f>
        <v>281</v>
      </c>
      <c r="V98" s="240">
        <f>IF(入力!AC18="", IF(入力!AA18="",IF(入力!AB18="","",入力!AB18-入力!Q18),IF(入力!AB18="",入力!AA18-入力!Q18,IF(入力!AA18&gt;入力!AB18,入力!AA18-入力!Q18,入力!AB18-入力!Q18))),入力!AC18)</f>
        <v>44</v>
      </c>
      <c r="W98" s="240">
        <f>IF(入力!AD18="",IF(入力!AE18="","",入力!AE18),IF(入力!AE18="",入力!AD18,IF(入力!AD18&gt;入力!AE18,入力!AD18,入力!AE18)))</f>
        <v>287</v>
      </c>
      <c r="X98" s="240">
        <f>IF(入力!AF18="", IF(入力!AD18="",IF(入力!AE18="","",入力!AE18-入力!Q18),IF(入力!AE18="",入力!AD18-入力!Q18,IF(入力!AD18&gt;入力!AE18,入力!AD18-入力!Q18,入力!AE18-入力!Q18))),入力!AF18)</f>
        <v>50</v>
      </c>
      <c r="Y98" s="240">
        <f>IF(入力!AG18="",IF(入力!AH18="","",入力!AH18),IF(入力!AH18="",入力!AG18,IF(入力!AG18&gt;入力!AH18,入力!AG18,入力!AH18)))</f>
        <v>276</v>
      </c>
      <c r="Z98" s="240">
        <f>IF(入力!AI18="", IF(入力!AG18="",IF(入力!AH18="","",入力!AH18-入力!Q18),IF(入力!AH18="",入力!AG18-入力!Q18,IF(入力!AG18&gt;入力!AH18,入力!AG18-入力!Q18,入力!AH18-入力!Q18))),入力!AI18)</f>
        <v>39</v>
      </c>
      <c r="AA98" s="240">
        <f>IF(入力!AJ18="",IF(入力!AK18="","",入力!AK18),IF(入力!AK18="",入力!AJ18,IF(入力!AJ18&gt;入力!AK18,入力!AJ18,入力!AK18)))</f>
        <v>276</v>
      </c>
      <c r="AB98" s="240">
        <f>IF(入力!AL18="", IF(入力!AJ18="",IF(入力!AK18="","",入力!AK18-入力!Q18),IF(入力!AK18="",入力!AJ18-入力!Q18,IF(入力!AJ18&gt;入力!AK18,入力!AJ18-入力!Q18,入力!AK18-入力!Q18))),入力!AL18)</f>
        <v>39</v>
      </c>
      <c r="AC98" s="127">
        <f>IF(入力!AM18="",IF(入力!AN18="","",入力!AN18),IF(入力!AN18="",入力!AM18,IF(入力!AM18&gt;入力!AN18,入力!AM18,入力!AN18)))</f>
        <v>6.09</v>
      </c>
      <c r="AD98" s="126">
        <f>IF(入力!AO18="",IF(入力!AP18="","",入力!AP18),IF(入力!AP18="",入力!AO18,IF(入力!AO18&gt;入力!AP18,入力!AO18,入力!AP18)))</f>
        <v>9.3000000000000007</v>
      </c>
      <c r="AE98" s="209">
        <f>IF(入力!AQ18="",IF(入力!AR18="","",入力!AR18),IF(入力!AR18="",入力!AQ18,IF(入力!AQ18&gt;入力!AR18,入力!AQ18,入力!AR18)))</f>
        <v>8.35</v>
      </c>
      <c r="AF98" s="449">
        <f>IF(入力!AS18="",IF(入力!AT18="","",入力!AT18),IF(入力!AT18="",入力!AS18,IF(入力!AS18&gt;入力!AT18,入力!AS18,入力!AT18)))</f>
        <v>8.5</v>
      </c>
      <c r="AG98" s="237">
        <f>IF(入力!AU18="","",入力!AU18)</f>
        <v>16</v>
      </c>
      <c r="AH98" s="159">
        <f>IF(入力!AV18="","",入力!AV18)</f>
        <v>-6</v>
      </c>
      <c r="AI98" s="237">
        <f>IF(入力!AW18="","",入力!AW18)</f>
        <v>188</v>
      </c>
      <c r="AJ98" s="257">
        <f>IF(入力!AX18="","",入力!AX18)</f>
        <v>14</v>
      </c>
      <c r="AK98" s="530">
        <f>IF(入力!AY18="","",入力!AY18)</f>
        <v>90</v>
      </c>
      <c r="AL98" s="84">
        <f>IF(入力!AZ18="","",入力!AZ18)</f>
        <v>89</v>
      </c>
      <c r="AM98" s="371">
        <f>IF(入力!BA18="","",入力!BA18)</f>
        <v>480</v>
      </c>
      <c r="AN98" s="159">
        <f>IF(入力!BB18="","",入力!BB18)</f>
        <v>25</v>
      </c>
      <c r="AO98" s="161">
        <f>IF(入力!BC18="",IF(入力!BD18="","",入力!BD18),IF(入力!BD18="",入力!BC18,IF(入力!BC18&gt;入力!BD18,入力!BC18,入力!BD18)))</f>
        <v>34</v>
      </c>
      <c r="AP98" s="297">
        <f>IF(入力!BE18="",IF(入力!BF18="","",入力!BF18),IF(入力!BF18="",入力!BE18,IF(入力!BE18&gt;入力!BF18,入力!BE18,入力!BF18)))</f>
        <v>29.3</v>
      </c>
      <c r="AQ98" s="203">
        <f>IF(入力!K18="","", IF(入力!AG18="","", IF(入力!AD18="","", K98/224*((Y98-224)+(W98-224)))))</f>
        <v>93.180803571428569</v>
      </c>
    </row>
    <row r="99" spans="1:43">
      <c r="A99" s="96">
        <f>IF(入力!A19="","",入力!A19)</f>
        <v>6</v>
      </c>
      <c r="B99" s="189" t="str">
        <f>IF(入力!B19="","",入力!B19)</f>
        <v/>
      </c>
      <c r="C99" s="189" t="str">
        <f>IF(入力!C19="","",入力!C19)</f>
        <v/>
      </c>
      <c r="D99" s="232" t="str">
        <f>IF(入力!D19="","",入力!D19)</f>
        <v/>
      </c>
      <c r="E99" s="441" t="str">
        <f>IF(入力!E19="", IF(D99="","",DATEDIF(D99,入力!$C$3,"Y")),入力!E19)</f>
        <v/>
      </c>
      <c r="F99" s="370" t="str">
        <f>IF(入力!F19="","",入力!F19)</f>
        <v/>
      </c>
      <c r="G99" s="189" t="str">
        <f>IF(入力!G19="","",入力!G19)</f>
        <v/>
      </c>
      <c r="H99" s="189" t="str">
        <f>IF(入力!H19="","",入力!H19)</f>
        <v/>
      </c>
      <c r="I99" s="370" t="str">
        <f>IF(入力!I19="","",入力!I19)</f>
        <v/>
      </c>
      <c r="J99" s="370" t="str">
        <f>IF(入力!J19="","",入力!J19)</f>
        <v/>
      </c>
      <c r="K99" s="160" t="str">
        <f>IF(入力!K19="","",入力!K19)</f>
        <v/>
      </c>
      <c r="L99" s="83" t="str">
        <f>IF(入力!L19="","",入力!L19)</f>
        <v/>
      </c>
      <c r="M99" s="209" t="str">
        <f>IF(OR(入力!M19="",入力!N19=""),"",((4.57/(1.0888-0.00153*(入力!M19+入力!N19))-4.142)*100))</f>
        <v/>
      </c>
      <c r="N99" s="83" t="str">
        <f>IF(OR(入力!L19="",入力!M19="",入力!N19=""),"",(入力!L19-(入力!L19*(4.57/(1.0888-0.00153*(入力!M19+入力!N19))-4.142)*100)/100))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93" t="str">
        <f>IF(入力!R19="","",入力!R19)</f>
        <v/>
      </c>
      <c r="R99" s="238" t="str">
        <f xml:space="preserve"> IF(入力!T19="",IF(入力!V19="","",入力!V19),IF(入力!V19="",入力!T19,IF(入力!T19&gt;入力!V19,入力!V19,入力!T19)))</f>
        <v/>
      </c>
      <c r="S99" s="207" t="str">
        <f>IF(入力!W19="",IF(入力!X19="","",入力!X19),IF(入力!X19="",入力!W19,IF(入力!W19&gt;入力!X19,入力!X19,入力!W19)))</f>
        <v/>
      </c>
      <c r="T99" s="239" t="str">
        <f>IF(入力!Y19="",IF(入力!Z19="","",入力!Z19),IF(入力!Z19="",入力!Y19,IF(入力!Y19&gt;入力!Z19,入力!Z19,入力!Y19)))</f>
        <v/>
      </c>
      <c r="U99" s="231" t="str">
        <f>IF(入力!AA19="",IF(入力!AB19="","",入力!AB19),IF(入力!AB19="",入力!AA19,IF(入力!AA19&gt;入力!AB19,入力!AA19,入力!AB19)))</f>
        <v/>
      </c>
      <c r="V99" s="240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40" t="str">
        <f>IF(入力!AD19="",IF(入力!AE19="","",入力!AE19),IF(入力!AE19="",入力!AD19,IF(入力!AD19&gt;入力!AE19,入力!AD19,入力!AE19)))</f>
        <v/>
      </c>
      <c r="X99" s="240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40" t="str">
        <f>IF(入力!AG19="",IF(入力!AH19="","",入力!AH19),IF(入力!AH19="",入力!AG19,IF(入力!AG19&gt;入力!AH19,入力!AG19,入力!AH19)))</f>
        <v/>
      </c>
      <c r="Z99" s="240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40" t="str">
        <f>IF(入力!AJ19="",IF(入力!AK19="","",入力!AK19),IF(入力!AK19="",入力!AJ19,IF(入力!AJ19&gt;入力!AK19,入力!AJ19,入力!AK19)))</f>
        <v/>
      </c>
      <c r="AB99" s="240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7" t="str">
        <f>IF(入力!AM19="",IF(入力!AN19="","",入力!AN19),IF(入力!AN19="",入力!AM19,IF(入力!AM19&gt;入力!AN19,入力!AM19,入力!AN19)))</f>
        <v/>
      </c>
      <c r="AD99" s="126" t="str">
        <f>IF(入力!AO19="",IF(入力!AP19="","",入力!AP19),IF(入力!AP19="",入力!AO19,IF(入力!AO19&gt;入力!AP19,入力!AO19,入力!AP19)))</f>
        <v/>
      </c>
      <c r="AE99" s="209" t="str">
        <f>IF(入力!AQ19="",IF(入力!AR19="","",入力!AR19),IF(入力!AR19="",入力!AQ19,IF(入力!AQ19&gt;入力!AR19,入力!AQ19,入力!AR19)))</f>
        <v/>
      </c>
      <c r="AF99" s="449" t="str">
        <f>IF(入力!AS19="",IF(入力!AT19="","",入力!AT19),IF(入力!AT19="",入力!AS19,IF(入力!AS19&gt;入力!AT19,入力!AS19,入力!AT19)))</f>
        <v/>
      </c>
      <c r="AG99" s="237" t="str">
        <f>IF(入力!AU19="","",入力!AU19)</f>
        <v/>
      </c>
      <c r="AH99" s="159" t="str">
        <f>IF(入力!AV19="","",入力!AV19)</f>
        <v/>
      </c>
      <c r="AI99" s="237" t="str">
        <f>IF(入力!AW19="","",入力!AW19)</f>
        <v/>
      </c>
      <c r="AJ99" s="257" t="str">
        <f>IF(入力!AX19="","",入力!AX19)</f>
        <v/>
      </c>
      <c r="AK99" s="530" t="str">
        <f>IF(入力!AY19="","",入力!AY19)</f>
        <v/>
      </c>
      <c r="AL99" s="84" t="str">
        <f>IF(入力!AZ19="","",入力!AZ19)</f>
        <v/>
      </c>
      <c r="AM99" s="371" t="str">
        <f>IF(入力!BA19="","",入力!BA19)</f>
        <v/>
      </c>
      <c r="AN99" s="159" t="str">
        <f>IF(入力!BB19="","",入力!BB19)</f>
        <v/>
      </c>
      <c r="AO99" s="161" t="str">
        <f>IF(入力!BC19="",IF(入力!BD19="","",入力!BD19),IF(入力!BD19="",入力!BC19,IF(入力!BC19&gt;入力!BD19,入力!BC19,入力!BD19)))</f>
        <v/>
      </c>
      <c r="AP99" s="297" t="str">
        <f>IF(入力!BE19="",IF(入力!BF19="","",入力!BF19),IF(入力!BF19="",入力!BE19,IF(入力!BE19&gt;入力!BF19,入力!BE19,入力!BF19)))</f>
        <v/>
      </c>
      <c r="AQ99" s="203" t="str">
        <f>IF(入力!K19="","", IF(入力!AG19="","", IF(入力!AD19="","", K99/224*((Y99-224)+(W99-224)))))</f>
        <v/>
      </c>
    </row>
    <row r="100" spans="1:43">
      <c r="A100" s="96">
        <f>IF(入力!A20="","",入力!A20)</f>
        <v>7</v>
      </c>
      <c r="B100" s="189" t="str">
        <f>IF(入力!B20="","",入力!B20)</f>
        <v/>
      </c>
      <c r="C100" s="189" t="str">
        <f>IF(入力!C20="","",入力!C20)</f>
        <v/>
      </c>
      <c r="D100" s="232" t="str">
        <f>IF(入力!D20="","",入力!D20)</f>
        <v/>
      </c>
      <c r="E100" s="441" t="str">
        <f>IF(入力!E20="", IF(D100="","",DATEDIF(D100,入力!$C$3,"Y")),入力!E20)</f>
        <v/>
      </c>
      <c r="F100" s="370" t="str">
        <f>IF(入力!F20="","",入力!F20)</f>
        <v/>
      </c>
      <c r="G100" s="189" t="str">
        <f>IF(入力!G20="","",入力!G20)</f>
        <v/>
      </c>
      <c r="H100" s="189" t="str">
        <f>IF(入力!H20="","",入力!H20)</f>
        <v/>
      </c>
      <c r="I100" s="370" t="str">
        <f>IF(入力!I20="","",入力!I20)</f>
        <v/>
      </c>
      <c r="J100" s="370" t="str">
        <f>IF(入力!J20="","",入力!J20)</f>
        <v/>
      </c>
      <c r="K100" s="160" t="str">
        <f>IF(入力!K20="","",入力!K20)</f>
        <v/>
      </c>
      <c r="L100" s="83" t="str">
        <f>IF(入力!L20="","",入力!L20)</f>
        <v/>
      </c>
      <c r="M100" s="209" t="str">
        <f>IF(OR(入力!M20="",入力!N20=""),"",((4.57/(1.0888-0.00153*(入力!M20+入力!N20))-4.142)*100))</f>
        <v/>
      </c>
      <c r="N100" s="83" t="str">
        <f>IF(OR(入力!L20="",入力!M20="",入力!N20=""),"",(入力!L20-(入力!L20*(4.57/(1.0888-0.00153*(入力!M20+入力!N20))-4.142)*100)/100))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93" t="str">
        <f>IF(入力!R20="","",入力!R20)</f>
        <v/>
      </c>
      <c r="R100" s="238" t="str">
        <f xml:space="preserve"> IF(入力!T20="",IF(入力!V20="","",入力!V20),IF(入力!V20="",入力!T20,IF(入力!T20&gt;入力!V20,入力!V20,入力!T20)))</f>
        <v/>
      </c>
      <c r="S100" s="207" t="str">
        <f>IF(入力!W20="",IF(入力!X20="","",入力!X20),IF(入力!X20="",入力!W20,IF(入力!W20&gt;入力!X20,入力!X20,入力!W20)))</f>
        <v/>
      </c>
      <c r="T100" s="239" t="str">
        <f>IF(入力!Y20="",IF(入力!Z20="","",入力!Z20),IF(入力!Z20="",入力!Y20,IF(入力!Y20&gt;入力!Z20,入力!Z20,入力!Y20)))</f>
        <v/>
      </c>
      <c r="U100" s="231" t="str">
        <f>IF(入力!AA20="",IF(入力!AB20="","",入力!AB20),IF(入力!AB20="",入力!AA20,IF(入力!AA20&gt;入力!AB20,入力!AA20,入力!AB20)))</f>
        <v/>
      </c>
      <c r="V100" s="240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40" t="str">
        <f>IF(入力!AD20="",IF(入力!AE20="","",入力!AE20),IF(入力!AE20="",入力!AD20,IF(入力!AD20&gt;入力!AE20,入力!AD20,入力!AE20)))</f>
        <v/>
      </c>
      <c r="X100" s="240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40" t="str">
        <f>IF(入力!AG20="",IF(入力!AH20="","",入力!AH20),IF(入力!AH20="",入力!AG20,IF(入力!AG20&gt;入力!AH20,入力!AG20,入力!AH20)))</f>
        <v/>
      </c>
      <c r="Z100" s="240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40" t="str">
        <f>IF(入力!AJ20="",IF(入力!AK20="","",入力!AK20),IF(入力!AK20="",入力!AJ20,IF(入力!AJ20&gt;入力!AK20,入力!AJ20,入力!AK20)))</f>
        <v/>
      </c>
      <c r="AB100" s="240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7" t="str">
        <f>IF(入力!AM20="",IF(入力!AN20="","",入力!AN20),IF(入力!AN20="",入力!AM20,IF(入力!AM20&gt;入力!AN20,入力!AM20,入力!AN20)))</f>
        <v/>
      </c>
      <c r="AD100" s="126" t="str">
        <f>IF(入力!AO20="",IF(入力!AP20="","",入力!AP20),IF(入力!AP20="",入力!AO20,IF(入力!AO20&gt;入力!AP20,入力!AO20,入力!AP20)))</f>
        <v/>
      </c>
      <c r="AE100" s="209" t="str">
        <f>IF(入力!AQ20="",IF(入力!AR20="","",入力!AR20),IF(入力!AR20="",入力!AQ20,IF(入力!AQ20&gt;入力!AR20,入力!AQ20,入力!AR20)))</f>
        <v/>
      </c>
      <c r="AF100" s="449" t="str">
        <f>IF(入力!AS20="",IF(入力!AT20="","",入力!AT20),IF(入力!AT20="",入力!AS20,IF(入力!AS20&gt;入力!AT20,入力!AS20,入力!AT20)))</f>
        <v/>
      </c>
      <c r="AG100" s="237" t="str">
        <f>IF(入力!AU20="","",入力!AU20)</f>
        <v/>
      </c>
      <c r="AH100" s="159" t="str">
        <f>IF(入力!AV20="","",入力!AV20)</f>
        <v/>
      </c>
      <c r="AI100" s="237" t="str">
        <f>IF(入力!AW20="","",入力!AW20)</f>
        <v/>
      </c>
      <c r="AJ100" s="257" t="str">
        <f>IF(入力!AX20="","",入力!AX20)</f>
        <v/>
      </c>
      <c r="AK100" s="530" t="str">
        <f>IF(入力!AY20="","",入力!AY20)</f>
        <v/>
      </c>
      <c r="AL100" s="84" t="str">
        <f>IF(入力!AZ20="","",入力!AZ20)</f>
        <v/>
      </c>
      <c r="AM100" s="371" t="str">
        <f>IF(入力!BA20="","",入力!BA20)</f>
        <v/>
      </c>
      <c r="AN100" s="159" t="str">
        <f>IF(入力!BB20="","",入力!BB20)</f>
        <v/>
      </c>
      <c r="AO100" s="161" t="str">
        <f>IF(入力!BC20="",IF(入力!BD20="","",入力!BD20),IF(入力!BD20="",入力!BC20,IF(入力!BC20&gt;入力!BD20,入力!BC20,入力!BD20)))</f>
        <v/>
      </c>
      <c r="AP100" s="297" t="str">
        <f>IF(入力!BE20="",IF(入力!BF20="","",入力!BF20),IF(入力!BF20="",入力!BE20,IF(入力!BE20&gt;入力!BF20,入力!BE20,入力!BF20)))</f>
        <v/>
      </c>
      <c r="AQ100" s="203" t="str">
        <f>IF(入力!K20="","", IF(入力!AG20="","", IF(入力!AD20="","", K100/224*((Y100-224)+(W100-224)))))</f>
        <v/>
      </c>
    </row>
    <row r="101" spans="1:43">
      <c r="A101" s="96">
        <f>IF(入力!A21="","",入力!A21)</f>
        <v>8</v>
      </c>
      <c r="B101" s="189" t="str">
        <f>IF(入力!B21="","",入力!B21)</f>
        <v/>
      </c>
      <c r="C101" s="189" t="str">
        <f>IF(入力!C21="","",入力!C21)</f>
        <v/>
      </c>
      <c r="D101" s="232" t="str">
        <f>IF(入力!D21="","",入力!D21)</f>
        <v/>
      </c>
      <c r="E101" s="441" t="str">
        <f>IF(入力!E21="", IF(D101="","",DATEDIF(D101,入力!$C$3,"Y")),入力!E21)</f>
        <v/>
      </c>
      <c r="F101" s="370" t="str">
        <f>IF(入力!F21="","",入力!F21)</f>
        <v/>
      </c>
      <c r="G101" s="189" t="str">
        <f>IF(入力!G21="","",入力!G21)</f>
        <v/>
      </c>
      <c r="H101" s="189" t="str">
        <f>IF(入力!H21="","",入力!H21)</f>
        <v/>
      </c>
      <c r="I101" s="370" t="str">
        <f>IF(入力!I21="","",入力!I21)</f>
        <v/>
      </c>
      <c r="J101" s="370" t="str">
        <f>IF(入力!J21="","",入力!J21)</f>
        <v/>
      </c>
      <c r="K101" s="160" t="str">
        <f>IF(入力!K21="","",入力!K21)</f>
        <v/>
      </c>
      <c r="L101" s="83" t="str">
        <f>IF(入力!L21="","",入力!L21)</f>
        <v/>
      </c>
      <c r="M101" s="209" t="str">
        <f>IF(OR(入力!M21="",入力!N21=""),"",((4.57/(1.0888-0.00153*(入力!M21+入力!N21))-4.142)*100))</f>
        <v/>
      </c>
      <c r="N101" s="83" t="str">
        <f>IF(OR(入力!L21="",入力!M21="",入力!N21=""),"",(入力!L21-(入力!L21*(4.57/(1.0888-0.00153*(入力!M21+入力!N21))-4.142)*100)/100))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93" t="str">
        <f>IF(入力!R21="","",入力!R21)</f>
        <v/>
      </c>
      <c r="R101" s="238" t="str">
        <f xml:space="preserve"> IF(入力!T21="",IF(入力!V21="","",入力!V21),IF(入力!V21="",入力!T21,IF(入力!T21&gt;入力!V21,入力!V21,入力!T21)))</f>
        <v/>
      </c>
      <c r="S101" s="207" t="str">
        <f>IF(入力!W21="",IF(入力!X21="","",入力!X21),IF(入力!X21="",入力!W21,IF(入力!W21&gt;入力!X21,入力!X21,入力!W21)))</f>
        <v/>
      </c>
      <c r="T101" s="239" t="str">
        <f>IF(入力!Y21="",IF(入力!Z21="","",入力!Z21),IF(入力!Z21="",入力!Y21,IF(入力!Y21&gt;入力!Z21,入力!Z21,入力!Y21)))</f>
        <v/>
      </c>
      <c r="U101" s="231" t="str">
        <f>IF(入力!AA21="",IF(入力!AB21="","",入力!AB21),IF(入力!AB21="",入力!AA21,IF(入力!AA21&gt;入力!AB21,入力!AA21,入力!AB21)))</f>
        <v/>
      </c>
      <c r="V101" s="240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40" t="str">
        <f>IF(入力!AD21="",IF(入力!AE21="","",入力!AE21),IF(入力!AE21="",入力!AD21,IF(入力!AD21&gt;入力!AE21,入力!AD21,入力!AE21)))</f>
        <v/>
      </c>
      <c r="X101" s="240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40" t="str">
        <f>IF(入力!AG21="",IF(入力!AH21="","",入力!AH21),IF(入力!AH21="",入力!AG21,IF(入力!AG21&gt;入力!AH21,入力!AG21,入力!AH21)))</f>
        <v/>
      </c>
      <c r="Z101" s="240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40" t="str">
        <f>IF(入力!AJ21="",IF(入力!AK21="","",入力!AK21),IF(入力!AK21="",入力!AJ21,IF(入力!AJ21&gt;入力!AK21,入力!AJ21,入力!AK21)))</f>
        <v/>
      </c>
      <c r="AB101" s="240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7" t="str">
        <f>IF(入力!AM21="",IF(入力!AN21="","",入力!AN21),IF(入力!AN21="",入力!AM21,IF(入力!AM21&gt;入力!AN21,入力!AM21,入力!AN21)))</f>
        <v/>
      </c>
      <c r="AD101" s="126" t="str">
        <f>IF(入力!AO21="",IF(入力!AP21="","",入力!AP21),IF(入力!AP21="",入力!AO21,IF(入力!AO21&gt;入力!AP21,入力!AO21,入力!AP21)))</f>
        <v/>
      </c>
      <c r="AE101" s="209" t="str">
        <f>IF(入力!AQ21="",IF(入力!AR21="","",入力!AR21),IF(入力!AR21="",入力!AQ21,IF(入力!AQ21&gt;入力!AR21,入力!AQ21,入力!AR21)))</f>
        <v/>
      </c>
      <c r="AF101" s="449" t="str">
        <f>IF(入力!AS21="",IF(入力!AT21="","",入力!AT21),IF(入力!AT21="",入力!AS21,IF(入力!AS21&gt;入力!AT21,入力!AS21,入力!AT21)))</f>
        <v/>
      </c>
      <c r="AG101" s="237" t="str">
        <f>IF(入力!AU21="","",入力!AU21)</f>
        <v/>
      </c>
      <c r="AH101" s="159" t="str">
        <f>IF(入力!AV21="","",入力!AV21)</f>
        <v/>
      </c>
      <c r="AI101" s="237" t="str">
        <f>IF(入力!AW21="","",入力!AW21)</f>
        <v/>
      </c>
      <c r="AJ101" s="257" t="str">
        <f>IF(入力!AX21="","",入力!AX21)</f>
        <v/>
      </c>
      <c r="AK101" s="530" t="str">
        <f>IF(入力!AY21="","",入力!AY21)</f>
        <v/>
      </c>
      <c r="AL101" s="84" t="str">
        <f>IF(入力!AZ21="","",入力!AZ21)</f>
        <v/>
      </c>
      <c r="AM101" s="371" t="str">
        <f>IF(入力!BA21="","",入力!BA21)</f>
        <v/>
      </c>
      <c r="AN101" s="159" t="str">
        <f>IF(入力!BB21="","",入力!BB21)</f>
        <v/>
      </c>
      <c r="AO101" s="161" t="str">
        <f>IF(入力!BC21="",IF(入力!BD21="","",入力!BD21),IF(入力!BD21="",入力!BC21,IF(入力!BC21&gt;入力!BD21,入力!BC21,入力!BD21)))</f>
        <v/>
      </c>
      <c r="AP101" s="297" t="str">
        <f>IF(入力!BE21="",IF(入力!BF21="","",入力!BF21),IF(入力!BF21="",入力!BE21,IF(入力!BE21&gt;入力!BF21,入力!BE21,入力!BF21)))</f>
        <v/>
      </c>
      <c r="AQ101" s="203" t="str">
        <f>IF(入力!K21="","", IF(入力!AG21="","", IF(入力!AD21="","", K101/224*((Y101-224)+(W101-224)))))</f>
        <v/>
      </c>
    </row>
    <row r="102" spans="1:43">
      <c r="A102" s="96">
        <f>IF(入力!A22="","",入力!A22)</f>
        <v>9</v>
      </c>
      <c r="B102" s="189" t="str">
        <f>IF(入力!B22="","",入力!B22)</f>
        <v/>
      </c>
      <c r="C102" s="189" t="str">
        <f>IF(入力!C22="","",入力!C22)</f>
        <v/>
      </c>
      <c r="D102" s="232" t="str">
        <f>IF(入力!D22="","",入力!D22)</f>
        <v/>
      </c>
      <c r="E102" s="441" t="str">
        <f>IF(入力!E22="", IF(D102="","",DATEDIF(D102,入力!$C$3,"Y")),入力!E22)</f>
        <v/>
      </c>
      <c r="F102" s="370" t="str">
        <f>IF(入力!F22="","",入力!F22)</f>
        <v/>
      </c>
      <c r="G102" s="189" t="str">
        <f>IF(入力!G22="","",入力!G22)</f>
        <v/>
      </c>
      <c r="H102" s="189" t="str">
        <f>IF(入力!H22="","",入力!H22)</f>
        <v/>
      </c>
      <c r="I102" s="370" t="str">
        <f>IF(入力!I22="","",入力!I22)</f>
        <v/>
      </c>
      <c r="J102" s="370" t="str">
        <f>IF(入力!J22="","",入力!J22)</f>
        <v/>
      </c>
      <c r="K102" s="160" t="str">
        <f>IF(入力!K22="","",入力!K22)</f>
        <v/>
      </c>
      <c r="L102" s="83" t="str">
        <f>IF(入力!L22="","",入力!L22)</f>
        <v/>
      </c>
      <c r="M102" s="209" t="str">
        <f>IF(OR(入力!M22="",入力!N22=""),"",((4.57/(1.0888-0.00153*(入力!M22+入力!N22))-4.142)*100))</f>
        <v/>
      </c>
      <c r="N102" s="83" t="str">
        <f>IF(OR(入力!L22="",入力!M22="",入力!N22=""),"",(入力!L22-(入力!L22*(4.57/(1.0888-0.00153*(入力!M22+入力!N22))-4.142)*100)/100))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93" t="str">
        <f>IF(入力!R22="","",入力!R22)</f>
        <v/>
      </c>
      <c r="R102" s="238" t="str">
        <f xml:space="preserve"> IF(入力!T22="",IF(入力!V22="","",入力!V22),IF(入力!V22="",入力!T22,IF(入力!T22&gt;入力!V22,入力!V22,入力!T22)))</f>
        <v/>
      </c>
      <c r="S102" s="207" t="str">
        <f>IF(入力!W22="",IF(入力!X22="","",入力!X22),IF(入力!X22="",入力!W22,IF(入力!W22&gt;入力!X22,入力!X22,入力!W22)))</f>
        <v/>
      </c>
      <c r="T102" s="239" t="str">
        <f>IF(入力!Y22="",IF(入力!Z22="","",入力!Z22),IF(入力!Z22="",入力!Y22,IF(入力!Y22&gt;入力!Z22,入力!Z22,入力!Y22)))</f>
        <v/>
      </c>
      <c r="U102" s="231" t="str">
        <f>IF(入力!AA22="",IF(入力!AB22="","",入力!AB22),IF(入力!AB22="",入力!AA22,IF(入力!AA22&gt;入力!AB22,入力!AA22,入力!AB22)))</f>
        <v/>
      </c>
      <c r="V102" s="240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40" t="str">
        <f>IF(入力!AD22="",IF(入力!AE22="","",入力!AE22),IF(入力!AE22="",入力!AD22,IF(入力!AD22&gt;入力!AE22,入力!AD22,入力!AE22)))</f>
        <v/>
      </c>
      <c r="X102" s="240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40" t="str">
        <f>IF(入力!AG22="",IF(入力!AH22="","",入力!AH22),IF(入力!AH22="",入力!AG22,IF(入力!AG22&gt;入力!AH22,入力!AG22,入力!AH22)))</f>
        <v/>
      </c>
      <c r="Z102" s="240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40" t="str">
        <f>IF(入力!AJ22="",IF(入力!AK22="","",入力!AK22),IF(入力!AK22="",入力!AJ22,IF(入力!AJ22&gt;入力!AK22,入力!AJ22,入力!AK22)))</f>
        <v/>
      </c>
      <c r="AB102" s="240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7" t="str">
        <f>IF(入力!AM22="",IF(入力!AN22="","",入力!AN22),IF(入力!AN22="",入力!AM22,IF(入力!AM22&gt;入力!AN22,入力!AM22,入力!AN22)))</f>
        <v/>
      </c>
      <c r="AD102" s="126" t="str">
        <f>IF(入力!AO22="",IF(入力!AP22="","",入力!AP22),IF(入力!AP22="",入力!AO22,IF(入力!AO22&gt;入力!AP22,入力!AO22,入力!AP22)))</f>
        <v/>
      </c>
      <c r="AE102" s="209" t="str">
        <f>IF(入力!AQ22="",IF(入力!AR22="","",入力!AR22),IF(入力!AR22="",入力!AQ22,IF(入力!AQ22&gt;入力!AR22,入力!AQ22,入力!AR22)))</f>
        <v/>
      </c>
      <c r="AF102" s="449" t="str">
        <f>IF(入力!AS22="",IF(入力!AT22="","",入力!AT22),IF(入力!AT22="",入力!AS22,IF(入力!AS22&gt;入力!AT22,入力!AS22,入力!AT22)))</f>
        <v/>
      </c>
      <c r="AG102" s="237" t="str">
        <f>IF(入力!AU22="","",入力!AU22)</f>
        <v/>
      </c>
      <c r="AH102" s="159" t="str">
        <f>IF(入力!AV22="","",入力!AV22)</f>
        <v/>
      </c>
      <c r="AI102" s="237" t="str">
        <f>IF(入力!AW22="","",入力!AW22)</f>
        <v/>
      </c>
      <c r="AJ102" s="257" t="str">
        <f>IF(入力!AX22="","",入力!AX22)</f>
        <v/>
      </c>
      <c r="AK102" s="530" t="str">
        <f>IF(入力!AY22="","",入力!AY22)</f>
        <v/>
      </c>
      <c r="AL102" s="84" t="str">
        <f>IF(入力!AZ22="","",入力!AZ22)</f>
        <v/>
      </c>
      <c r="AM102" s="371" t="str">
        <f>IF(入力!BA22="","",入力!BA22)</f>
        <v/>
      </c>
      <c r="AN102" s="159" t="str">
        <f>IF(入力!BB22="","",入力!BB22)</f>
        <v/>
      </c>
      <c r="AO102" s="161" t="str">
        <f>IF(入力!BC22="",IF(入力!BD22="","",入力!BD22),IF(入力!BD22="",入力!BC22,IF(入力!BC22&gt;入力!BD22,入力!BC22,入力!BD22)))</f>
        <v/>
      </c>
      <c r="AP102" s="297" t="str">
        <f>IF(入力!BE22="",IF(入力!BF22="","",入力!BF22),IF(入力!BF22="",入力!BE22,IF(入力!BE22&gt;入力!BF22,入力!BE22,入力!BF22)))</f>
        <v/>
      </c>
      <c r="AQ102" s="203" t="str">
        <f>IF(入力!K22="","", IF(入力!AG22="","", IF(入力!AD22="","", K102/224*((Y102-224)+(W102-224)))))</f>
        <v/>
      </c>
    </row>
    <row r="103" spans="1:43">
      <c r="A103" s="96">
        <f>IF(入力!A23="","",入力!A23)</f>
        <v>10</v>
      </c>
      <c r="B103" s="189" t="str">
        <f>IF(入力!B23="","",入力!B23)</f>
        <v/>
      </c>
      <c r="C103" s="189" t="str">
        <f>IF(入力!C23="","",入力!C23)</f>
        <v/>
      </c>
      <c r="D103" s="232" t="str">
        <f>IF(入力!D23="","",入力!D23)</f>
        <v/>
      </c>
      <c r="E103" s="441" t="str">
        <f>IF(入力!E23="", IF(D103="","",DATEDIF(D103,入力!$C$3,"Y")),入力!E23)</f>
        <v/>
      </c>
      <c r="F103" s="370" t="str">
        <f>IF(入力!F23="","",入力!F23)</f>
        <v/>
      </c>
      <c r="G103" s="189" t="str">
        <f>IF(入力!G23="","",入力!G23)</f>
        <v/>
      </c>
      <c r="H103" s="189" t="str">
        <f>IF(入力!H23="","",入力!H23)</f>
        <v/>
      </c>
      <c r="I103" s="370" t="str">
        <f>IF(入力!I23="","",入力!I23)</f>
        <v/>
      </c>
      <c r="J103" s="370" t="str">
        <f>IF(入力!J23="","",入力!J23)</f>
        <v/>
      </c>
      <c r="K103" s="160" t="str">
        <f>IF(入力!K23="","",入力!K23)</f>
        <v/>
      </c>
      <c r="L103" s="83" t="str">
        <f>IF(入力!L23="","",入力!L23)</f>
        <v/>
      </c>
      <c r="M103" s="209" t="str">
        <f>IF(OR(入力!M23="",入力!N23=""),"",((4.57/(1.0888-0.00153*(入力!M23+入力!N23))-4.142)*100))</f>
        <v/>
      </c>
      <c r="N103" s="83" t="str">
        <f>IF(OR(入力!L23="",入力!M23="",入力!N23=""),"",(入力!L23-(入力!L23*(4.57/(1.0888-0.00153*(入力!M23+入力!N23))-4.142)*100)/100))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93" t="str">
        <f>IF(入力!R23="","",入力!R23)</f>
        <v/>
      </c>
      <c r="R103" s="238" t="str">
        <f xml:space="preserve"> IF(入力!T23="",IF(入力!V23="","",入力!V23),IF(入力!V23="",入力!T23,IF(入力!T23&gt;入力!V23,入力!V23,入力!T23)))</f>
        <v/>
      </c>
      <c r="S103" s="207" t="str">
        <f>IF(入力!W23="",IF(入力!X23="","",入力!X23),IF(入力!X23="",入力!W23,IF(入力!W23&gt;入力!X23,入力!X23,入力!W23)))</f>
        <v/>
      </c>
      <c r="T103" s="239" t="str">
        <f>IF(入力!Y23="",IF(入力!Z23="","",入力!Z23),IF(入力!Z23="",入力!Y23,IF(入力!Y23&gt;入力!Z23,入力!Z23,入力!Y23)))</f>
        <v/>
      </c>
      <c r="U103" s="231" t="str">
        <f>IF(入力!AA23="",IF(入力!AB23="","",入力!AB23),IF(入力!AB23="",入力!AA23,IF(入力!AA23&gt;入力!AB23,入力!AA23,入力!AB23)))</f>
        <v/>
      </c>
      <c r="V103" s="240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40" t="str">
        <f>IF(入力!AD23="",IF(入力!AE23="","",入力!AE23),IF(入力!AE23="",入力!AD23,IF(入力!AD23&gt;入力!AE23,入力!AD23,入力!AE23)))</f>
        <v/>
      </c>
      <c r="X103" s="240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40" t="str">
        <f>IF(入力!AG23="",IF(入力!AH23="","",入力!AH23),IF(入力!AH23="",入力!AG23,IF(入力!AG23&gt;入力!AH23,入力!AG23,入力!AH23)))</f>
        <v/>
      </c>
      <c r="Z103" s="240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40" t="str">
        <f>IF(入力!AJ23="",IF(入力!AK23="","",入力!AK23),IF(入力!AK23="",入力!AJ23,IF(入力!AJ23&gt;入力!AK23,入力!AJ23,入力!AK23)))</f>
        <v/>
      </c>
      <c r="AB103" s="240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7" t="str">
        <f>IF(入力!AM23="",IF(入力!AN23="","",入力!AN23),IF(入力!AN23="",入力!AM23,IF(入力!AM23&gt;入力!AN23,入力!AM23,入力!AN23)))</f>
        <v/>
      </c>
      <c r="AD103" s="126" t="str">
        <f>IF(入力!AO23="",IF(入力!AP23="","",入力!AP23),IF(入力!AP23="",入力!AO23,IF(入力!AO23&gt;入力!AP23,入力!AO23,入力!AP23)))</f>
        <v/>
      </c>
      <c r="AE103" s="209" t="str">
        <f>IF(入力!AQ23="",IF(入力!AR23="","",入力!AR23),IF(入力!AR23="",入力!AQ23,IF(入力!AQ23&gt;入力!AR23,入力!AQ23,入力!AR23)))</f>
        <v/>
      </c>
      <c r="AF103" s="449" t="str">
        <f>IF(入力!AS23="",IF(入力!AT23="","",入力!AT23),IF(入力!AT23="",入力!AS23,IF(入力!AS23&gt;入力!AT23,入力!AS23,入力!AT23)))</f>
        <v/>
      </c>
      <c r="AG103" s="237" t="str">
        <f>IF(入力!AU23="","",入力!AU23)</f>
        <v/>
      </c>
      <c r="AH103" s="159" t="str">
        <f>IF(入力!AV23="","",入力!AV23)</f>
        <v/>
      </c>
      <c r="AI103" s="237" t="str">
        <f>IF(入力!AW23="","",入力!AW23)</f>
        <v/>
      </c>
      <c r="AJ103" s="257" t="str">
        <f>IF(入力!AX23="","",入力!AX23)</f>
        <v/>
      </c>
      <c r="AK103" s="530" t="str">
        <f>IF(入力!AY23="","",入力!AY23)</f>
        <v/>
      </c>
      <c r="AL103" s="84" t="str">
        <f>IF(入力!AZ23="","",入力!AZ23)</f>
        <v/>
      </c>
      <c r="AM103" s="371" t="str">
        <f>IF(入力!BA23="","",入力!BA23)</f>
        <v/>
      </c>
      <c r="AN103" s="159" t="str">
        <f>IF(入力!BB23="","",入力!BB23)</f>
        <v/>
      </c>
      <c r="AO103" s="161" t="str">
        <f>IF(入力!BC23="",IF(入力!BD23="","",入力!BD23),IF(入力!BD23="",入力!BC23,IF(入力!BC23&gt;入力!BD23,入力!BC23,入力!BD23)))</f>
        <v/>
      </c>
      <c r="AP103" s="297" t="str">
        <f>IF(入力!BE23="",IF(入力!BF23="","",入力!BF23),IF(入力!BF23="",入力!BE23,IF(入力!BE23&gt;入力!BF23,入力!BE23,入力!BF23)))</f>
        <v/>
      </c>
      <c r="AQ103" s="203" t="str">
        <f>IF(入力!K23="","", IF(入力!AG23="","", IF(入力!AD23="","", K103/224*((Y103-224)+(W103-224)))))</f>
        <v/>
      </c>
    </row>
    <row r="104" spans="1:43">
      <c r="A104" s="96">
        <f>IF(入力!A24="","",入力!A24)</f>
        <v>11</v>
      </c>
      <c r="B104" s="189" t="str">
        <f>IF(入力!B24="","",入力!B24)</f>
        <v/>
      </c>
      <c r="C104" s="189" t="str">
        <f>IF(入力!C24="","",入力!C24)</f>
        <v/>
      </c>
      <c r="D104" s="232" t="str">
        <f>IF(入力!D24="","",入力!D24)</f>
        <v/>
      </c>
      <c r="E104" s="441" t="str">
        <f>IF(入力!E24="", IF(D104="","",DATEDIF(D104,入力!$C$3,"Y")),入力!E24)</f>
        <v/>
      </c>
      <c r="F104" s="370" t="str">
        <f>IF(入力!F24="","",入力!F24)</f>
        <v/>
      </c>
      <c r="G104" s="189" t="str">
        <f>IF(入力!G24="","",入力!G24)</f>
        <v/>
      </c>
      <c r="H104" s="189" t="str">
        <f>IF(入力!H24="","",入力!H24)</f>
        <v/>
      </c>
      <c r="I104" s="370" t="str">
        <f>IF(入力!I24="","",入力!I24)</f>
        <v/>
      </c>
      <c r="J104" s="370" t="str">
        <f>IF(入力!J24="","",入力!J24)</f>
        <v/>
      </c>
      <c r="K104" s="160" t="str">
        <f>IF(入力!K24="","",入力!K24)</f>
        <v/>
      </c>
      <c r="L104" s="83" t="str">
        <f>IF(入力!L24="","",入力!L24)</f>
        <v/>
      </c>
      <c r="M104" s="209" t="str">
        <f>IF(OR(入力!M24="",入力!N24=""),"",((4.57/(1.0888-0.00153*(入力!M24+入力!N24))-4.142)*100))</f>
        <v/>
      </c>
      <c r="N104" s="83" t="str">
        <f>IF(OR(入力!L24="",入力!M24="",入力!N24=""),"",(入力!L24-(入力!L24*(4.57/(1.0888-0.00153*(入力!M24+入力!N24))-4.142)*100)/100))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93" t="str">
        <f>IF(入力!R24="","",入力!R24)</f>
        <v/>
      </c>
      <c r="R104" s="238" t="str">
        <f xml:space="preserve"> IF(入力!T24="",IF(入力!V24="","",入力!V24),IF(入力!V24="",入力!T24,IF(入力!T24&gt;入力!V24,入力!V24,入力!T24)))</f>
        <v/>
      </c>
      <c r="S104" s="207" t="str">
        <f>IF(入力!W24="",IF(入力!X24="","",入力!X24),IF(入力!X24="",入力!W24,IF(入力!W24&gt;入力!X24,入力!X24,入力!W24)))</f>
        <v/>
      </c>
      <c r="T104" s="239" t="str">
        <f>IF(入力!Y24="",IF(入力!Z24="","",入力!Z24),IF(入力!Z24="",入力!Y24,IF(入力!Y24&gt;入力!Z24,入力!Z24,入力!Y24)))</f>
        <v/>
      </c>
      <c r="U104" s="231" t="str">
        <f>IF(入力!AA24="",IF(入力!AB24="","",入力!AB24),IF(入力!AB24="",入力!AA24,IF(入力!AA24&gt;入力!AB24,入力!AA24,入力!AB24)))</f>
        <v/>
      </c>
      <c r="V104" s="240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40" t="str">
        <f>IF(入力!AD24="",IF(入力!AE24="","",入力!AE24),IF(入力!AE24="",入力!AD24,IF(入力!AD24&gt;入力!AE24,入力!AD24,入力!AE24)))</f>
        <v/>
      </c>
      <c r="X104" s="240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40" t="str">
        <f>IF(入力!AG24="",IF(入力!AH24="","",入力!AH24),IF(入力!AH24="",入力!AG24,IF(入力!AG24&gt;入力!AH24,入力!AG24,入力!AH24)))</f>
        <v/>
      </c>
      <c r="Z104" s="240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40" t="str">
        <f>IF(入力!AJ24="",IF(入力!AK24="","",入力!AK24),IF(入力!AK24="",入力!AJ24,IF(入力!AJ24&gt;入力!AK24,入力!AJ24,入力!AK24)))</f>
        <v/>
      </c>
      <c r="AB104" s="240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7" t="str">
        <f>IF(入力!AM24="",IF(入力!AN24="","",入力!AN24),IF(入力!AN24="",入力!AM24,IF(入力!AM24&gt;入力!AN24,入力!AM24,入力!AN24)))</f>
        <v/>
      </c>
      <c r="AD104" s="126" t="str">
        <f>IF(入力!AO24="",IF(入力!AP24="","",入力!AP24),IF(入力!AP24="",入力!AO24,IF(入力!AO24&gt;入力!AP24,入力!AO24,入力!AP24)))</f>
        <v/>
      </c>
      <c r="AE104" s="209" t="str">
        <f>IF(入力!AQ24="",IF(入力!AR24="","",入力!AR24),IF(入力!AR24="",入力!AQ24,IF(入力!AQ24&gt;入力!AR24,入力!AQ24,入力!AR24)))</f>
        <v/>
      </c>
      <c r="AF104" s="449" t="str">
        <f>IF(入力!AS24="",IF(入力!AT24="","",入力!AT24),IF(入力!AT24="",入力!AS24,IF(入力!AS24&gt;入力!AT24,入力!AS24,入力!AT24)))</f>
        <v/>
      </c>
      <c r="AG104" s="237" t="str">
        <f>IF(入力!AU24="","",入力!AU24)</f>
        <v/>
      </c>
      <c r="AH104" s="159" t="str">
        <f>IF(入力!AV24="","",入力!AV24)</f>
        <v/>
      </c>
      <c r="AI104" s="237" t="str">
        <f>IF(入力!AW24="","",入力!AW24)</f>
        <v/>
      </c>
      <c r="AJ104" s="257" t="str">
        <f>IF(入力!AX24="","",入力!AX24)</f>
        <v/>
      </c>
      <c r="AK104" s="530" t="str">
        <f>IF(入力!AY24="","",入力!AY24)</f>
        <v/>
      </c>
      <c r="AL104" s="84" t="str">
        <f>IF(入力!AZ24="","",入力!AZ24)</f>
        <v/>
      </c>
      <c r="AM104" s="371" t="str">
        <f>IF(入力!BA24="","",入力!BA24)</f>
        <v/>
      </c>
      <c r="AN104" s="159" t="str">
        <f>IF(入力!BB24="","",入力!BB24)</f>
        <v/>
      </c>
      <c r="AO104" s="161" t="str">
        <f>IF(入力!BC24="",IF(入力!BD24="","",入力!BD24),IF(入力!BD24="",入力!BC24,IF(入力!BC24&gt;入力!BD24,入力!BC24,入力!BD24)))</f>
        <v/>
      </c>
      <c r="AP104" s="297" t="str">
        <f>IF(入力!BE24="",IF(入力!BF24="","",入力!BF24),IF(入力!BF24="",入力!BE24,IF(入力!BE24&gt;入力!BF24,入力!BE24,入力!BF24)))</f>
        <v/>
      </c>
      <c r="AQ104" s="203" t="str">
        <f>IF(入力!K24="","", IF(入力!AG24="","", IF(入力!AD24="","", K104/224*((Y104-224)+(W104-224)))))</f>
        <v/>
      </c>
    </row>
    <row r="105" spans="1:43">
      <c r="A105" s="96">
        <f>IF(入力!A25="","",入力!A25)</f>
        <v>12</v>
      </c>
      <c r="B105" s="189" t="str">
        <f>IF(入力!B25="","",入力!B25)</f>
        <v/>
      </c>
      <c r="C105" s="189" t="str">
        <f>IF(入力!C25="","",入力!C25)</f>
        <v/>
      </c>
      <c r="D105" s="232" t="str">
        <f>IF(入力!D25="","",入力!D25)</f>
        <v/>
      </c>
      <c r="E105" s="441" t="str">
        <f>IF(入力!E25="", IF(D105="","",DATEDIF(D105,入力!$C$3,"Y")),入力!E25)</f>
        <v/>
      </c>
      <c r="F105" s="370" t="str">
        <f>IF(入力!F25="","",入力!F25)</f>
        <v/>
      </c>
      <c r="G105" s="189" t="str">
        <f>IF(入力!G25="","",入力!G25)</f>
        <v/>
      </c>
      <c r="H105" s="189" t="str">
        <f>IF(入力!H25="","",入力!H25)</f>
        <v/>
      </c>
      <c r="I105" s="370" t="str">
        <f>IF(入力!I25="","",入力!I25)</f>
        <v/>
      </c>
      <c r="J105" s="370" t="str">
        <f>IF(入力!J25="","",入力!J25)</f>
        <v/>
      </c>
      <c r="K105" s="160" t="str">
        <f>IF(入力!K25="","",入力!K25)</f>
        <v/>
      </c>
      <c r="L105" s="83" t="str">
        <f>IF(入力!L25="","",入力!L25)</f>
        <v/>
      </c>
      <c r="M105" s="209" t="str">
        <f>IF(OR(入力!M25="",入力!N25=""),"",((4.57/(1.0888-0.00153*(入力!M25+入力!N25))-4.142)*100))</f>
        <v/>
      </c>
      <c r="N105" s="83" t="str">
        <f>IF(OR(入力!L25="",入力!M25="",入力!N25=""),"",(入力!L25-(入力!L25*(4.57/(1.0888-0.00153*(入力!M25+入力!N25))-4.142)*100)/100))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93" t="str">
        <f>IF(入力!R25="","",入力!R25)</f>
        <v/>
      </c>
      <c r="R105" s="238" t="str">
        <f xml:space="preserve"> IF(入力!T25="",IF(入力!V25="","",入力!V25),IF(入力!V25="",入力!T25,IF(入力!T25&gt;入力!V25,入力!V25,入力!T25)))</f>
        <v/>
      </c>
      <c r="S105" s="207" t="str">
        <f>IF(入力!W25="",IF(入力!X25="","",入力!X25),IF(入力!X25="",入力!W25,IF(入力!W25&gt;入力!X25,入力!X25,入力!W25)))</f>
        <v/>
      </c>
      <c r="T105" s="239" t="str">
        <f>IF(入力!Y25="",IF(入力!Z25="","",入力!Z25),IF(入力!Z25="",入力!Y25,IF(入力!Y25&gt;入力!Z25,入力!Z25,入力!Y25)))</f>
        <v/>
      </c>
      <c r="U105" s="231" t="str">
        <f>IF(入力!AA25="",IF(入力!AB25="","",入力!AB25),IF(入力!AB25="",入力!AA25,IF(入力!AA25&gt;入力!AB25,入力!AA25,入力!AB25)))</f>
        <v/>
      </c>
      <c r="V105" s="240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40" t="str">
        <f>IF(入力!AD25="",IF(入力!AE25="","",入力!AE25),IF(入力!AE25="",入力!AD25,IF(入力!AD25&gt;入力!AE25,入力!AD25,入力!AE25)))</f>
        <v/>
      </c>
      <c r="X105" s="240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40" t="str">
        <f>IF(入力!AG25="",IF(入力!AH25="","",入力!AH25),IF(入力!AH25="",入力!AG25,IF(入力!AG25&gt;入力!AH25,入力!AG25,入力!AH25)))</f>
        <v/>
      </c>
      <c r="Z105" s="240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40" t="str">
        <f>IF(入力!AJ25="",IF(入力!AK25="","",入力!AK25),IF(入力!AK25="",入力!AJ25,IF(入力!AJ25&gt;入力!AK25,入力!AJ25,入力!AK25)))</f>
        <v/>
      </c>
      <c r="AB105" s="240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7" t="str">
        <f>IF(入力!AM25="",IF(入力!AN25="","",入力!AN25),IF(入力!AN25="",入力!AM25,IF(入力!AM25&gt;入力!AN25,入力!AM25,入力!AN25)))</f>
        <v/>
      </c>
      <c r="AD105" s="126" t="str">
        <f>IF(入力!AO25="",IF(入力!AP25="","",入力!AP25),IF(入力!AP25="",入力!AO25,IF(入力!AO25&gt;入力!AP25,入力!AO25,入力!AP25)))</f>
        <v/>
      </c>
      <c r="AE105" s="209" t="str">
        <f>IF(入力!AQ25="",IF(入力!AR25="","",入力!AR25),IF(入力!AR25="",入力!AQ25,IF(入力!AQ25&gt;入力!AR25,入力!AQ25,入力!AR25)))</f>
        <v/>
      </c>
      <c r="AF105" s="449" t="str">
        <f>IF(入力!AS25="",IF(入力!AT25="","",入力!AT25),IF(入力!AT25="",入力!AS25,IF(入力!AS25&gt;入力!AT25,入力!AS25,入力!AT25)))</f>
        <v/>
      </c>
      <c r="AG105" s="237" t="str">
        <f>IF(入力!AU25="","",入力!AU25)</f>
        <v/>
      </c>
      <c r="AH105" s="159" t="str">
        <f>IF(入力!AV25="","",入力!AV25)</f>
        <v/>
      </c>
      <c r="AI105" s="237" t="str">
        <f>IF(入力!AW25="","",入力!AW25)</f>
        <v/>
      </c>
      <c r="AJ105" s="257" t="str">
        <f>IF(入力!AX25="","",入力!AX25)</f>
        <v/>
      </c>
      <c r="AK105" s="530" t="str">
        <f>IF(入力!AY25="","",入力!AY25)</f>
        <v/>
      </c>
      <c r="AL105" s="84" t="str">
        <f>IF(入力!AZ25="","",入力!AZ25)</f>
        <v/>
      </c>
      <c r="AM105" s="371" t="str">
        <f>IF(入力!BA25="","",入力!BA25)</f>
        <v/>
      </c>
      <c r="AN105" s="159" t="str">
        <f>IF(入力!BB25="","",入力!BB25)</f>
        <v/>
      </c>
      <c r="AO105" s="161" t="str">
        <f>IF(入力!BC25="",IF(入力!BD25="","",入力!BD25),IF(入力!BD25="",入力!BC25,IF(入力!BC25&gt;入力!BD25,入力!BC25,入力!BD25)))</f>
        <v/>
      </c>
      <c r="AP105" s="297" t="str">
        <f>IF(入力!BE25="",IF(入力!BF25="","",入力!BF25),IF(入力!BF25="",入力!BE25,IF(入力!BE25&gt;入力!BF25,入力!BE25,入力!BF25)))</f>
        <v/>
      </c>
      <c r="AQ105" s="203" t="str">
        <f>IF(入力!K25="","", IF(入力!AG25="","", IF(入力!AD25="","", K105/224*((Y105-224)+(W105-224)))))</f>
        <v/>
      </c>
    </row>
    <row r="106" spans="1:43">
      <c r="A106" s="96">
        <f>IF(入力!A26="","",入力!A26)</f>
        <v>13</v>
      </c>
      <c r="B106" s="189" t="str">
        <f>IF(入力!B26="","",入力!B26)</f>
        <v/>
      </c>
      <c r="C106" s="189" t="str">
        <f>IF(入力!C26="","",入力!C26)</f>
        <v/>
      </c>
      <c r="D106" s="232" t="str">
        <f>IF(入力!D26="","",入力!D26)</f>
        <v/>
      </c>
      <c r="E106" s="441" t="str">
        <f>IF(入力!E26="", IF(D106="","",DATEDIF(D106,入力!$C$3,"Y")),入力!E26)</f>
        <v/>
      </c>
      <c r="F106" s="370" t="str">
        <f>IF(入力!F26="","",入力!F26)</f>
        <v/>
      </c>
      <c r="G106" s="189" t="str">
        <f>IF(入力!G26="","",入力!G26)</f>
        <v/>
      </c>
      <c r="H106" s="189" t="str">
        <f>IF(入力!H26="","",入力!H26)</f>
        <v/>
      </c>
      <c r="I106" s="370" t="str">
        <f>IF(入力!I26="","",入力!I26)</f>
        <v/>
      </c>
      <c r="J106" s="370" t="str">
        <f>IF(入力!J26="","",入力!J26)</f>
        <v/>
      </c>
      <c r="K106" s="160" t="str">
        <f>IF(入力!K26="","",入力!K26)</f>
        <v/>
      </c>
      <c r="L106" s="83" t="str">
        <f>IF(入力!L26="","",入力!L26)</f>
        <v/>
      </c>
      <c r="M106" s="209" t="str">
        <f>IF(OR(入力!M26="",入力!N26=""),"",((4.57/(1.0888-0.00153*(入力!M26+入力!N26))-4.142)*100))</f>
        <v/>
      </c>
      <c r="N106" s="83" t="str">
        <f>IF(OR(入力!L26="",入力!M26="",入力!N26=""),"",(入力!L26-(入力!L26*(4.57/(1.0888-0.00153*(入力!M26+入力!N26))-4.142)*100)/100))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93" t="str">
        <f>IF(入力!R26="","",入力!R26)</f>
        <v/>
      </c>
      <c r="R106" s="238" t="str">
        <f xml:space="preserve"> IF(入力!T26="",IF(入力!V26="","",入力!V26),IF(入力!V26="",入力!T26,IF(入力!T26&gt;入力!V26,入力!V26,入力!T26)))</f>
        <v/>
      </c>
      <c r="S106" s="207" t="str">
        <f>IF(入力!W26="",IF(入力!X26="","",入力!X26),IF(入力!X26="",入力!W26,IF(入力!W26&gt;入力!X26,入力!X26,入力!W26)))</f>
        <v/>
      </c>
      <c r="T106" s="239" t="str">
        <f>IF(入力!Y26="",IF(入力!Z26="","",入力!Z26),IF(入力!Z26="",入力!Y26,IF(入力!Y26&gt;入力!Z26,入力!Z26,入力!Y26)))</f>
        <v/>
      </c>
      <c r="U106" s="231" t="str">
        <f>IF(入力!AA26="",IF(入力!AB26="","",入力!AB26),IF(入力!AB26="",入力!AA26,IF(入力!AA26&gt;入力!AB26,入力!AA26,入力!AB26)))</f>
        <v/>
      </c>
      <c r="V106" s="240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40" t="str">
        <f>IF(入力!AD26="",IF(入力!AE26="","",入力!AE26),IF(入力!AE26="",入力!AD26,IF(入力!AD26&gt;入力!AE26,入力!AD26,入力!AE26)))</f>
        <v/>
      </c>
      <c r="X106" s="240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40" t="str">
        <f>IF(入力!AG26="",IF(入力!AH26="","",入力!AH26),IF(入力!AH26="",入力!AG26,IF(入力!AG26&gt;入力!AH26,入力!AG26,入力!AH26)))</f>
        <v/>
      </c>
      <c r="Z106" s="240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40" t="str">
        <f>IF(入力!AJ26="",IF(入力!AK26="","",入力!AK26),IF(入力!AK26="",入力!AJ26,IF(入力!AJ26&gt;入力!AK26,入力!AJ26,入力!AK26)))</f>
        <v/>
      </c>
      <c r="AB106" s="240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7" t="str">
        <f>IF(入力!AM26="",IF(入力!AN26="","",入力!AN26),IF(入力!AN26="",入力!AM26,IF(入力!AM26&gt;入力!AN26,入力!AM26,入力!AN26)))</f>
        <v/>
      </c>
      <c r="AD106" s="126" t="str">
        <f>IF(入力!AO26="",IF(入力!AP26="","",入力!AP26),IF(入力!AP26="",入力!AO26,IF(入力!AO26&gt;入力!AP26,入力!AO26,入力!AP26)))</f>
        <v/>
      </c>
      <c r="AE106" s="209" t="str">
        <f>IF(入力!AQ26="",IF(入力!AR26="","",入力!AR26),IF(入力!AR26="",入力!AQ26,IF(入力!AQ26&gt;入力!AR26,入力!AQ26,入力!AR26)))</f>
        <v/>
      </c>
      <c r="AF106" s="449" t="str">
        <f>IF(入力!AS26="",IF(入力!AT26="","",入力!AT26),IF(入力!AT26="",入力!AS26,IF(入力!AS26&gt;入力!AT26,入力!AS26,入力!AT26)))</f>
        <v/>
      </c>
      <c r="AG106" s="237" t="str">
        <f>IF(入力!AU26="","",入力!AU26)</f>
        <v/>
      </c>
      <c r="AH106" s="159" t="str">
        <f>IF(入力!AV26="","",入力!AV26)</f>
        <v/>
      </c>
      <c r="AI106" s="237" t="str">
        <f>IF(入力!AW26="","",入力!AW26)</f>
        <v/>
      </c>
      <c r="AJ106" s="257" t="str">
        <f>IF(入力!AX26="","",入力!AX26)</f>
        <v/>
      </c>
      <c r="AK106" s="530" t="str">
        <f>IF(入力!AY26="","",入力!AY26)</f>
        <v/>
      </c>
      <c r="AL106" s="84" t="str">
        <f>IF(入力!AZ26="","",入力!AZ26)</f>
        <v/>
      </c>
      <c r="AM106" s="371" t="str">
        <f>IF(入力!BA26="","",入力!BA26)</f>
        <v/>
      </c>
      <c r="AN106" s="159" t="str">
        <f>IF(入力!BB26="","",入力!BB26)</f>
        <v/>
      </c>
      <c r="AO106" s="161" t="str">
        <f>IF(入力!BC26="",IF(入力!BD26="","",入力!BD26),IF(入力!BD26="",入力!BC26,IF(入力!BC26&gt;入力!BD26,入力!BC26,入力!BD26)))</f>
        <v/>
      </c>
      <c r="AP106" s="297" t="str">
        <f>IF(入力!BE26="",IF(入力!BF26="","",入力!BF26),IF(入力!BF26="",入力!BE26,IF(入力!BE26&gt;入力!BF26,入力!BE26,入力!BF26)))</f>
        <v/>
      </c>
      <c r="AQ106" s="203" t="str">
        <f>IF(入力!K26="","", IF(入力!AG26="","", IF(入力!AD26="","", K106/224*((Y106-224)+(W106-224)))))</f>
        <v/>
      </c>
    </row>
    <row r="107" spans="1:43">
      <c r="A107" s="96">
        <f>IF(入力!A27="","",入力!A27)</f>
        <v>14</v>
      </c>
      <c r="B107" s="189" t="str">
        <f>IF(入力!B27="","",入力!B27)</f>
        <v/>
      </c>
      <c r="C107" s="189" t="str">
        <f>IF(入力!C27="","",入力!C27)</f>
        <v/>
      </c>
      <c r="D107" s="232" t="str">
        <f>IF(入力!D27="","",入力!D27)</f>
        <v/>
      </c>
      <c r="E107" s="441" t="str">
        <f>IF(入力!E27="", IF(D107="","",DATEDIF(D107,入力!$C$3,"Y")),入力!E27)</f>
        <v/>
      </c>
      <c r="F107" s="370" t="str">
        <f>IF(入力!F27="","",入力!F27)</f>
        <v/>
      </c>
      <c r="G107" s="189" t="str">
        <f>IF(入力!G27="","",入力!G27)</f>
        <v/>
      </c>
      <c r="H107" s="189" t="str">
        <f>IF(入力!H27="","",入力!H27)</f>
        <v/>
      </c>
      <c r="I107" s="370" t="str">
        <f>IF(入力!I27="","",入力!I27)</f>
        <v/>
      </c>
      <c r="J107" s="370" t="str">
        <f>IF(入力!J27="","",入力!J27)</f>
        <v/>
      </c>
      <c r="K107" s="160" t="str">
        <f>IF(入力!K27="","",入力!K27)</f>
        <v/>
      </c>
      <c r="L107" s="83" t="str">
        <f>IF(入力!L27="","",入力!L27)</f>
        <v/>
      </c>
      <c r="M107" s="209" t="str">
        <f>IF(OR(入力!M27="",入力!N27=""),"",((4.57/(1.0888-0.00153*(入力!M27+入力!N27))-4.142)*100))</f>
        <v/>
      </c>
      <c r="N107" s="83" t="str">
        <f>IF(OR(入力!L27="",入力!M27="",入力!N27=""),"",(入力!L27-(入力!L27*(4.57/(1.0888-0.00153*(入力!M27+入力!N27))-4.142)*100)/100))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93" t="str">
        <f>IF(入力!R27="","",入力!R27)</f>
        <v/>
      </c>
      <c r="R107" s="238" t="str">
        <f xml:space="preserve"> IF(入力!T27="",IF(入力!V27="","",入力!V27),IF(入力!V27="",入力!T27,IF(入力!T27&gt;入力!V27,入力!V27,入力!T27)))</f>
        <v/>
      </c>
      <c r="S107" s="207" t="str">
        <f>IF(入力!W27="",IF(入力!X27="","",入力!X27),IF(入力!X27="",入力!W27,IF(入力!W27&gt;入力!X27,入力!X27,入力!W27)))</f>
        <v/>
      </c>
      <c r="T107" s="239" t="str">
        <f>IF(入力!Y27="",IF(入力!Z27="","",入力!Z27),IF(入力!Z27="",入力!Y27,IF(入力!Y27&gt;入力!Z27,入力!Z27,入力!Y27)))</f>
        <v/>
      </c>
      <c r="U107" s="231" t="str">
        <f>IF(入力!AA27="",IF(入力!AB27="","",入力!AB27),IF(入力!AB27="",入力!AA27,IF(入力!AA27&gt;入力!AB27,入力!AA27,入力!AB27)))</f>
        <v/>
      </c>
      <c r="V107" s="240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40" t="str">
        <f>IF(入力!AD27="",IF(入力!AE27="","",入力!AE27),IF(入力!AE27="",入力!AD27,IF(入力!AD27&gt;入力!AE27,入力!AD27,入力!AE27)))</f>
        <v/>
      </c>
      <c r="X107" s="240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40" t="str">
        <f>IF(入力!AG27="",IF(入力!AH27="","",入力!AH27),IF(入力!AH27="",入力!AG27,IF(入力!AG27&gt;入力!AH27,入力!AG27,入力!AH27)))</f>
        <v/>
      </c>
      <c r="Z107" s="240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40" t="str">
        <f>IF(入力!AJ27="",IF(入力!AK27="","",入力!AK27),IF(入力!AK27="",入力!AJ27,IF(入力!AJ27&gt;入力!AK27,入力!AJ27,入力!AK27)))</f>
        <v/>
      </c>
      <c r="AB107" s="240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7" t="str">
        <f>IF(入力!AM27="",IF(入力!AN27="","",入力!AN27),IF(入力!AN27="",入力!AM27,IF(入力!AM27&gt;入力!AN27,入力!AM27,入力!AN27)))</f>
        <v/>
      </c>
      <c r="AD107" s="126" t="str">
        <f>IF(入力!AO27="",IF(入力!AP27="","",入力!AP27),IF(入力!AP27="",入力!AO27,IF(入力!AO27&gt;入力!AP27,入力!AO27,入力!AP27)))</f>
        <v/>
      </c>
      <c r="AE107" s="209" t="str">
        <f>IF(入力!AQ27="",IF(入力!AR27="","",入力!AR27),IF(入力!AR27="",入力!AQ27,IF(入力!AQ27&gt;入力!AR27,入力!AQ27,入力!AR27)))</f>
        <v/>
      </c>
      <c r="AF107" s="449" t="str">
        <f>IF(入力!AS27="",IF(入力!AT27="","",入力!AT27),IF(入力!AT27="",入力!AS27,IF(入力!AS27&gt;入力!AT27,入力!AS27,入力!AT27)))</f>
        <v/>
      </c>
      <c r="AG107" s="237" t="str">
        <f>IF(入力!AU27="","",入力!AU27)</f>
        <v/>
      </c>
      <c r="AH107" s="159" t="str">
        <f>IF(入力!AV27="","",入力!AV27)</f>
        <v/>
      </c>
      <c r="AI107" s="237" t="str">
        <f>IF(入力!AW27="","",入力!AW27)</f>
        <v/>
      </c>
      <c r="AJ107" s="257" t="str">
        <f>IF(入力!AX27="","",入力!AX27)</f>
        <v/>
      </c>
      <c r="AK107" s="530" t="str">
        <f>IF(入力!AY27="","",入力!AY27)</f>
        <v/>
      </c>
      <c r="AL107" s="84" t="str">
        <f>IF(入力!AZ27="","",入力!AZ27)</f>
        <v/>
      </c>
      <c r="AM107" s="371" t="str">
        <f>IF(入力!BA27="","",入力!BA27)</f>
        <v/>
      </c>
      <c r="AN107" s="159" t="str">
        <f>IF(入力!BB27="","",入力!BB27)</f>
        <v/>
      </c>
      <c r="AO107" s="161" t="str">
        <f>IF(入力!BC27="",IF(入力!BD27="","",入力!BD27),IF(入力!BD27="",入力!BC27,IF(入力!BC27&gt;入力!BD27,入力!BC27,入力!BD27)))</f>
        <v/>
      </c>
      <c r="AP107" s="297" t="str">
        <f>IF(入力!BE27="",IF(入力!BF27="","",入力!BF27),IF(入力!BF27="",入力!BE27,IF(入力!BE27&gt;入力!BF27,入力!BE27,入力!BF27)))</f>
        <v/>
      </c>
      <c r="AQ107" s="203" t="str">
        <f>IF(入力!K27="","", IF(入力!AG27="","", IF(入力!AD27="","", K107/224*((Y107-224)+(W107-224)))))</f>
        <v/>
      </c>
    </row>
    <row r="108" spans="1:43">
      <c r="A108" s="96">
        <f>IF(入力!A28="","",入力!A28)</f>
        <v>15</v>
      </c>
      <c r="B108" s="189" t="str">
        <f>IF(入力!B28="","",入力!B28)</f>
        <v/>
      </c>
      <c r="C108" s="189" t="str">
        <f>IF(入力!C28="","",入力!C28)</f>
        <v/>
      </c>
      <c r="D108" s="232" t="str">
        <f>IF(入力!D28="","",入力!D28)</f>
        <v/>
      </c>
      <c r="E108" s="441" t="str">
        <f>IF(入力!E28="", IF(D108="","",DATEDIF(D108,入力!$C$3,"Y")),入力!E28)</f>
        <v/>
      </c>
      <c r="F108" s="370" t="str">
        <f>IF(入力!F28="","",入力!F28)</f>
        <v/>
      </c>
      <c r="G108" s="189" t="str">
        <f>IF(入力!G28="","",入力!G28)</f>
        <v/>
      </c>
      <c r="H108" s="189" t="str">
        <f>IF(入力!H28="","",入力!H28)</f>
        <v/>
      </c>
      <c r="I108" s="370" t="str">
        <f>IF(入力!I28="","",入力!I28)</f>
        <v/>
      </c>
      <c r="J108" s="370" t="str">
        <f>IF(入力!J28="","",入力!J28)</f>
        <v/>
      </c>
      <c r="K108" s="160" t="str">
        <f>IF(入力!K28="","",入力!K28)</f>
        <v/>
      </c>
      <c r="L108" s="83" t="str">
        <f>IF(入力!L28="","",入力!L28)</f>
        <v/>
      </c>
      <c r="M108" s="209" t="str">
        <f>IF(OR(入力!M28="",入力!N28=""),"",((4.57/(1.0888-0.00153*(入力!M28+入力!N28))-4.142)*100))</f>
        <v/>
      </c>
      <c r="N108" s="83" t="str">
        <f>IF(OR(入力!L28="",入力!M28="",入力!N28=""),"",(入力!L28-(入力!L28*(4.57/(1.0888-0.00153*(入力!M28+入力!N28))-4.142)*100)/100))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93" t="str">
        <f>IF(入力!R28="","",入力!R28)</f>
        <v/>
      </c>
      <c r="R108" s="238" t="str">
        <f xml:space="preserve"> IF(入力!T28="",IF(入力!V28="","",入力!V28),IF(入力!V28="",入力!T28,IF(入力!T28&gt;入力!V28,入力!V28,入力!T28)))</f>
        <v/>
      </c>
      <c r="S108" s="207" t="str">
        <f>IF(入力!W28="",IF(入力!X28="","",入力!X28),IF(入力!X28="",入力!W28,IF(入力!W28&gt;入力!X28,入力!X28,入力!W28)))</f>
        <v/>
      </c>
      <c r="T108" s="239" t="str">
        <f>IF(入力!Y28="",IF(入力!Z28="","",入力!Z28),IF(入力!Z28="",入力!Y28,IF(入力!Y28&gt;入力!Z28,入力!Z28,入力!Y28)))</f>
        <v/>
      </c>
      <c r="U108" s="231" t="str">
        <f>IF(入力!AA28="",IF(入力!AB28="","",入力!AB28),IF(入力!AB28="",入力!AA28,IF(入力!AA28&gt;入力!AB28,入力!AA28,入力!AB28)))</f>
        <v/>
      </c>
      <c r="V108" s="240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40" t="str">
        <f>IF(入力!AD28="",IF(入力!AE28="","",入力!AE28),IF(入力!AE28="",入力!AD28,IF(入力!AD28&gt;入力!AE28,入力!AD28,入力!AE28)))</f>
        <v/>
      </c>
      <c r="X108" s="240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40" t="str">
        <f>IF(入力!AG28="",IF(入力!AH28="","",入力!AH28),IF(入力!AH28="",入力!AG28,IF(入力!AG28&gt;入力!AH28,入力!AG28,入力!AH28)))</f>
        <v/>
      </c>
      <c r="Z108" s="240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40" t="str">
        <f>IF(入力!AJ28="",IF(入力!AK28="","",入力!AK28),IF(入力!AK28="",入力!AJ28,IF(入力!AJ28&gt;入力!AK28,入力!AJ28,入力!AK28)))</f>
        <v/>
      </c>
      <c r="AB108" s="240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7" t="str">
        <f>IF(入力!AM28="",IF(入力!AN28="","",入力!AN28),IF(入力!AN28="",入力!AM28,IF(入力!AM28&gt;入力!AN28,入力!AM28,入力!AN28)))</f>
        <v/>
      </c>
      <c r="AD108" s="126" t="str">
        <f>IF(入力!AO28="",IF(入力!AP28="","",入力!AP28),IF(入力!AP28="",入力!AO28,IF(入力!AO28&gt;入力!AP28,入力!AO28,入力!AP28)))</f>
        <v/>
      </c>
      <c r="AE108" s="209" t="str">
        <f>IF(入力!AQ28="",IF(入力!AR28="","",入力!AR28),IF(入力!AR28="",入力!AQ28,IF(入力!AQ28&gt;入力!AR28,入力!AQ28,入力!AR28)))</f>
        <v/>
      </c>
      <c r="AF108" s="449" t="str">
        <f>IF(入力!AS28="",IF(入力!AT28="","",入力!AT28),IF(入力!AT28="",入力!AS28,IF(入力!AS28&gt;入力!AT28,入力!AS28,入力!AT28)))</f>
        <v/>
      </c>
      <c r="AG108" s="237" t="str">
        <f>IF(入力!AU28="","",入力!AU28)</f>
        <v/>
      </c>
      <c r="AH108" s="159" t="str">
        <f>IF(入力!AV28="","",入力!AV28)</f>
        <v/>
      </c>
      <c r="AI108" s="237" t="str">
        <f>IF(入力!AW28="","",入力!AW28)</f>
        <v/>
      </c>
      <c r="AJ108" s="257" t="str">
        <f>IF(入力!AX28="","",入力!AX28)</f>
        <v/>
      </c>
      <c r="AK108" s="530" t="str">
        <f>IF(入力!AY28="","",入力!AY28)</f>
        <v/>
      </c>
      <c r="AL108" s="84" t="str">
        <f>IF(入力!AZ28="","",入力!AZ28)</f>
        <v/>
      </c>
      <c r="AM108" s="371" t="str">
        <f>IF(入力!BA28="","",入力!BA28)</f>
        <v/>
      </c>
      <c r="AN108" s="159" t="str">
        <f>IF(入力!BB28="","",入力!BB28)</f>
        <v/>
      </c>
      <c r="AO108" s="161" t="str">
        <f>IF(入力!BC28="",IF(入力!BD28="","",入力!BD28),IF(入力!BD28="",入力!BC28,IF(入力!BC28&gt;入力!BD28,入力!BC28,入力!BD28)))</f>
        <v/>
      </c>
      <c r="AP108" s="297" t="str">
        <f>IF(入力!BE28="",IF(入力!BF28="","",入力!BF28),IF(入力!BF28="",入力!BE28,IF(入力!BE28&gt;入力!BF28,入力!BE28,入力!BF28)))</f>
        <v/>
      </c>
      <c r="AQ108" s="203" t="str">
        <f>IF(入力!K28="","", IF(入力!AG28="","", IF(入力!AD28="","", K108/224*((Y108-224)+(W108-224)))))</f>
        <v/>
      </c>
    </row>
    <row r="109" spans="1:43">
      <c r="A109" s="96">
        <f>IF(入力!A29="","",入力!A29)</f>
        <v>16</v>
      </c>
      <c r="B109" s="189" t="str">
        <f>IF(入力!B29="","",入力!B29)</f>
        <v/>
      </c>
      <c r="C109" s="189" t="str">
        <f>IF(入力!C29="","",入力!C29)</f>
        <v/>
      </c>
      <c r="D109" s="232" t="str">
        <f>IF(入力!D29="","",入力!D29)</f>
        <v/>
      </c>
      <c r="E109" s="441" t="str">
        <f>IF(入力!E29="", IF(D109="","",DATEDIF(D109,入力!$C$3,"Y")),入力!E29)</f>
        <v/>
      </c>
      <c r="F109" s="370" t="str">
        <f>IF(入力!F29="","",入力!F29)</f>
        <v/>
      </c>
      <c r="G109" s="189" t="str">
        <f>IF(入力!G29="","",入力!G29)</f>
        <v/>
      </c>
      <c r="H109" s="189" t="str">
        <f>IF(入力!H29="","",入力!H29)</f>
        <v/>
      </c>
      <c r="I109" s="370" t="str">
        <f>IF(入力!I29="","",入力!I29)</f>
        <v/>
      </c>
      <c r="J109" s="370" t="str">
        <f>IF(入力!J29="","",入力!J29)</f>
        <v/>
      </c>
      <c r="K109" s="160" t="str">
        <f>IF(入力!K29="","",入力!K29)</f>
        <v/>
      </c>
      <c r="L109" s="83" t="str">
        <f>IF(入力!L29="","",入力!L29)</f>
        <v/>
      </c>
      <c r="M109" s="209" t="str">
        <f>IF(OR(入力!M29="",入力!N29=""),"",((4.57/(1.0888-0.00153*(入力!M29+入力!N29))-4.142)*100))</f>
        <v/>
      </c>
      <c r="N109" s="83" t="str">
        <f>IF(OR(入力!L29="",入力!M29="",入力!N29=""),"",(入力!L29-(入力!L29*(4.57/(1.0888-0.00153*(入力!M29+入力!N29))-4.142)*100)/100))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93" t="str">
        <f>IF(入力!R29="","",入力!R29)</f>
        <v/>
      </c>
      <c r="R109" s="238" t="str">
        <f xml:space="preserve"> IF(入力!T29="",IF(入力!V29="","",入力!V29),IF(入力!V29="",入力!T29,IF(入力!T29&gt;入力!V29,入力!V29,入力!T29)))</f>
        <v/>
      </c>
      <c r="S109" s="207" t="str">
        <f>IF(入力!W29="",IF(入力!X29="","",入力!X29),IF(入力!X29="",入力!W29,IF(入力!W29&gt;入力!X29,入力!X29,入力!W29)))</f>
        <v/>
      </c>
      <c r="T109" s="239" t="str">
        <f>IF(入力!Y29="",IF(入力!Z29="","",入力!Z29),IF(入力!Z29="",入力!Y29,IF(入力!Y29&gt;入力!Z29,入力!Z29,入力!Y29)))</f>
        <v/>
      </c>
      <c r="U109" s="231" t="str">
        <f>IF(入力!AA29="",IF(入力!AB29="","",入力!AB29),IF(入力!AB29="",入力!AA29,IF(入力!AA29&gt;入力!AB29,入力!AA29,入力!AB29)))</f>
        <v/>
      </c>
      <c r="V109" s="240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40" t="str">
        <f>IF(入力!AD29="",IF(入力!AE29="","",入力!AE29),IF(入力!AE29="",入力!AD29,IF(入力!AD29&gt;入力!AE29,入力!AD29,入力!AE29)))</f>
        <v/>
      </c>
      <c r="X109" s="240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40" t="str">
        <f>IF(入力!AG29="",IF(入力!AH29="","",入力!AH29),IF(入力!AH29="",入力!AG29,IF(入力!AG29&gt;入力!AH29,入力!AG29,入力!AH29)))</f>
        <v/>
      </c>
      <c r="Z109" s="240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40" t="str">
        <f>IF(入力!AJ29="",IF(入力!AK29="","",入力!AK29),IF(入力!AK29="",入力!AJ29,IF(入力!AJ29&gt;入力!AK29,入力!AJ29,入力!AK29)))</f>
        <v/>
      </c>
      <c r="AB109" s="240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7" t="str">
        <f>IF(入力!AM29="",IF(入力!AN29="","",入力!AN29),IF(入力!AN29="",入力!AM29,IF(入力!AM29&gt;入力!AN29,入力!AM29,入力!AN29)))</f>
        <v/>
      </c>
      <c r="AD109" s="126" t="str">
        <f>IF(入力!AO29="",IF(入力!AP29="","",入力!AP29),IF(入力!AP29="",入力!AO29,IF(入力!AO29&gt;入力!AP29,入力!AO29,入力!AP29)))</f>
        <v/>
      </c>
      <c r="AE109" s="209" t="str">
        <f>IF(入力!AQ29="",IF(入力!AR29="","",入力!AR29),IF(入力!AR29="",入力!AQ29,IF(入力!AQ29&gt;入力!AR29,入力!AQ29,入力!AR29)))</f>
        <v/>
      </c>
      <c r="AF109" s="449" t="str">
        <f>IF(入力!AS29="",IF(入力!AT29="","",入力!AT29),IF(入力!AT29="",入力!AS29,IF(入力!AS29&gt;入力!AT29,入力!AS29,入力!AT29)))</f>
        <v/>
      </c>
      <c r="AG109" s="237" t="str">
        <f>IF(入力!AU29="","",入力!AU29)</f>
        <v/>
      </c>
      <c r="AH109" s="159" t="str">
        <f>IF(入力!AV29="","",入力!AV29)</f>
        <v/>
      </c>
      <c r="AI109" s="237" t="str">
        <f>IF(入力!AW29="","",入力!AW29)</f>
        <v/>
      </c>
      <c r="AJ109" s="257" t="str">
        <f>IF(入力!AX29="","",入力!AX29)</f>
        <v/>
      </c>
      <c r="AK109" s="530" t="str">
        <f>IF(入力!AY29="","",入力!AY29)</f>
        <v/>
      </c>
      <c r="AL109" s="84" t="str">
        <f>IF(入力!AZ29="","",入力!AZ29)</f>
        <v/>
      </c>
      <c r="AM109" s="371" t="str">
        <f>IF(入力!BA29="","",入力!BA29)</f>
        <v/>
      </c>
      <c r="AN109" s="159" t="str">
        <f>IF(入力!BB29="","",入力!BB29)</f>
        <v/>
      </c>
      <c r="AO109" s="161" t="str">
        <f>IF(入力!BC29="",IF(入力!BD29="","",入力!BD29),IF(入力!BD29="",入力!BC29,IF(入力!BC29&gt;入力!BD29,入力!BC29,入力!BD29)))</f>
        <v/>
      </c>
      <c r="AP109" s="297" t="str">
        <f>IF(入力!BE29="",IF(入力!BF29="","",入力!BF29),IF(入力!BF29="",入力!BE29,IF(入力!BE29&gt;入力!BF29,入力!BE29,入力!BF29)))</f>
        <v/>
      </c>
      <c r="AQ109" s="203" t="str">
        <f>IF(入力!K29="","", IF(入力!AG29="","", IF(入力!AD29="","", K109/224*((Y109-224)+(W109-224)))))</f>
        <v/>
      </c>
    </row>
    <row r="110" spans="1:43">
      <c r="A110" s="96">
        <f>IF(入力!A30="","",入力!A30)</f>
        <v>17</v>
      </c>
      <c r="B110" s="189" t="str">
        <f>IF(入力!B30="","",入力!B30)</f>
        <v/>
      </c>
      <c r="C110" s="189" t="str">
        <f>IF(入力!C30="","",入力!C30)</f>
        <v/>
      </c>
      <c r="D110" s="232" t="str">
        <f>IF(入力!D30="","",入力!D30)</f>
        <v/>
      </c>
      <c r="E110" s="441" t="str">
        <f>IF(入力!E30="", IF(D110="","",DATEDIF(D110,入力!$C$3,"Y")),入力!E30)</f>
        <v/>
      </c>
      <c r="F110" s="370" t="str">
        <f>IF(入力!F30="","",入力!F30)</f>
        <v/>
      </c>
      <c r="G110" s="189" t="str">
        <f>IF(入力!G30="","",入力!G30)</f>
        <v/>
      </c>
      <c r="H110" s="189" t="str">
        <f>IF(入力!H30="","",入力!H30)</f>
        <v/>
      </c>
      <c r="I110" s="370" t="str">
        <f>IF(入力!I30="","",入力!I30)</f>
        <v/>
      </c>
      <c r="J110" s="370" t="str">
        <f>IF(入力!J30="","",入力!J30)</f>
        <v/>
      </c>
      <c r="K110" s="160" t="str">
        <f>IF(入力!K30="","",入力!K30)</f>
        <v/>
      </c>
      <c r="L110" s="83" t="str">
        <f>IF(入力!L30="","",入力!L30)</f>
        <v/>
      </c>
      <c r="M110" s="209" t="str">
        <f>IF(OR(入力!M30="",入力!N30=""),"",((4.57/(1.0888-0.00153*(入力!M30+入力!N30))-4.142)*100))</f>
        <v/>
      </c>
      <c r="N110" s="83" t="str">
        <f>IF(OR(入力!L30="",入力!M30="",入力!N30=""),"",(入力!L30-(入力!L30*(4.57/(1.0888-0.00153*(入力!M30+入力!N30))-4.142)*100)/100))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93" t="str">
        <f>IF(入力!R30="","",入力!R30)</f>
        <v/>
      </c>
      <c r="R110" s="238" t="str">
        <f xml:space="preserve"> IF(入力!T30="",IF(入力!V30="","",入力!V30),IF(入力!V30="",入力!T30,IF(入力!T30&gt;入力!V30,入力!V30,入力!T30)))</f>
        <v/>
      </c>
      <c r="S110" s="207" t="str">
        <f>IF(入力!W30="",IF(入力!X30="","",入力!X30),IF(入力!X30="",入力!W30,IF(入力!W30&gt;入力!X30,入力!X30,入力!W30)))</f>
        <v/>
      </c>
      <c r="T110" s="239" t="str">
        <f>IF(入力!Y30="",IF(入力!Z30="","",入力!Z30),IF(入力!Z30="",入力!Y30,IF(入力!Y30&gt;入力!Z30,入力!Z30,入力!Y30)))</f>
        <v/>
      </c>
      <c r="U110" s="231" t="str">
        <f>IF(入力!AA30="",IF(入力!AB30="","",入力!AB30),IF(入力!AB30="",入力!AA30,IF(入力!AA30&gt;入力!AB30,入力!AA30,入力!AB30)))</f>
        <v/>
      </c>
      <c r="V110" s="240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40" t="str">
        <f>IF(入力!AD30="",IF(入力!AE30="","",入力!AE30),IF(入力!AE30="",入力!AD30,IF(入力!AD30&gt;入力!AE30,入力!AD30,入力!AE30)))</f>
        <v/>
      </c>
      <c r="X110" s="240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40" t="str">
        <f>IF(入力!AG30="",IF(入力!AH30="","",入力!AH30),IF(入力!AH30="",入力!AG30,IF(入力!AG30&gt;入力!AH30,入力!AG30,入力!AH30)))</f>
        <v/>
      </c>
      <c r="Z110" s="240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40" t="str">
        <f>IF(入力!AJ30="",IF(入力!AK30="","",入力!AK30),IF(入力!AK30="",入力!AJ30,IF(入力!AJ30&gt;入力!AK30,入力!AJ30,入力!AK30)))</f>
        <v/>
      </c>
      <c r="AB110" s="240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7" t="str">
        <f>IF(入力!AM30="",IF(入力!AN30="","",入力!AN30),IF(入力!AN30="",入力!AM30,IF(入力!AM30&gt;入力!AN30,入力!AM30,入力!AN30)))</f>
        <v/>
      </c>
      <c r="AD110" s="126" t="str">
        <f>IF(入力!AO30="",IF(入力!AP30="","",入力!AP30),IF(入力!AP30="",入力!AO30,IF(入力!AO30&gt;入力!AP30,入力!AO30,入力!AP30)))</f>
        <v/>
      </c>
      <c r="AE110" s="209" t="str">
        <f>IF(入力!AQ30="",IF(入力!AR30="","",入力!AR30),IF(入力!AR30="",入力!AQ30,IF(入力!AQ30&gt;入力!AR30,入力!AQ30,入力!AR30)))</f>
        <v/>
      </c>
      <c r="AF110" s="449" t="str">
        <f>IF(入力!AS30="",IF(入力!AT30="","",入力!AT30),IF(入力!AT30="",入力!AS30,IF(入力!AS30&gt;入力!AT30,入力!AS30,入力!AT30)))</f>
        <v/>
      </c>
      <c r="AG110" s="237" t="str">
        <f>IF(入力!AU30="","",入力!AU30)</f>
        <v/>
      </c>
      <c r="AH110" s="159" t="str">
        <f>IF(入力!AV30="","",入力!AV30)</f>
        <v/>
      </c>
      <c r="AI110" s="237" t="str">
        <f>IF(入力!AW30="","",入力!AW30)</f>
        <v/>
      </c>
      <c r="AJ110" s="257" t="str">
        <f>IF(入力!AX30="","",入力!AX30)</f>
        <v/>
      </c>
      <c r="AK110" s="530" t="str">
        <f>IF(入力!AY30="","",入力!AY30)</f>
        <v/>
      </c>
      <c r="AL110" s="84" t="str">
        <f>IF(入力!AZ30="","",入力!AZ30)</f>
        <v/>
      </c>
      <c r="AM110" s="371" t="str">
        <f>IF(入力!BA30="","",入力!BA30)</f>
        <v/>
      </c>
      <c r="AN110" s="159" t="str">
        <f>IF(入力!BB30="","",入力!BB30)</f>
        <v/>
      </c>
      <c r="AO110" s="161" t="str">
        <f>IF(入力!BC30="",IF(入力!BD30="","",入力!BD30),IF(入力!BD30="",入力!BC30,IF(入力!BC30&gt;入力!BD30,入力!BC30,入力!BD30)))</f>
        <v/>
      </c>
      <c r="AP110" s="297" t="str">
        <f>IF(入力!BE30="",IF(入力!BF30="","",入力!BF30),IF(入力!BF30="",入力!BE30,IF(入力!BE30&gt;入力!BF30,入力!BE30,入力!BF30)))</f>
        <v/>
      </c>
      <c r="AQ110" s="203" t="str">
        <f>IF(入力!K30="","", IF(入力!AG30="","", IF(入力!AD30="","", K110/224*((Y110-224)+(W110-224)))))</f>
        <v/>
      </c>
    </row>
    <row r="111" spans="1:43">
      <c r="A111" s="96">
        <f>IF(入力!A31="","",入力!A31)</f>
        <v>18</v>
      </c>
      <c r="B111" s="189" t="str">
        <f>IF(入力!B31="","",入力!B31)</f>
        <v/>
      </c>
      <c r="C111" s="189" t="str">
        <f>IF(入力!C31="","",入力!C31)</f>
        <v/>
      </c>
      <c r="D111" s="232" t="str">
        <f>IF(入力!D31="","",入力!D31)</f>
        <v/>
      </c>
      <c r="E111" s="441" t="str">
        <f>IF(入力!E31="", IF(D111="","",DATEDIF(D111,入力!$C$3,"Y")),入力!E31)</f>
        <v/>
      </c>
      <c r="F111" s="370" t="str">
        <f>IF(入力!F31="","",入力!F31)</f>
        <v/>
      </c>
      <c r="G111" s="189" t="str">
        <f>IF(入力!G31="","",入力!G31)</f>
        <v/>
      </c>
      <c r="H111" s="189" t="str">
        <f>IF(入力!H31="","",入力!H31)</f>
        <v/>
      </c>
      <c r="I111" s="370" t="str">
        <f>IF(入力!I31="","",入力!I31)</f>
        <v/>
      </c>
      <c r="J111" s="370" t="str">
        <f>IF(入力!J31="","",入力!J31)</f>
        <v/>
      </c>
      <c r="K111" s="160" t="str">
        <f>IF(入力!K31="","",入力!K31)</f>
        <v/>
      </c>
      <c r="L111" s="83" t="str">
        <f>IF(入力!L31="","",入力!L31)</f>
        <v/>
      </c>
      <c r="M111" s="209" t="str">
        <f>IF(OR(入力!M31="",入力!N31=""),"",((4.57/(1.0888-0.00153*(入力!M31+入力!N31))-4.142)*100))</f>
        <v/>
      </c>
      <c r="N111" s="83" t="str">
        <f>IF(OR(入力!L31="",入力!M31="",入力!N31=""),"",(入力!L31-(入力!L31*(4.57/(1.0888-0.00153*(入力!M31+入力!N31))-4.142)*100)/100))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93" t="str">
        <f>IF(入力!R31="","",入力!R31)</f>
        <v/>
      </c>
      <c r="R111" s="238" t="str">
        <f xml:space="preserve"> IF(入力!T31="",IF(入力!V31="","",入力!V31),IF(入力!V31="",入力!T31,IF(入力!T31&gt;入力!V31,入力!V31,入力!T31)))</f>
        <v/>
      </c>
      <c r="S111" s="207" t="str">
        <f>IF(入力!W31="",IF(入力!X31="","",入力!X31),IF(入力!X31="",入力!W31,IF(入力!W31&gt;入力!X31,入力!X31,入力!W31)))</f>
        <v/>
      </c>
      <c r="T111" s="239" t="str">
        <f>IF(入力!Y31="",IF(入力!Z31="","",入力!Z31),IF(入力!Z31="",入力!Y31,IF(入力!Y31&gt;入力!Z31,入力!Z31,入力!Y31)))</f>
        <v/>
      </c>
      <c r="U111" s="231" t="str">
        <f>IF(入力!AA31="",IF(入力!AB31="","",入力!AB31),IF(入力!AB31="",入力!AA31,IF(入力!AA31&gt;入力!AB31,入力!AA31,入力!AB31)))</f>
        <v/>
      </c>
      <c r="V111" s="240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40" t="str">
        <f>IF(入力!AD31="",IF(入力!AE31="","",入力!AE31),IF(入力!AE31="",入力!AD31,IF(入力!AD31&gt;入力!AE31,入力!AD31,入力!AE31)))</f>
        <v/>
      </c>
      <c r="X111" s="240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40" t="str">
        <f>IF(入力!AG31="",IF(入力!AH31="","",入力!AH31),IF(入力!AH31="",入力!AG31,IF(入力!AG31&gt;入力!AH31,入力!AG31,入力!AH31)))</f>
        <v/>
      </c>
      <c r="Z111" s="240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40" t="str">
        <f>IF(入力!AJ31="",IF(入力!AK31="","",入力!AK31),IF(入力!AK31="",入力!AJ31,IF(入力!AJ31&gt;入力!AK31,入力!AJ31,入力!AK31)))</f>
        <v/>
      </c>
      <c r="AB111" s="240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7" t="str">
        <f>IF(入力!AM31="",IF(入力!AN31="","",入力!AN31),IF(入力!AN31="",入力!AM31,IF(入力!AM31&gt;入力!AN31,入力!AM31,入力!AN31)))</f>
        <v/>
      </c>
      <c r="AD111" s="126" t="str">
        <f>IF(入力!AO31="",IF(入力!AP31="","",入力!AP31),IF(入力!AP31="",入力!AO31,IF(入力!AO31&gt;入力!AP31,入力!AO31,入力!AP31)))</f>
        <v/>
      </c>
      <c r="AE111" s="209" t="str">
        <f>IF(入力!AQ31="",IF(入力!AR31="","",入力!AR31),IF(入力!AR31="",入力!AQ31,IF(入力!AQ31&gt;入力!AR31,入力!AQ31,入力!AR31)))</f>
        <v/>
      </c>
      <c r="AF111" s="449" t="str">
        <f>IF(入力!AS31="",IF(入力!AT31="","",入力!AT31),IF(入力!AT31="",入力!AS31,IF(入力!AS31&gt;入力!AT31,入力!AS31,入力!AT31)))</f>
        <v/>
      </c>
      <c r="AG111" s="237" t="str">
        <f>IF(入力!AU31="","",入力!AU31)</f>
        <v/>
      </c>
      <c r="AH111" s="159" t="str">
        <f>IF(入力!AV31="","",入力!AV31)</f>
        <v/>
      </c>
      <c r="AI111" s="237" t="str">
        <f>IF(入力!AW31="","",入力!AW31)</f>
        <v/>
      </c>
      <c r="AJ111" s="257" t="str">
        <f>IF(入力!AX31="","",入力!AX31)</f>
        <v/>
      </c>
      <c r="AK111" s="530" t="str">
        <f>IF(入力!AY31="","",入力!AY31)</f>
        <v/>
      </c>
      <c r="AL111" s="84" t="str">
        <f>IF(入力!AZ31="","",入力!AZ31)</f>
        <v/>
      </c>
      <c r="AM111" s="371" t="str">
        <f>IF(入力!BA31="","",入力!BA31)</f>
        <v/>
      </c>
      <c r="AN111" s="159" t="str">
        <f>IF(入力!BB31="","",入力!BB31)</f>
        <v/>
      </c>
      <c r="AO111" s="161" t="str">
        <f>IF(入力!BC31="",IF(入力!BD31="","",入力!BD31),IF(入力!BD31="",入力!BC31,IF(入力!BC31&gt;入力!BD31,入力!BC31,入力!BD31)))</f>
        <v/>
      </c>
      <c r="AP111" s="297" t="str">
        <f>IF(入力!BE31="",IF(入力!BF31="","",入力!BF31),IF(入力!BF31="",入力!BE31,IF(入力!BE31&gt;入力!BF31,入力!BE31,入力!BF31)))</f>
        <v/>
      </c>
      <c r="AQ111" s="203" t="str">
        <f>IF(入力!K31="","", IF(入力!AG31="","", IF(入力!AD31="","", K111/224*((Y111-224)+(W111-224)))))</f>
        <v/>
      </c>
    </row>
    <row r="112" spans="1:43">
      <c r="A112" s="96">
        <f>IF(入力!A32="","",入力!A32)</f>
        <v>19</v>
      </c>
      <c r="B112" s="189" t="str">
        <f>IF(入力!B32="","",入力!B32)</f>
        <v/>
      </c>
      <c r="C112" s="189" t="str">
        <f>IF(入力!C32="","",入力!C32)</f>
        <v/>
      </c>
      <c r="D112" s="232" t="str">
        <f>IF(入力!D32="","",入力!D32)</f>
        <v/>
      </c>
      <c r="E112" s="441" t="str">
        <f>IF(入力!E32="", IF(D112="","",DATEDIF(D112,入力!$C$3,"Y")),入力!E32)</f>
        <v/>
      </c>
      <c r="F112" s="370" t="str">
        <f>IF(入力!F32="","",入力!F32)</f>
        <v/>
      </c>
      <c r="G112" s="189" t="str">
        <f>IF(入力!G32="","",入力!G32)</f>
        <v/>
      </c>
      <c r="H112" s="189" t="str">
        <f>IF(入力!H32="","",入力!H32)</f>
        <v/>
      </c>
      <c r="I112" s="370" t="str">
        <f>IF(入力!I32="","",入力!I32)</f>
        <v/>
      </c>
      <c r="J112" s="370" t="str">
        <f>IF(入力!J32="","",入力!J32)</f>
        <v/>
      </c>
      <c r="K112" s="160" t="str">
        <f>IF(入力!K32="","",入力!K32)</f>
        <v/>
      </c>
      <c r="L112" s="83" t="str">
        <f>IF(入力!L32="","",入力!L32)</f>
        <v/>
      </c>
      <c r="M112" s="209" t="str">
        <f>IF(OR(入力!M32="",入力!N32=""),"",((4.57/(1.0888-0.00153*(入力!M32+入力!N32))-4.142)*100))</f>
        <v/>
      </c>
      <c r="N112" s="83" t="str">
        <f>IF(OR(入力!L32="",入力!M32="",入力!N32=""),"",(入力!L32-(入力!L32*(4.57/(1.0888-0.00153*(入力!M32+入力!N32))-4.142)*100)/100))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93" t="str">
        <f>IF(入力!R32="","",入力!R32)</f>
        <v/>
      </c>
      <c r="R112" s="238" t="str">
        <f xml:space="preserve"> IF(入力!T32="",IF(入力!V32="","",入力!V32),IF(入力!V32="",入力!T32,IF(入力!T32&gt;入力!V32,入力!V32,入力!T32)))</f>
        <v/>
      </c>
      <c r="S112" s="207" t="str">
        <f>IF(入力!W32="",IF(入力!X32="","",入力!X32),IF(入力!X32="",入力!W32,IF(入力!W32&gt;入力!X32,入力!X32,入力!W32)))</f>
        <v/>
      </c>
      <c r="T112" s="239" t="str">
        <f>IF(入力!Y32="",IF(入力!Z32="","",入力!Z32),IF(入力!Z32="",入力!Y32,IF(入力!Y32&gt;入力!Z32,入力!Z32,入力!Y32)))</f>
        <v/>
      </c>
      <c r="U112" s="231" t="str">
        <f>IF(入力!AA32="",IF(入力!AB32="","",入力!AB32),IF(入力!AB32="",入力!AA32,IF(入力!AA32&gt;入力!AB32,入力!AA32,入力!AB32)))</f>
        <v/>
      </c>
      <c r="V112" s="240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40" t="str">
        <f>IF(入力!AD32="",IF(入力!AE32="","",入力!AE32),IF(入力!AE32="",入力!AD32,IF(入力!AD32&gt;入力!AE32,入力!AD32,入力!AE32)))</f>
        <v/>
      </c>
      <c r="X112" s="240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40" t="str">
        <f>IF(入力!AG32="",IF(入力!AH32="","",入力!AH32),IF(入力!AH32="",入力!AG32,IF(入力!AG32&gt;入力!AH32,入力!AG32,入力!AH32)))</f>
        <v/>
      </c>
      <c r="Z112" s="240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40" t="str">
        <f>IF(入力!AJ32="",IF(入力!AK32="","",入力!AK32),IF(入力!AK32="",入力!AJ32,IF(入力!AJ32&gt;入力!AK32,入力!AJ32,入力!AK32)))</f>
        <v/>
      </c>
      <c r="AB112" s="240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7" t="str">
        <f>IF(入力!AM32="",IF(入力!AN32="","",入力!AN32),IF(入力!AN32="",入力!AM32,IF(入力!AM32&gt;入力!AN32,入力!AM32,入力!AN32)))</f>
        <v/>
      </c>
      <c r="AD112" s="126" t="str">
        <f>IF(入力!AO32="",IF(入力!AP32="","",入力!AP32),IF(入力!AP32="",入力!AO32,IF(入力!AO32&gt;入力!AP32,入力!AO32,入力!AP32)))</f>
        <v/>
      </c>
      <c r="AE112" s="209" t="str">
        <f>IF(入力!AQ32="",IF(入力!AR32="","",入力!AR32),IF(入力!AR32="",入力!AQ32,IF(入力!AQ32&gt;入力!AR32,入力!AQ32,入力!AR32)))</f>
        <v/>
      </c>
      <c r="AF112" s="449" t="str">
        <f>IF(入力!AS32="",IF(入力!AT32="","",入力!AT32),IF(入力!AT32="",入力!AS32,IF(入力!AS32&gt;入力!AT32,入力!AS32,入力!AT32)))</f>
        <v/>
      </c>
      <c r="AG112" s="237" t="str">
        <f>IF(入力!AU32="","",入力!AU32)</f>
        <v/>
      </c>
      <c r="AH112" s="159" t="str">
        <f>IF(入力!AV32="","",入力!AV32)</f>
        <v/>
      </c>
      <c r="AI112" s="237" t="str">
        <f>IF(入力!AW32="","",入力!AW32)</f>
        <v/>
      </c>
      <c r="AJ112" s="257" t="str">
        <f>IF(入力!AX32="","",入力!AX32)</f>
        <v/>
      </c>
      <c r="AK112" s="530" t="str">
        <f>IF(入力!AY32="","",入力!AY32)</f>
        <v/>
      </c>
      <c r="AL112" s="84" t="str">
        <f>IF(入力!AZ32="","",入力!AZ32)</f>
        <v/>
      </c>
      <c r="AM112" s="371" t="str">
        <f>IF(入力!BA32="","",入力!BA32)</f>
        <v/>
      </c>
      <c r="AN112" s="159" t="str">
        <f>IF(入力!BB32="","",入力!BB32)</f>
        <v/>
      </c>
      <c r="AO112" s="161" t="str">
        <f>IF(入力!BC32="",IF(入力!BD32="","",入力!BD32),IF(入力!BD32="",入力!BC32,IF(入力!BC32&gt;入力!BD32,入力!BC32,入力!BD32)))</f>
        <v/>
      </c>
      <c r="AP112" s="297" t="str">
        <f>IF(入力!BE32="",IF(入力!BF32="","",入力!BF32),IF(入力!BF32="",入力!BE32,IF(入力!BE32&gt;入力!BF32,入力!BE32,入力!BF32)))</f>
        <v/>
      </c>
      <c r="AQ112" s="203" t="str">
        <f>IF(入力!K32="","", IF(入力!AG32="","", IF(入力!AD32="","", K112/224*((Y112-224)+(W112-224)))))</f>
        <v/>
      </c>
    </row>
    <row r="113" spans="1:43">
      <c r="A113" s="96">
        <f>IF(入力!A33="","",入力!A33)</f>
        <v>20</v>
      </c>
      <c r="B113" s="189" t="str">
        <f>IF(入力!B33="","",入力!B33)</f>
        <v/>
      </c>
      <c r="C113" s="189" t="str">
        <f>IF(入力!C33="","",入力!C33)</f>
        <v/>
      </c>
      <c r="D113" s="232" t="str">
        <f>IF(入力!D33="","",入力!D33)</f>
        <v/>
      </c>
      <c r="E113" s="441" t="str">
        <f>IF(入力!E33="", IF(D113="","",DATEDIF(D113,入力!$C$3,"Y")),入力!E33)</f>
        <v/>
      </c>
      <c r="F113" s="370" t="str">
        <f>IF(入力!F33="","",入力!F33)</f>
        <v/>
      </c>
      <c r="G113" s="189" t="str">
        <f>IF(入力!G33="","",入力!G33)</f>
        <v/>
      </c>
      <c r="H113" s="189" t="str">
        <f>IF(入力!H33="","",入力!H33)</f>
        <v/>
      </c>
      <c r="I113" s="370" t="str">
        <f>IF(入力!I33="","",入力!I33)</f>
        <v/>
      </c>
      <c r="J113" s="370" t="str">
        <f>IF(入力!J33="","",入力!J33)</f>
        <v/>
      </c>
      <c r="K113" s="160" t="str">
        <f>IF(入力!K33="","",入力!K33)</f>
        <v/>
      </c>
      <c r="L113" s="83" t="str">
        <f>IF(入力!L33="","",入力!L33)</f>
        <v/>
      </c>
      <c r="M113" s="209" t="str">
        <f>IF(OR(入力!M33="",入力!N33=""),"",((4.57/(1.0888-0.00153*(入力!M33+入力!N33))-4.142)*100))</f>
        <v/>
      </c>
      <c r="N113" s="83" t="str">
        <f>IF(OR(入力!L33="",入力!M33="",入力!N33=""),"",(入力!L33-(入力!L33*(4.57/(1.0888-0.00153*(入力!M33+入力!N33))-4.142)*100)/100))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93" t="str">
        <f>IF(入力!R33="","",入力!R33)</f>
        <v/>
      </c>
      <c r="R113" s="238" t="str">
        <f xml:space="preserve"> IF(入力!T33="",IF(入力!V33="","",入力!V33),IF(入力!V33="",入力!T33,IF(入力!T33&gt;入力!V33,入力!V33,入力!T33)))</f>
        <v/>
      </c>
      <c r="S113" s="207" t="str">
        <f>IF(入力!W33="",IF(入力!X33="","",入力!X33),IF(入力!X33="",入力!W33,IF(入力!W33&gt;入力!X33,入力!X33,入力!W33)))</f>
        <v/>
      </c>
      <c r="T113" s="239" t="str">
        <f>IF(入力!Y33="",IF(入力!Z33="","",入力!Z33),IF(入力!Z33="",入力!Y33,IF(入力!Y33&gt;入力!Z33,入力!Z33,入力!Y33)))</f>
        <v/>
      </c>
      <c r="U113" s="231" t="str">
        <f>IF(入力!AA33="",IF(入力!AB33="","",入力!AB33),IF(入力!AB33="",入力!AA33,IF(入力!AA33&gt;入力!AB33,入力!AA33,入力!AB33)))</f>
        <v/>
      </c>
      <c r="V113" s="240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40" t="str">
        <f>IF(入力!AD33="",IF(入力!AE33="","",入力!AE33),IF(入力!AE33="",入力!AD33,IF(入力!AD33&gt;入力!AE33,入力!AD33,入力!AE33)))</f>
        <v/>
      </c>
      <c r="X113" s="240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40" t="str">
        <f>IF(入力!AG33="",IF(入力!AH33="","",入力!AH33),IF(入力!AH33="",入力!AG33,IF(入力!AG33&gt;入力!AH33,入力!AG33,入力!AH33)))</f>
        <v/>
      </c>
      <c r="Z113" s="240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40" t="str">
        <f>IF(入力!AJ33="",IF(入力!AK33="","",入力!AK33),IF(入力!AK33="",入力!AJ33,IF(入力!AJ33&gt;入力!AK33,入力!AJ33,入力!AK33)))</f>
        <v/>
      </c>
      <c r="AB113" s="240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7" t="str">
        <f>IF(入力!AM33="",IF(入力!AN33="","",入力!AN33),IF(入力!AN33="",入力!AM33,IF(入力!AM33&gt;入力!AN33,入力!AM33,入力!AN33)))</f>
        <v/>
      </c>
      <c r="AD113" s="126" t="str">
        <f>IF(入力!AO33="",IF(入力!AP33="","",入力!AP33),IF(入力!AP33="",入力!AO33,IF(入力!AO33&gt;入力!AP33,入力!AO33,入力!AP33)))</f>
        <v/>
      </c>
      <c r="AE113" s="209" t="str">
        <f>IF(入力!AQ33="",IF(入力!AR33="","",入力!AR33),IF(入力!AR33="",入力!AQ33,IF(入力!AQ33&gt;入力!AR33,入力!AQ33,入力!AR33)))</f>
        <v/>
      </c>
      <c r="AF113" s="449" t="str">
        <f>IF(入力!AS33="",IF(入力!AT33="","",入力!AT33),IF(入力!AT33="",入力!AS33,IF(入力!AS33&gt;入力!AT33,入力!AS33,入力!AT33)))</f>
        <v/>
      </c>
      <c r="AG113" s="237" t="str">
        <f>IF(入力!AU33="","",入力!AU33)</f>
        <v/>
      </c>
      <c r="AH113" s="159" t="str">
        <f>IF(入力!AV33="","",入力!AV33)</f>
        <v/>
      </c>
      <c r="AI113" s="237" t="str">
        <f>IF(入力!AW33="","",入力!AW33)</f>
        <v/>
      </c>
      <c r="AJ113" s="257" t="str">
        <f>IF(入力!AX33="","",入力!AX33)</f>
        <v/>
      </c>
      <c r="AK113" s="530" t="str">
        <f>IF(入力!AY33="","",入力!AY33)</f>
        <v/>
      </c>
      <c r="AL113" s="84" t="str">
        <f>IF(入力!AZ33="","",入力!AZ33)</f>
        <v/>
      </c>
      <c r="AM113" s="371" t="str">
        <f>IF(入力!BA33="","",入力!BA33)</f>
        <v/>
      </c>
      <c r="AN113" s="159" t="str">
        <f>IF(入力!BB33="","",入力!BB33)</f>
        <v/>
      </c>
      <c r="AO113" s="161" t="str">
        <f>IF(入力!BC33="",IF(入力!BD33="","",入力!BD33),IF(入力!BD33="",入力!BC33,IF(入力!BC33&gt;入力!BD33,入力!BC33,入力!BD33)))</f>
        <v/>
      </c>
      <c r="AP113" s="297" t="str">
        <f>IF(入力!BE33="",IF(入力!BF33="","",入力!BF33),IF(入力!BF33="",入力!BE33,IF(入力!BE33&gt;入力!BF33,入力!BE33,入力!BF33)))</f>
        <v/>
      </c>
      <c r="AQ113" s="203" t="str">
        <f>IF(入力!K33="","", IF(入力!AG33="","", IF(入力!AD33="","", K113/224*((Y113-224)+(W113-224)))))</f>
        <v/>
      </c>
    </row>
    <row r="114" spans="1:43">
      <c r="A114" s="96">
        <f>IF(入力!A34="","",入力!A34)</f>
        <v>21</v>
      </c>
      <c r="B114" s="189" t="str">
        <f>IF(入力!B34="","",入力!B34)</f>
        <v/>
      </c>
      <c r="C114" s="189" t="str">
        <f>IF(入力!C34="","",入力!C34)</f>
        <v/>
      </c>
      <c r="D114" s="232" t="str">
        <f>IF(入力!D34="","",入力!D34)</f>
        <v/>
      </c>
      <c r="E114" s="441" t="str">
        <f>IF(入力!E34="", IF(D114="","",DATEDIF(D114,入力!$C$3,"Y")),入力!E34)</f>
        <v/>
      </c>
      <c r="F114" s="370" t="str">
        <f>IF(入力!F34="","",入力!F34)</f>
        <v/>
      </c>
      <c r="G114" s="189" t="str">
        <f>IF(入力!G34="","",入力!G34)</f>
        <v/>
      </c>
      <c r="H114" s="189" t="str">
        <f>IF(入力!H34="","",入力!H34)</f>
        <v/>
      </c>
      <c r="I114" s="370" t="str">
        <f>IF(入力!I34="","",入力!I34)</f>
        <v/>
      </c>
      <c r="J114" s="370" t="str">
        <f>IF(入力!J34="","",入力!J34)</f>
        <v/>
      </c>
      <c r="K114" s="160" t="str">
        <f>IF(入力!K34="","",入力!K34)</f>
        <v/>
      </c>
      <c r="L114" s="83" t="str">
        <f>IF(入力!L34="","",入力!L34)</f>
        <v/>
      </c>
      <c r="M114" s="209" t="str">
        <f>IF(OR(入力!M34="",入力!N34=""),"",((4.57/(1.0888-0.00153*(入力!M34+入力!N34))-4.142)*100))</f>
        <v/>
      </c>
      <c r="N114" s="83" t="str">
        <f>IF(OR(入力!L34="",入力!M34="",入力!N34=""),"",(入力!L34-(入力!L34*(4.57/(1.0888-0.00153*(入力!M34+入力!N34))-4.142)*100)/100))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93" t="str">
        <f>IF(入力!R34="","",入力!R34)</f>
        <v/>
      </c>
      <c r="R114" s="238" t="str">
        <f xml:space="preserve"> IF(入力!T34="",IF(入力!V34="","",入力!V34),IF(入力!V34="",入力!T34,IF(入力!T34&gt;入力!V34,入力!V34,入力!T34)))</f>
        <v/>
      </c>
      <c r="S114" s="207" t="str">
        <f>IF(入力!W34="",IF(入力!X34="","",入力!X34),IF(入力!X34="",入力!W34,IF(入力!W34&gt;入力!X34,入力!X34,入力!W34)))</f>
        <v/>
      </c>
      <c r="T114" s="239" t="str">
        <f>IF(入力!Y34="",IF(入力!Z34="","",入力!Z34),IF(入力!Z34="",入力!Y34,IF(入力!Y34&gt;入力!Z34,入力!Z34,入力!Y34)))</f>
        <v/>
      </c>
      <c r="U114" s="231" t="str">
        <f>IF(入力!AA34="",IF(入力!AB34="","",入力!AB34),IF(入力!AB34="",入力!AA34,IF(入力!AA34&gt;入力!AB34,入力!AA34,入力!AB34)))</f>
        <v/>
      </c>
      <c r="V114" s="240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40" t="str">
        <f>IF(入力!AD34="",IF(入力!AE34="","",入力!AE34),IF(入力!AE34="",入力!AD34,IF(入力!AD34&gt;入力!AE34,入力!AD34,入力!AE34)))</f>
        <v/>
      </c>
      <c r="X114" s="240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40" t="str">
        <f>IF(入力!AG34="",IF(入力!AH34="","",入力!AH34),IF(入力!AH34="",入力!AG34,IF(入力!AG34&gt;入力!AH34,入力!AG34,入力!AH34)))</f>
        <v/>
      </c>
      <c r="Z114" s="240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40" t="str">
        <f>IF(入力!AJ34="",IF(入力!AK34="","",入力!AK34),IF(入力!AK34="",入力!AJ34,IF(入力!AJ34&gt;入力!AK34,入力!AJ34,入力!AK34)))</f>
        <v/>
      </c>
      <c r="AB114" s="240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7" t="str">
        <f>IF(入力!AM34="",IF(入力!AN34="","",入力!AN34),IF(入力!AN34="",入力!AM34,IF(入力!AM34&gt;入力!AN34,入力!AM34,入力!AN34)))</f>
        <v/>
      </c>
      <c r="AD114" s="126" t="str">
        <f>IF(入力!AO34="",IF(入力!AP34="","",入力!AP34),IF(入力!AP34="",入力!AO34,IF(入力!AO34&gt;入力!AP34,入力!AO34,入力!AP34)))</f>
        <v/>
      </c>
      <c r="AE114" s="209" t="str">
        <f>IF(入力!AQ34="",IF(入力!AR34="","",入力!AR34),IF(入力!AR34="",入力!AQ34,IF(入力!AQ34&gt;入力!AR34,入力!AQ34,入力!AR34)))</f>
        <v/>
      </c>
      <c r="AF114" s="449" t="str">
        <f>IF(入力!AS34="",IF(入力!AT34="","",入力!AT34),IF(入力!AT34="",入力!AS34,IF(入力!AS34&gt;入力!AT34,入力!AS34,入力!AT34)))</f>
        <v/>
      </c>
      <c r="AG114" s="237" t="str">
        <f>IF(入力!AU34="","",入力!AU34)</f>
        <v/>
      </c>
      <c r="AH114" s="159" t="str">
        <f>IF(入力!AV34="","",入力!AV34)</f>
        <v/>
      </c>
      <c r="AI114" s="237" t="str">
        <f>IF(入力!AW34="","",入力!AW34)</f>
        <v/>
      </c>
      <c r="AJ114" s="257" t="str">
        <f>IF(入力!AX34="","",入力!AX34)</f>
        <v/>
      </c>
      <c r="AK114" s="530" t="str">
        <f>IF(入力!AY34="","",入力!AY34)</f>
        <v/>
      </c>
      <c r="AL114" s="84" t="str">
        <f>IF(入力!AZ34="","",入力!AZ34)</f>
        <v/>
      </c>
      <c r="AM114" s="371" t="str">
        <f>IF(入力!BA34="","",入力!BA34)</f>
        <v/>
      </c>
      <c r="AN114" s="159" t="str">
        <f>IF(入力!BB34="","",入力!BB34)</f>
        <v/>
      </c>
      <c r="AO114" s="161" t="str">
        <f>IF(入力!BC34="",IF(入力!BD34="","",入力!BD34),IF(入力!BD34="",入力!BC34,IF(入力!BC34&gt;入力!BD34,入力!BC34,入力!BD34)))</f>
        <v/>
      </c>
      <c r="AP114" s="297" t="str">
        <f>IF(入力!BE34="",IF(入力!BF34="","",入力!BF34),IF(入力!BF34="",入力!BE34,IF(入力!BE34&gt;入力!BF34,入力!BE34,入力!BF34)))</f>
        <v/>
      </c>
      <c r="AQ114" s="203" t="str">
        <f>IF(入力!K34="","", IF(入力!AG34="","", IF(入力!AD34="","", K114/224*((Y114-224)+(W114-224)))))</f>
        <v/>
      </c>
    </row>
    <row r="115" spans="1:43">
      <c r="A115" s="96">
        <f>IF(入力!A35="","",入力!A35)</f>
        <v>22</v>
      </c>
      <c r="B115" s="189" t="str">
        <f>IF(入力!B35="","",入力!B35)</f>
        <v/>
      </c>
      <c r="C115" s="189" t="str">
        <f>IF(入力!C35="","",入力!C35)</f>
        <v/>
      </c>
      <c r="D115" s="232" t="str">
        <f>IF(入力!D35="","",入力!D35)</f>
        <v/>
      </c>
      <c r="E115" s="441" t="str">
        <f>IF(入力!E35="", IF(D115="","",DATEDIF(D115,入力!$C$3,"Y")),入力!E35)</f>
        <v/>
      </c>
      <c r="F115" s="370" t="str">
        <f>IF(入力!F35="","",入力!F35)</f>
        <v/>
      </c>
      <c r="G115" s="189" t="str">
        <f>IF(入力!G35="","",入力!G35)</f>
        <v/>
      </c>
      <c r="H115" s="189" t="str">
        <f>IF(入力!H35="","",入力!H35)</f>
        <v/>
      </c>
      <c r="I115" s="370" t="str">
        <f>IF(入力!I35="","",入力!I35)</f>
        <v/>
      </c>
      <c r="J115" s="370" t="str">
        <f>IF(入力!J35="","",入力!J35)</f>
        <v/>
      </c>
      <c r="K115" s="160" t="str">
        <f>IF(入力!K35="","",入力!K35)</f>
        <v/>
      </c>
      <c r="L115" s="83" t="str">
        <f>IF(入力!L35="","",入力!L35)</f>
        <v/>
      </c>
      <c r="M115" s="209" t="str">
        <f>IF(OR(入力!M35="",入力!N35=""),"",((4.57/(1.0888-0.00153*(入力!M35+入力!N35))-4.142)*100))</f>
        <v/>
      </c>
      <c r="N115" s="83" t="str">
        <f>IF(OR(入力!L35="",入力!M35="",入力!N35=""),"",(入力!L35-(入力!L35*(4.57/(1.0888-0.00153*(入力!M35+入力!N35))-4.142)*100)/100))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93" t="str">
        <f>IF(入力!R35="","",入力!R35)</f>
        <v/>
      </c>
      <c r="R115" s="238" t="str">
        <f xml:space="preserve"> IF(入力!T35="",IF(入力!V35="","",入力!V35),IF(入力!V35="",入力!T35,IF(入力!T35&gt;入力!V35,入力!V35,入力!T35)))</f>
        <v/>
      </c>
      <c r="S115" s="207" t="str">
        <f>IF(入力!W35="",IF(入力!X35="","",入力!X35),IF(入力!X35="",入力!W35,IF(入力!W35&gt;入力!X35,入力!X35,入力!W35)))</f>
        <v/>
      </c>
      <c r="T115" s="239" t="str">
        <f>IF(入力!Y35="",IF(入力!Z35="","",入力!Z35),IF(入力!Z35="",入力!Y35,IF(入力!Y35&gt;入力!Z35,入力!Z35,入力!Y35)))</f>
        <v/>
      </c>
      <c r="U115" s="231" t="str">
        <f>IF(入力!AA35="",IF(入力!AB35="","",入力!AB35),IF(入力!AB35="",入力!AA35,IF(入力!AA35&gt;入力!AB35,入力!AA35,入力!AB35)))</f>
        <v/>
      </c>
      <c r="V115" s="240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40" t="str">
        <f>IF(入力!AD35="",IF(入力!AE35="","",入力!AE35),IF(入力!AE35="",入力!AD35,IF(入力!AD35&gt;入力!AE35,入力!AD35,入力!AE35)))</f>
        <v/>
      </c>
      <c r="X115" s="240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40" t="str">
        <f>IF(入力!AG35="",IF(入力!AH35="","",入力!AH35),IF(入力!AH35="",入力!AG35,IF(入力!AG35&gt;入力!AH35,入力!AG35,入力!AH35)))</f>
        <v/>
      </c>
      <c r="Z115" s="240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40" t="str">
        <f>IF(入力!AJ35="",IF(入力!AK35="","",入力!AK35),IF(入力!AK35="",入力!AJ35,IF(入力!AJ35&gt;入力!AK35,入力!AJ35,入力!AK35)))</f>
        <v/>
      </c>
      <c r="AB115" s="240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7" t="str">
        <f>IF(入力!AM35="",IF(入力!AN35="","",入力!AN35),IF(入力!AN35="",入力!AM35,IF(入力!AM35&gt;入力!AN35,入力!AM35,入力!AN35)))</f>
        <v/>
      </c>
      <c r="AD115" s="126" t="str">
        <f>IF(入力!AO35="",IF(入力!AP35="","",入力!AP35),IF(入力!AP35="",入力!AO35,IF(入力!AO35&gt;入力!AP35,入力!AO35,入力!AP35)))</f>
        <v/>
      </c>
      <c r="AE115" s="209" t="str">
        <f>IF(入力!AQ35="",IF(入力!AR35="","",入力!AR35),IF(入力!AR35="",入力!AQ35,IF(入力!AQ35&gt;入力!AR35,入力!AQ35,入力!AR35)))</f>
        <v/>
      </c>
      <c r="AF115" s="449" t="str">
        <f>IF(入力!AS35="",IF(入力!AT35="","",入力!AT35),IF(入力!AT35="",入力!AS35,IF(入力!AS35&gt;入力!AT35,入力!AS35,入力!AT35)))</f>
        <v/>
      </c>
      <c r="AG115" s="237" t="str">
        <f>IF(入力!AU35="","",入力!AU35)</f>
        <v/>
      </c>
      <c r="AH115" s="159" t="str">
        <f>IF(入力!AV35="","",入力!AV35)</f>
        <v/>
      </c>
      <c r="AI115" s="237" t="str">
        <f>IF(入力!AW35="","",入力!AW35)</f>
        <v/>
      </c>
      <c r="AJ115" s="257" t="str">
        <f>IF(入力!AX35="","",入力!AX35)</f>
        <v/>
      </c>
      <c r="AK115" s="530" t="str">
        <f>IF(入力!AY35="","",入力!AY35)</f>
        <v/>
      </c>
      <c r="AL115" s="84" t="str">
        <f>IF(入力!AZ35="","",入力!AZ35)</f>
        <v/>
      </c>
      <c r="AM115" s="371" t="str">
        <f>IF(入力!BA35="","",入力!BA35)</f>
        <v/>
      </c>
      <c r="AN115" s="159" t="str">
        <f>IF(入力!BB35="","",入力!BB35)</f>
        <v/>
      </c>
      <c r="AO115" s="161" t="str">
        <f>IF(入力!BC35="",IF(入力!BD35="","",入力!BD35),IF(入力!BD35="",入力!BC35,IF(入力!BC35&gt;入力!BD35,入力!BC35,入力!BD35)))</f>
        <v/>
      </c>
      <c r="AP115" s="297" t="str">
        <f>IF(入力!BE35="",IF(入力!BF35="","",入力!BF35),IF(入力!BF35="",入力!BE35,IF(入力!BE35&gt;入力!BF35,入力!BE35,入力!BF35)))</f>
        <v/>
      </c>
      <c r="AQ115" s="203" t="str">
        <f>IF(入力!K35="","", IF(入力!AG35="","", IF(入力!AD35="","", K115/224*((Y115-224)+(W115-224)))))</f>
        <v/>
      </c>
    </row>
    <row r="116" spans="1:43">
      <c r="A116" s="96">
        <f>IF(入力!A36="","",入力!A36)</f>
        <v>23</v>
      </c>
      <c r="B116" s="189" t="str">
        <f>IF(入力!B36="","",入力!B36)</f>
        <v/>
      </c>
      <c r="C116" s="189" t="str">
        <f>IF(入力!C36="","",入力!C36)</f>
        <v/>
      </c>
      <c r="D116" s="232" t="str">
        <f>IF(入力!D36="","",入力!D36)</f>
        <v/>
      </c>
      <c r="E116" s="441" t="str">
        <f>IF(入力!E36="", IF(D116="","",DATEDIF(D116,入力!$C$3,"Y")),入力!E36)</f>
        <v/>
      </c>
      <c r="F116" s="370" t="str">
        <f>IF(入力!F36="","",入力!F36)</f>
        <v/>
      </c>
      <c r="G116" s="189" t="str">
        <f>IF(入力!G36="","",入力!G36)</f>
        <v/>
      </c>
      <c r="H116" s="189" t="str">
        <f>IF(入力!H36="","",入力!H36)</f>
        <v/>
      </c>
      <c r="I116" s="370" t="str">
        <f>IF(入力!I36="","",入力!I36)</f>
        <v/>
      </c>
      <c r="J116" s="370" t="str">
        <f>IF(入力!J36="","",入力!J36)</f>
        <v/>
      </c>
      <c r="K116" s="160" t="str">
        <f>IF(入力!K36="","",入力!K36)</f>
        <v/>
      </c>
      <c r="L116" s="83" t="str">
        <f>IF(入力!L36="","",入力!L36)</f>
        <v/>
      </c>
      <c r="M116" s="209" t="str">
        <f>IF(OR(入力!M36="",入力!N36=""),"",((4.57/(1.0888-0.00153*(入力!M36+入力!N36))-4.142)*100))</f>
        <v/>
      </c>
      <c r="N116" s="83" t="str">
        <f>IF(OR(入力!L36="",入力!M36="",入力!N36=""),"",(入力!L36-(入力!L36*(4.57/(1.0888-0.00153*(入力!M36+入力!N36))-4.142)*100)/100))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93" t="str">
        <f>IF(入力!R36="","",入力!R36)</f>
        <v/>
      </c>
      <c r="R116" s="238" t="str">
        <f xml:space="preserve"> IF(入力!T36="",IF(入力!V36="","",入力!V36),IF(入力!V36="",入力!T36,IF(入力!T36&gt;入力!V36,入力!V36,入力!T36)))</f>
        <v/>
      </c>
      <c r="S116" s="207" t="str">
        <f>IF(入力!W36="",IF(入力!X36="","",入力!X36),IF(入力!X36="",入力!W36,IF(入力!W36&gt;入力!X36,入力!X36,入力!W36)))</f>
        <v/>
      </c>
      <c r="T116" s="239" t="str">
        <f>IF(入力!Y36="",IF(入力!Z36="","",入力!Z36),IF(入力!Z36="",入力!Y36,IF(入力!Y36&gt;入力!Z36,入力!Z36,入力!Y36)))</f>
        <v/>
      </c>
      <c r="U116" s="231" t="str">
        <f>IF(入力!AA36="",IF(入力!AB36="","",入力!AB36),IF(入力!AB36="",入力!AA36,IF(入力!AA36&gt;入力!AB36,入力!AA36,入力!AB36)))</f>
        <v/>
      </c>
      <c r="V116" s="240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40" t="str">
        <f>IF(入力!AD36="",IF(入力!AE36="","",入力!AE36),IF(入力!AE36="",入力!AD36,IF(入力!AD36&gt;入力!AE36,入力!AD36,入力!AE36)))</f>
        <v/>
      </c>
      <c r="X116" s="240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40" t="str">
        <f>IF(入力!AG36="",IF(入力!AH36="","",入力!AH36),IF(入力!AH36="",入力!AG36,IF(入力!AG36&gt;入力!AH36,入力!AG36,入力!AH36)))</f>
        <v/>
      </c>
      <c r="Z116" s="240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40" t="str">
        <f>IF(入力!AJ36="",IF(入力!AK36="","",入力!AK36),IF(入力!AK36="",入力!AJ36,IF(入力!AJ36&gt;入力!AK36,入力!AJ36,入力!AK36)))</f>
        <v/>
      </c>
      <c r="AB116" s="240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7" t="str">
        <f>IF(入力!AM36="",IF(入力!AN36="","",入力!AN36),IF(入力!AN36="",入力!AM36,IF(入力!AM36&gt;入力!AN36,入力!AM36,入力!AN36)))</f>
        <v/>
      </c>
      <c r="AD116" s="126" t="str">
        <f>IF(入力!AO36="",IF(入力!AP36="","",入力!AP36),IF(入力!AP36="",入力!AO36,IF(入力!AO36&gt;入力!AP36,入力!AO36,入力!AP36)))</f>
        <v/>
      </c>
      <c r="AE116" s="209" t="str">
        <f>IF(入力!AQ36="",IF(入力!AR36="","",入力!AR36),IF(入力!AR36="",入力!AQ36,IF(入力!AQ36&gt;入力!AR36,入力!AQ36,入力!AR36)))</f>
        <v/>
      </c>
      <c r="AF116" s="449" t="str">
        <f>IF(入力!AS36="",IF(入力!AT36="","",入力!AT36),IF(入力!AT36="",入力!AS36,IF(入力!AS36&gt;入力!AT36,入力!AS36,入力!AT36)))</f>
        <v/>
      </c>
      <c r="AG116" s="237" t="str">
        <f>IF(入力!AU36="","",入力!AU36)</f>
        <v/>
      </c>
      <c r="AH116" s="159" t="str">
        <f>IF(入力!AV36="","",入力!AV36)</f>
        <v/>
      </c>
      <c r="AI116" s="237" t="str">
        <f>IF(入力!AW36="","",入力!AW36)</f>
        <v/>
      </c>
      <c r="AJ116" s="257" t="str">
        <f>IF(入力!AX36="","",入力!AX36)</f>
        <v/>
      </c>
      <c r="AK116" s="530" t="str">
        <f>IF(入力!AY36="","",入力!AY36)</f>
        <v/>
      </c>
      <c r="AL116" s="84" t="str">
        <f>IF(入力!AZ36="","",入力!AZ36)</f>
        <v/>
      </c>
      <c r="AM116" s="371" t="str">
        <f>IF(入力!BA36="","",入力!BA36)</f>
        <v/>
      </c>
      <c r="AN116" s="159" t="str">
        <f>IF(入力!BB36="","",入力!BB36)</f>
        <v/>
      </c>
      <c r="AO116" s="161" t="str">
        <f>IF(入力!BC36="",IF(入力!BD36="","",入力!BD36),IF(入力!BD36="",入力!BC36,IF(入力!BC36&gt;入力!BD36,入力!BC36,入力!BD36)))</f>
        <v/>
      </c>
      <c r="AP116" s="297" t="str">
        <f>IF(入力!BE36="",IF(入力!BF36="","",入力!BF36),IF(入力!BF36="",入力!BE36,IF(入力!BE36&gt;入力!BF36,入力!BE36,入力!BF36)))</f>
        <v/>
      </c>
      <c r="AQ116" s="203" t="str">
        <f>IF(入力!K36="","", IF(入力!AG36="","", IF(入力!AD36="","", K116/224*((Y116-224)+(W116-224)))))</f>
        <v/>
      </c>
    </row>
    <row r="117" spans="1:43">
      <c r="A117" s="96">
        <f>IF(入力!A37="","",入力!A37)</f>
        <v>24</v>
      </c>
      <c r="B117" s="189" t="str">
        <f>IF(入力!B37="","",入力!B37)</f>
        <v/>
      </c>
      <c r="C117" s="189" t="str">
        <f>IF(入力!C37="","",入力!C37)</f>
        <v/>
      </c>
      <c r="D117" s="232" t="str">
        <f>IF(入力!D37="","",入力!D37)</f>
        <v/>
      </c>
      <c r="E117" s="441" t="str">
        <f>IF(入力!E37="", IF(D117="","",DATEDIF(D117,入力!$C$3,"Y")),入力!E37)</f>
        <v/>
      </c>
      <c r="F117" s="370" t="str">
        <f>IF(入力!F37="","",入力!F37)</f>
        <v/>
      </c>
      <c r="G117" s="189" t="str">
        <f>IF(入力!G37="","",入力!G37)</f>
        <v/>
      </c>
      <c r="H117" s="189" t="str">
        <f>IF(入力!H37="","",入力!H37)</f>
        <v/>
      </c>
      <c r="I117" s="370" t="str">
        <f>IF(入力!I37="","",入力!I37)</f>
        <v/>
      </c>
      <c r="J117" s="370" t="str">
        <f>IF(入力!J37="","",入力!J37)</f>
        <v/>
      </c>
      <c r="K117" s="160" t="str">
        <f>IF(入力!K37="","",入力!K37)</f>
        <v/>
      </c>
      <c r="L117" s="83" t="str">
        <f>IF(入力!L37="","",入力!L37)</f>
        <v/>
      </c>
      <c r="M117" s="209" t="str">
        <f>IF(OR(入力!M37="",入力!N37=""),"",((4.57/(1.0888-0.00153*(入力!M37+入力!N37))-4.142)*100))</f>
        <v/>
      </c>
      <c r="N117" s="83" t="str">
        <f>IF(OR(入力!L37="",入力!M37="",入力!N37=""),"",(入力!L37-(入力!L37*(4.57/(1.0888-0.00153*(入力!M37+入力!N37))-4.142)*100)/100))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93" t="str">
        <f>IF(入力!R37="","",入力!R37)</f>
        <v/>
      </c>
      <c r="R117" s="238" t="str">
        <f xml:space="preserve"> IF(入力!T37="",IF(入力!V37="","",入力!V37),IF(入力!V37="",入力!T37,IF(入力!T37&gt;入力!V37,入力!V37,入力!T37)))</f>
        <v/>
      </c>
      <c r="S117" s="207" t="str">
        <f>IF(入力!W37="",IF(入力!X37="","",入力!X37),IF(入力!X37="",入力!W37,IF(入力!W37&gt;入力!X37,入力!X37,入力!W37)))</f>
        <v/>
      </c>
      <c r="T117" s="239" t="str">
        <f>IF(入力!Y37="",IF(入力!Z37="","",入力!Z37),IF(入力!Z37="",入力!Y37,IF(入力!Y37&gt;入力!Z37,入力!Z37,入力!Y37)))</f>
        <v/>
      </c>
      <c r="U117" s="231" t="str">
        <f>IF(入力!AA37="",IF(入力!AB37="","",入力!AB37),IF(入力!AB37="",入力!AA37,IF(入力!AA37&gt;入力!AB37,入力!AA37,入力!AB37)))</f>
        <v/>
      </c>
      <c r="V117" s="240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40" t="str">
        <f>IF(入力!AD37="",IF(入力!AE37="","",入力!AE37),IF(入力!AE37="",入力!AD37,IF(入力!AD37&gt;入力!AE37,入力!AD37,入力!AE37)))</f>
        <v/>
      </c>
      <c r="X117" s="240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40" t="str">
        <f>IF(入力!AG37="",IF(入力!AH37="","",入力!AH37),IF(入力!AH37="",入力!AG37,IF(入力!AG37&gt;入力!AH37,入力!AG37,入力!AH37)))</f>
        <v/>
      </c>
      <c r="Z117" s="240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40" t="str">
        <f>IF(入力!AJ37="",IF(入力!AK37="","",入力!AK37),IF(入力!AK37="",入力!AJ37,IF(入力!AJ37&gt;入力!AK37,入力!AJ37,入力!AK37)))</f>
        <v/>
      </c>
      <c r="AB117" s="240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7" t="str">
        <f>IF(入力!AM37="",IF(入力!AN37="","",入力!AN37),IF(入力!AN37="",入力!AM37,IF(入力!AM37&gt;入力!AN37,入力!AM37,入力!AN37)))</f>
        <v/>
      </c>
      <c r="AD117" s="126" t="str">
        <f>IF(入力!AO37="",IF(入力!AP37="","",入力!AP37),IF(入力!AP37="",入力!AO37,IF(入力!AO37&gt;入力!AP37,入力!AO37,入力!AP37)))</f>
        <v/>
      </c>
      <c r="AE117" s="209" t="str">
        <f>IF(入力!AQ37="",IF(入力!AR37="","",入力!AR37),IF(入力!AR37="",入力!AQ37,IF(入力!AQ37&gt;入力!AR37,入力!AQ37,入力!AR37)))</f>
        <v/>
      </c>
      <c r="AF117" s="449" t="str">
        <f>IF(入力!AS37="",IF(入力!AT37="","",入力!AT37),IF(入力!AT37="",入力!AS37,IF(入力!AS37&gt;入力!AT37,入力!AS37,入力!AT37)))</f>
        <v/>
      </c>
      <c r="AG117" s="237" t="str">
        <f>IF(入力!AU37="","",入力!AU37)</f>
        <v/>
      </c>
      <c r="AH117" s="159" t="str">
        <f>IF(入力!AV37="","",入力!AV37)</f>
        <v/>
      </c>
      <c r="AI117" s="237" t="str">
        <f>IF(入力!AW37="","",入力!AW37)</f>
        <v/>
      </c>
      <c r="AJ117" s="257" t="str">
        <f>IF(入力!AX37="","",入力!AX37)</f>
        <v/>
      </c>
      <c r="AK117" s="530" t="str">
        <f>IF(入力!AY37="","",入力!AY37)</f>
        <v/>
      </c>
      <c r="AL117" s="84" t="str">
        <f>IF(入力!AZ37="","",入力!AZ37)</f>
        <v/>
      </c>
      <c r="AM117" s="371" t="str">
        <f>IF(入力!BA37="","",入力!BA37)</f>
        <v/>
      </c>
      <c r="AN117" s="159" t="str">
        <f>IF(入力!BB37="","",入力!BB37)</f>
        <v/>
      </c>
      <c r="AO117" s="161" t="str">
        <f>IF(入力!BC37="",IF(入力!BD37="","",入力!BD37),IF(入力!BD37="",入力!BC37,IF(入力!BC37&gt;入力!BD37,入力!BC37,入力!BD37)))</f>
        <v/>
      </c>
      <c r="AP117" s="297" t="str">
        <f>IF(入力!BE37="",IF(入力!BF37="","",入力!BF37),IF(入力!BF37="",入力!BE37,IF(入力!BE37&gt;入力!BF37,入力!BE37,入力!BF37)))</f>
        <v/>
      </c>
      <c r="AQ117" s="203" t="str">
        <f>IF(入力!K37="","", IF(入力!AG37="","", IF(入力!AD37="","", K117/224*((Y117-224)+(W117-224)))))</f>
        <v/>
      </c>
    </row>
    <row r="118" spans="1:43">
      <c r="A118" s="96">
        <f>IF(入力!A38="","",入力!A38)</f>
        <v>25</v>
      </c>
      <c r="B118" s="189" t="str">
        <f>IF(入力!B38="","",入力!B38)</f>
        <v/>
      </c>
      <c r="C118" s="189" t="str">
        <f>IF(入力!C38="","",入力!C38)</f>
        <v/>
      </c>
      <c r="D118" s="232" t="str">
        <f>IF(入力!D38="","",入力!D38)</f>
        <v/>
      </c>
      <c r="E118" s="441" t="str">
        <f>IF(入力!E38="", IF(D118="","",DATEDIF(D118,入力!$C$3,"Y")),入力!E38)</f>
        <v/>
      </c>
      <c r="F118" s="370" t="str">
        <f>IF(入力!F38="","",入力!F38)</f>
        <v/>
      </c>
      <c r="G118" s="189" t="str">
        <f>IF(入力!G38="","",入力!G38)</f>
        <v/>
      </c>
      <c r="H118" s="189" t="str">
        <f>IF(入力!H38="","",入力!H38)</f>
        <v/>
      </c>
      <c r="I118" s="370" t="str">
        <f>IF(入力!I38="","",入力!I38)</f>
        <v/>
      </c>
      <c r="J118" s="370" t="str">
        <f>IF(入力!J38="","",入力!J38)</f>
        <v/>
      </c>
      <c r="K118" s="160" t="str">
        <f>IF(入力!K38="","",入力!K38)</f>
        <v/>
      </c>
      <c r="L118" s="83" t="str">
        <f>IF(入力!L38="","",入力!L38)</f>
        <v/>
      </c>
      <c r="M118" s="209" t="str">
        <f>IF(OR(入力!M38="",入力!N38=""),"",((4.57/(1.0888-0.00153*(入力!M38+入力!N38))-4.142)*100))</f>
        <v/>
      </c>
      <c r="N118" s="83" t="str">
        <f>IF(OR(入力!L38="",入力!M38="",入力!N38=""),"",(入力!L38-(入力!L38*(4.57/(1.0888-0.00153*(入力!M38+入力!N38))-4.142)*100)/100))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93" t="str">
        <f>IF(入力!R38="","",入力!R38)</f>
        <v/>
      </c>
      <c r="R118" s="238" t="str">
        <f xml:space="preserve"> IF(入力!T38="",IF(入力!V38="","",入力!V38),IF(入力!V38="",入力!T38,IF(入力!T38&gt;入力!V38,入力!V38,入力!T38)))</f>
        <v/>
      </c>
      <c r="S118" s="207" t="str">
        <f>IF(入力!W38="",IF(入力!X38="","",入力!X38),IF(入力!X38="",入力!W38,IF(入力!W38&gt;入力!X38,入力!X38,入力!W38)))</f>
        <v/>
      </c>
      <c r="T118" s="239" t="str">
        <f>IF(入力!Y38="",IF(入力!Z38="","",入力!Z38),IF(入力!Z38="",入力!Y38,IF(入力!Y38&gt;入力!Z38,入力!Z38,入力!Y38)))</f>
        <v/>
      </c>
      <c r="U118" s="231" t="str">
        <f>IF(入力!AA38="",IF(入力!AB38="","",入力!AB38),IF(入力!AB38="",入力!AA38,IF(入力!AA38&gt;入力!AB38,入力!AA38,入力!AB38)))</f>
        <v/>
      </c>
      <c r="V118" s="240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40" t="str">
        <f>IF(入力!AD38="",IF(入力!AE38="","",入力!AE38),IF(入力!AE38="",入力!AD38,IF(入力!AD38&gt;入力!AE38,入力!AD38,入力!AE38)))</f>
        <v/>
      </c>
      <c r="X118" s="240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40" t="str">
        <f>IF(入力!AG38="",IF(入力!AH38="","",入力!AH38),IF(入力!AH38="",入力!AG38,IF(入力!AG38&gt;入力!AH38,入力!AG38,入力!AH38)))</f>
        <v/>
      </c>
      <c r="Z118" s="240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40" t="str">
        <f>IF(入力!AJ38="",IF(入力!AK38="","",入力!AK38),IF(入力!AK38="",入力!AJ38,IF(入力!AJ38&gt;入力!AK38,入力!AJ38,入力!AK38)))</f>
        <v/>
      </c>
      <c r="AB118" s="240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7" t="str">
        <f>IF(入力!AM38="",IF(入力!AN38="","",入力!AN38),IF(入力!AN38="",入力!AM38,IF(入力!AM38&gt;入力!AN38,入力!AM38,入力!AN38)))</f>
        <v/>
      </c>
      <c r="AD118" s="126" t="str">
        <f>IF(入力!AO38="",IF(入力!AP38="","",入力!AP38),IF(入力!AP38="",入力!AO38,IF(入力!AO38&gt;入力!AP38,入力!AO38,入力!AP38)))</f>
        <v/>
      </c>
      <c r="AE118" s="209" t="str">
        <f>IF(入力!AQ38="",IF(入力!AR38="","",入力!AR38),IF(入力!AR38="",入力!AQ38,IF(入力!AQ38&gt;入力!AR38,入力!AQ38,入力!AR38)))</f>
        <v/>
      </c>
      <c r="AF118" s="449" t="str">
        <f>IF(入力!AS38="",IF(入力!AT38="","",入力!AT38),IF(入力!AT38="",入力!AS38,IF(入力!AS38&gt;入力!AT38,入力!AS38,入力!AT38)))</f>
        <v/>
      </c>
      <c r="AG118" s="237" t="str">
        <f>IF(入力!AU38="","",入力!AU38)</f>
        <v/>
      </c>
      <c r="AH118" s="159" t="str">
        <f>IF(入力!AV38="","",入力!AV38)</f>
        <v/>
      </c>
      <c r="AI118" s="237" t="str">
        <f>IF(入力!AW38="","",入力!AW38)</f>
        <v/>
      </c>
      <c r="AJ118" s="257" t="str">
        <f>IF(入力!AX38="","",入力!AX38)</f>
        <v/>
      </c>
      <c r="AK118" s="530" t="str">
        <f>IF(入力!AY38="","",入力!AY38)</f>
        <v/>
      </c>
      <c r="AL118" s="84" t="str">
        <f>IF(入力!AZ38="","",入力!AZ38)</f>
        <v/>
      </c>
      <c r="AM118" s="371" t="str">
        <f>IF(入力!BA38="","",入力!BA38)</f>
        <v/>
      </c>
      <c r="AN118" s="159" t="str">
        <f>IF(入力!BB38="","",入力!BB38)</f>
        <v/>
      </c>
      <c r="AO118" s="161" t="str">
        <f>IF(入力!BC38="",IF(入力!BD38="","",入力!BD38),IF(入力!BD38="",入力!BC38,IF(入力!BC38&gt;入力!BD38,入力!BC38,入力!BD38)))</f>
        <v/>
      </c>
      <c r="AP118" s="297" t="str">
        <f>IF(入力!BE38="",IF(入力!BF38="","",入力!BF38),IF(入力!BF38="",入力!BE38,IF(入力!BE38&gt;入力!BF38,入力!BE38,入力!BF38)))</f>
        <v/>
      </c>
      <c r="AQ118" s="203" t="str">
        <f>IF(入力!K38="","", IF(入力!AG38="","", IF(入力!AD38="","", K118/224*((Y118-224)+(W118-224)))))</f>
        <v/>
      </c>
    </row>
    <row r="119" spans="1:43">
      <c r="A119" s="96">
        <f>IF(入力!A39="","",入力!A39)</f>
        <v>26</v>
      </c>
      <c r="B119" s="189" t="str">
        <f>IF(入力!B39="","",入力!B39)</f>
        <v/>
      </c>
      <c r="C119" s="189" t="str">
        <f>IF(入力!C39="","",入力!C39)</f>
        <v/>
      </c>
      <c r="D119" s="232" t="str">
        <f>IF(入力!D39="","",入力!D39)</f>
        <v/>
      </c>
      <c r="E119" s="441" t="str">
        <f>IF(入力!E39="", IF(D119="","",DATEDIF(D119,入力!$C$3,"Y")),入力!E39)</f>
        <v/>
      </c>
      <c r="F119" s="370" t="str">
        <f>IF(入力!F39="","",入力!F39)</f>
        <v/>
      </c>
      <c r="G119" s="189" t="str">
        <f>IF(入力!G39="","",入力!G39)</f>
        <v/>
      </c>
      <c r="H119" s="189" t="str">
        <f>IF(入力!H39="","",入力!H39)</f>
        <v/>
      </c>
      <c r="I119" s="370" t="str">
        <f>IF(入力!I39="","",入力!I39)</f>
        <v/>
      </c>
      <c r="J119" s="370" t="str">
        <f>IF(入力!J39="","",入力!J39)</f>
        <v/>
      </c>
      <c r="K119" s="160" t="str">
        <f>IF(入力!K39="","",入力!K39)</f>
        <v/>
      </c>
      <c r="L119" s="83" t="str">
        <f>IF(入力!L39="","",入力!L39)</f>
        <v/>
      </c>
      <c r="M119" s="209" t="str">
        <f>IF(OR(入力!M39="",入力!N39=""),"",((4.57/(1.0888-0.00153*(入力!M39+入力!N39))-4.142)*100))</f>
        <v/>
      </c>
      <c r="N119" s="83" t="str">
        <f>IF(OR(入力!L39="",入力!M39="",入力!N39=""),"",(入力!L39-(入力!L39*(4.57/(1.0888-0.00153*(入力!M39+入力!N39))-4.142)*100)/100))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93" t="str">
        <f>IF(入力!R39="","",入力!R39)</f>
        <v/>
      </c>
      <c r="R119" s="238" t="str">
        <f xml:space="preserve"> IF(入力!T39="",IF(入力!V39="","",入力!V39),IF(入力!V39="",入力!T39,IF(入力!T39&gt;入力!V39,入力!V39,入力!T39)))</f>
        <v/>
      </c>
      <c r="S119" s="207" t="str">
        <f>IF(入力!W39="",IF(入力!X39="","",入力!X39),IF(入力!X39="",入力!W39,IF(入力!W39&gt;入力!X39,入力!X39,入力!W39)))</f>
        <v/>
      </c>
      <c r="T119" s="239" t="str">
        <f>IF(入力!Y39="",IF(入力!Z39="","",入力!Z39),IF(入力!Z39="",入力!Y39,IF(入力!Y39&gt;入力!Z39,入力!Z39,入力!Y39)))</f>
        <v/>
      </c>
      <c r="U119" s="231" t="str">
        <f>IF(入力!AA39="",IF(入力!AB39="","",入力!AB39),IF(入力!AB39="",入力!AA39,IF(入力!AA39&gt;入力!AB39,入力!AA39,入力!AB39)))</f>
        <v/>
      </c>
      <c r="V119" s="240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40" t="str">
        <f>IF(入力!AD39="",IF(入力!AE39="","",入力!AE39),IF(入力!AE39="",入力!AD39,IF(入力!AD39&gt;入力!AE39,入力!AD39,入力!AE39)))</f>
        <v/>
      </c>
      <c r="X119" s="240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40" t="str">
        <f>IF(入力!AG39="",IF(入力!AH39="","",入力!AH39),IF(入力!AH39="",入力!AG39,IF(入力!AG39&gt;入力!AH39,入力!AG39,入力!AH39)))</f>
        <v/>
      </c>
      <c r="Z119" s="240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40" t="str">
        <f>IF(入力!AJ39="",IF(入力!AK39="","",入力!AK39),IF(入力!AK39="",入力!AJ39,IF(入力!AJ39&gt;入力!AK39,入力!AJ39,入力!AK39)))</f>
        <v/>
      </c>
      <c r="AB119" s="240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7" t="str">
        <f>IF(入力!AM39="",IF(入力!AN39="","",入力!AN39),IF(入力!AN39="",入力!AM39,IF(入力!AM39&gt;入力!AN39,入力!AM39,入力!AN39)))</f>
        <v/>
      </c>
      <c r="AD119" s="126" t="str">
        <f>IF(入力!AO39="",IF(入力!AP39="","",入力!AP39),IF(入力!AP39="",入力!AO39,IF(入力!AO39&gt;入力!AP39,入力!AO39,入力!AP39)))</f>
        <v/>
      </c>
      <c r="AE119" s="209" t="str">
        <f>IF(入力!AQ39="",IF(入力!AR39="","",入力!AR39),IF(入力!AR39="",入力!AQ39,IF(入力!AQ39&gt;入力!AR39,入力!AQ39,入力!AR39)))</f>
        <v/>
      </c>
      <c r="AF119" s="449" t="str">
        <f>IF(入力!AS39="",IF(入力!AT39="","",入力!AT39),IF(入力!AT39="",入力!AS39,IF(入力!AS39&gt;入力!AT39,入力!AS39,入力!AT39)))</f>
        <v/>
      </c>
      <c r="AG119" s="237" t="str">
        <f>IF(入力!AU39="","",入力!AU39)</f>
        <v/>
      </c>
      <c r="AH119" s="159" t="str">
        <f>IF(入力!AV39="","",入力!AV39)</f>
        <v/>
      </c>
      <c r="AI119" s="237" t="str">
        <f>IF(入力!AW39="","",入力!AW39)</f>
        <v/>
      </c>
      <c r="AJ119" s="257" t="str">
        <f>IF(入力!AX39="","",入力!AX39)</f>
        <v/>
      </c>
      <c r="AK119" s="530" t="str">
        <f>IF(入力!AY39="","",入力!AY39)</f>
        <v/>
      </c>
      <c r="AL119" s="84" t="str">
        <f>IF(入力!AZ39="","",入力!AZ39)</f>
        <v/>
      </c>
      <c r="AM119" s="371" t="str">
        <f>IF(入力!BA39="","",入力!BA39)</f>
        <v/>
      </c>
      <c r="AN119" s="159" t="str">
        <f>IF(入力!BB39="","",入力!BB39)</f>
        <v/>
      </c>
      <c r="AO119" s="161" t="str">
        <f>IF(入力!BC39="",IF(入力!BD39="","",入力!BD39),IF(入力!BD39="",入力!BC39,IF(入力!BC39&gt;入力!BD39,入力!BC39,入力!BD39)))</f>
        <v/>
      </c>
      <c r="AP119" s="297" t="str">
        <f>IF(入力!BE39="",IF(入力!BF39="","",入力!BF39),IF(入力!BF39="",入力!BE39,IF(入力!BE39&gt;入力!BF39,入力!BE39,入力!BF39)))</f>
        <v/>
      </c>
      <c r="AQ119" s="203" t="str">
        <f>IF(入力!K39="","", IF(入力!AG39="","", IF(入力!AD39="","", K119/224*((Y119-224)+(W119-224)))))</f>
        <v/>
      </c>
    </row>
    <row r="120" spans="1:43">
      <c r="A120" s="96">
        <f>IF(入力!A40="","",入力!A40)</f>
        <v>27</v>
      </c>
      <c r="B120" s="189" t="str">
        <f>IF(入力!B40="","",入力!B40)</f>
        <v/>
      </c>
      <c r="C120" s="189" t="str">
        <f>IF(入力!C40="","",入力!C40)</f>
        <v/>
      </c>
      <c r="D120" s="232" t="str">
        <f>IF(入力!D40="","",入力!D40)</f>
        <v/>
      </c>
      <c r="E120" s="441" t="str">
        <f>IF(入力!E40="", IF(D120="","",DATEDIF(D120,入力!$C$3,"Y")),入力!E40)</f>
        <v/>
      </c>
      <c r="F120" s="370" t="str">
        <f>IF(入力!F40="","",入力!F40)</f>
        <v/>
      </c>
      <c r="G120" s="189" t="str">
        <f>IF(入力!G40="","",入力!G40)</f>
        <v/>
      </c>
      <c r="H120" s="189" t="str">
        <f>IF(入力!H40="","",入力!H40)</f>
        <v/>
      </c>
      <c r="I120" s="370" t="str">
        <f>IF(入力!I40="","",入力!I40)</f>
        <v/>
      </c>
      <c r="J120" s="370" t="str">
        <f>IF(入力!J40="","",入力!J40)</f>
        <v/>
      </c>
      <c r="K120" s="160" t="str">
        <f>IF(入力!K40="","",入力!K40)</f>
        <v/>
      </c>
      <c r="L120" s="83" t="str">
        <f>IF(入力!L40="","",入力!L40)</f>
        <v/>
      </c>
      <c r="M120" s="209" t="str">
        <f>IF(OR(入力!M40="",入力!N40=""),"",((4.57/(1.0888-0.00153*(入力!M40+入力!N40))-4.142)*100))</f>
        <v/>
      </c>
      <c r="N120" s="83" t="str">
        <f>IF(OR(入力!L40="",入力!M40="",入力!N40=""),"",(入力!L40-(入力!L40*(4.57/(1.0888-0.00153*(入力!M40+入力!N40))-4.142)*100)/100))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93" t="str">
        <f>IF(入力!R40="","",入力!R40)</f>
        <v/>
      </c>
      <c r="R120" s="238" t="str">
        <f xml:space="preserve"> IF(入力!T40="",IF(入力!V40="","",入力!V40),IF(入力!V40="",入力!T40,IF(入力!T40&gt;入力!V40,入力!V40,入力!T40)))</f>
        <v/>
      </c>
      <c r="S120" s="207" t="str">
        <f>IF(入力!W40="",IF(入力!X40="","",入力!X40),IF(入力!X40="",入力!W40,IF(入力!W40&gt;入力!X40,入力!X40,入力!W40)))</f>
        <v/>
      </c>
      <c r="T120" s="239" t="str">
        <f>IF(入力!Y40="",IF(入力!Z40="","",入力!Z40),IF(入力!Z40="",入力!Y40,IF(入力!Y40&gt;入力!Z40,入力!Z40,入力!Y40)))</f>
        <v/>
      </c>
      <c r="U120" s="231" t="str">
        <f>IF(入力!AA40="",IF(入力!AB40="","",入力!AB40),IF(入力!AB40="",入力!AA40,IF(入力!AA40&gt;入力!AB40,入力!AA40,入力!AB40)))</f>
        <v/>
      </c>
      <c r="V120" s="240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40" t="str">
        <f>IF(入力!AD40="",IF(入力!AE40="","",入力!AE40),IF(入力!AE40="",入力!AD40,IF(入力!AD40&gt;入力!AE40,入力!AD40,入力!AE40)))</f>
        <v/>
      </c>
      <c r="X120" s="240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40" t="str">
        <f>IF(入力!AG40="",IF(入力!AH40="","",入力!AH40),IF(入力!AH40="",入力!AG40,IF(入力!AG40&gt;入力!AH40,入力!AG40,入力!AH40)))</f>
        <v/>
      </c>
      <c r="Z120" s="240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40" t="str">
        <f>IF(入力!AJ40="",IF(入力!AK40="","",入力!AK40),IF(入力!AK40="",入力!AJ40,IF(入力!AJ40&gt;入力!AK40,入力!AJ40,入力!AK40)))</f>
        <v/>
      </c>
      <c r="AB120" s="240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7" t="str">
        <f>IF(入力!AM40="",IF(入力!AN40="","",入力!AN40),IF(入力!AN40="",入力!AM40,IF(入力!AM40&gt;入力!AN40,入力!AM40,入力!AN40)))</f>
        <v/>
      </c>
      <c r="AD120" s="126" t="str">
        <f>IF(入力!AO40="",IF(入力!AP40="","",入力!AP40),IF(入力!AP40="",入力!AO40,IF(入力!AO40&gt;入力!AP40,入力!AO40,入力!AP40)))</f>
        <v/>
      </c>
      <c r="AE120" s="209" t="str">
        <f>IF(入力!AQ40="",IF(入力!AR40="","",入力!AR40),IF(入力!AR40="",入力!AQ40,IF(入力!AQ40&gt;入力!AR40,入力!AQ40,入力!AR40)))</f>
        <v/>
      </c>
      <c r="AF120" s="449" t="str">
        <f>IF(入力!AS40="",IF(入力!AT40="","",入力!AT40),IF(入力!AT40="",入力!AS40,IF(入力!AS40&gt;入力!AT40,入力!AS40,入力!AT40)))</f>
        <v/>
      </c>
      <c r="AG120" s="237" t="str">
        <f>IF(入力!AU40="","",入力!AU40)</f>
        <v/>
      </c>
      <c r="AH120" s="159" t="str">
        <f>IF(入力!AV40="","",入力!AV40)</f>
        <v/>
      </c>
      <c r="AI120" s="237" t="str">
        <f>IF(入力!AW40="","",入力!AW40)</f>
        <v/>
      </c>
      <c r="AJ120" s="257" t="str">
        <f>IF(入力!AX40="","",入力!AX40)</f>
        <v/>
      </c>
      <c r="AK120" s="530" t="str">
        <f>IF(入力!AY40="","",入力!AY40)</f>
        <v/>
      </c>
      <c r="AL120" s="84" t="str">
        <f>IF(入力!AZ40="","",入力!AZ40)</f>
        <v/>
      </c>
      <c r="AM120" s="371" t="str">
        <f>IF(入力!BA40="","",入力!BA40)</f>
        <v/>
      </c>
      <c r="AN120" s="159" t="str">
        <f>IF(入力!BB40="","",入力!BB40)</f>
        <v/>
      </c>
      <c r="AO120" s="161" t="str">
        <f>IF(入力!BC40="",IF(入力!BD40="","",入力!BD40),IF(入力!BD40="",入力!BC40,IF(入力!BC40&gt;入力!BD40,入力!BC40,入力!BD40)))</f>
        <v/>
      </c>
      <c r="AP120" s="297" t="str">
        <f>IF(入力!BE40="",IF(入力!BF40="","",入力!BF40),IF(入力!BF40="",入力!BE40,IF(入力!BE40&gt;入力!BF40,入力!BE40,入力!BF40)))</f>
        <v/>
      </c>
      <c r="AQ120" s="203" t="str">
        <f>IF(入力!K40="","", IF(入力!AG40="","", IF(入力!AD40="","", K120/224*((Y120-224)+(W120-224)))))</f>
        <v/>
      </c>
    </row>
    <row r="121" spans="1:43">
      <c r="A121" s="96">
        <f>IF(入力!A41="","",入力!A41)</f>
        <v>28</v>
      </c>
      <c r="B121" s="189" t="str">
        <f>IF(入力!B41="","",入力!B41)</f>
        <v/>
      </c>
      <c r="C121" s="189" t="str">
        <f>IF(入力!C41="","",入力!C41)</f>
        <v/>
      </c>
      <c r="D121" s="232" t="str">
        <f>IF(入力!D41="","",入力!D41)</f>
        <v/>
      </c>
      <c r="E121" s="441" t="str">
        <f>IF(入力!E41="", IF(D121="","",DATEDIF(D121,入力!$C$3,"Y")),入力!E41)</f>
        <v/>
      </c>
      <c r="F121" s="370" t="str">
        <f>IF(入力!F41="","",入力!F41)</f>
        <v/>
      </c>
      <c r="G121" s="189" t="str">
        <f>IF(入力!G41="","",入力!G41)</f>
        <v/>
      </c>
      <c r="H121" s="189" t="str">
        <f>IF(入力!H41="","",入力!H41)</f>
        <v/>
      </c>
      <c r="I121" s="370" t="str">
        <f>IF(入力!I41="","",入力!I41)</f>
        <v/>
      </c>
      <c r="J121" s="370" t="str">
        <f>IF(入力!J41="","",入力!J41)</f>
        <v/>
      </c>
      <c r="K121" s="160" t="str">
        <f>IF(入力!K41="","",入力!K41)</f>
        <v/>
      </c>
      <c r="L121" s="83" t="str">
        <f>IF(入力!L41="","",入力!L41)</f>
        <v/>
      </c>
      <c r="M121" s="209" t="str">
        <f>IF(OR(入力!M41="",入力!N41=""),"",((4.57/(1.0888-0.00153*(入力!M41+入力!N41))-4.142)*100))</f>
        <v/>
      </c>
      <c r="N121" s="83" t="str">
        <f>IF(OR(入力!L41="",入力!M41="",入力!N41=""),"",(入力!L41-(入力!L41*(4.57/(1.0888-0.00153*(入力!M41+入力!N41))-4.142)*100)/100))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93" t="str">
        <f>IF(入力!R41="","",入力!R41)</f>
        <v/>
      </c>
      <c r="R121" s="238" t="str">
        <f xml:space="preserve"> IF(入力!T41="",IF(入力!V41="","",入力!V41),IF(入力!V41="",入力!T41,IF(入力!T41&gt;入力!V41,入力!V41,入力!T41)))</f>
        <v/>
      </c>
      <c r="S121" s="207" t="str">
        <f>IF(入力!W41="",IF(入力!X41="","",入力!X41),IF(入力!X41="",入力!W41,IF(入力!W41&gt;入力!X41,入力!X41,入力!W41)))</f>
        <v/>
      </c>
      <c r="T121" s="239" t="str">
        <f>IF(入力!Y41="",IF(入力!Z41="","",入力!Z41),IF(入力!Z41="",入力!Y41,IF(入力!Y41&gt;入力!Z41,入力!Z41,入力!Y41)))</f>
        <v/>
      </c>
      <c r="U121" s="231" t="str">
        <f>IF(入力!AA41="",IF(入力!AB41="","",入力!AB41),IF(入力!AB41="",入力!AA41,IF(入力!AA41&gt;入力!AB41,入力!AA41,入力!AB41)))</f>
        <v/>
      </c>
      <c r="V121" s="240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40" t="str">
        <f>IF(入力!AD41="",IF(入力!AE41="","",入力!AE41),IF(入力!AE41="",入力!AD41,IF(入力!AD41&gt;入力!AE41,入力!AD41,入力!AE41)))</f>
        <v/>
      </c>
      <c r="X121" s="240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40" t="str">
        <f>IF(入力!AG41="",IF(入力!AH41="","",入力!AH41),IF(入力!AH41="",入力!AG41,IF(入力!AG41&gt;入力!AH41,入力!AG41,入力!AH41)))</f>
        <v/>
      </c>
      <c r="Z121" s="240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40" t="str">
        <f>IF(入力!AJ41="",IF(入力!AK41="","",入力!AK41),IF(入力!AK41="",入力!AJ41,IF(入力!AJ41&gt;入力!AK41,入力!AJ41,入力!AK41)))</f>
        <v/>
      </c>
      <c r="AB121" s="240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7" t="str">
        <f>IF(入力!AM41="",IF(入力!AN41="","",入力!AN41),IF(入力!AN41="",入力!AM41,IF(入力!AM41&gt;入力!AN41,入力!AM41,入力!AN41)))</f>
        <v/>
      </c>
      <c r="AD121" s="126" t="str">
        <f>IF(入力!AO41="",IF(入力!AP41="","",入力!AP41),IF(入力!AP41="",入力!AO41,IF(入力!AO41&gt;入力!AP41,入力!AO41,入力!AP41)))</f>
        <v/>
      </c>
      <c r="AE121" s="209" t="str">
        <f>IF(入力!AQ41="",IF(入力!AR41="","",入力!AR41),IF(入力!AR41="",入力!AQ41,IF(入力!AQ41&gt;入力!AR41,入力!AQ41,入力!AR41)))</f>
        <v/>
      </c>
      <c r="AF121" s="449" t="str">
        <f>IF(入力!AS41="",IF(入力!AT41="","",入力!AT41),IF(入力!AT41="",入力!AS41,IF(入力!AS41&gt;入力!AT41,入力!AS41,入力!AT41)))</f>
        <v/>
      </c>
      <c r="AG121" s="237" t="str">
        <f>IF(入力!AU41="","",入力!AU41)</f>
        <v/>
      </c>
      <c r="AH121" s="159" t="str">
        <f>IF(入力!AV41="","",入力!AV41)</f>
        <v/>
      </c>
      <c r="AI121" s="237" t="str">
        <f>IF(入力!AW41="","",入力!AW41)</f>
        <v/>
      </c>
      <c r="AJ121" s="257" t="str">
        <f>IF(入力!AX41="","",入力!AX41)</f>
        <v/>
      </c>
      <c r="AK121" s="530" t="str">
        <f>IF(入力!AY41="","",入力!AY41)</f>
        <v/>
      </c>
      <c r="AL121" s="84" t="str">
        <f>IF(入力!AZ41="","",入力!AZ41)</f>
        <v/>
      </c>
      <c r="AM121" s="371" t="str">
        <f>IF(入力!BA41="","",入力!BA41)</f>
        <v/>
      </c>
      <c r="AN121" s="159" t="str">
        <f>IF(入力!BB41="","",入力!BB41)</f>
        <v/>
      </c>
      <c r="AO121" s="161" t="str">
        <f>IF(入力!BC41="",IF(入力!BD41="","",入力!BD41),IF(入力!BD41="",入力!BC41,IF(入力!BC41&gt;入力!BD41,入力!BC41,入力!BD41)))</f>
        <v/>
      </c>
      <c r="AP121" s="297" t="str">
        <f>IF(入力!BE41="",IF(入力!BF41="","",入力!BF41),IF(入力!BF41="",入力!BE41,IF(入力!BE41&gt;入力!BF41,入力!BE41,入力!BF41)))</f>
        <v/>
      </c>
      <c r="AQ121" s="203" t="str">
        <f>IF(入力!K41="","", IF(入力!AG41="","", IF(入力!AD41="","", K121/224*((Y121-224)+(W121-224)))))</f>
        <v/>
      </c>
    </row>
    <row r="122" spans="1:43">
      <c r="A122" s="96">
        <f>IF(入力!A42="","",入力!A42)</f>
        <v>29</v>
      </c>
      <c r="B122" s="189" t="str">
        <f>IF(入力!B42="","",入力!B42)</f>
        <v/>
      </c>
      <c r="C122" s="189" t="str">
        <f>IF(入力!C42="","",入力!C42)</f>
        <v/>
      </c>
      <c r="D122" s="232" t="str">
        <f>IF(入力!D42="","",入力!D42)</f>
        <v/>
      </c>
      <c r="E122" s="441" t="str">
        <f>IF(入力!E42="", IF(D122="","",DATEDIF(D122,入力!$C$3,"Y")),入力!E42)</f>
        <v/>
      </c>
      <c r="F122" s="370" t="str">
        <f>IF(入力!F42="","",入力!F42)</f>
        <v/>
      </c>
      <c r="G122" s="189" t="str">
        <f>IF(入力!G42="","",入力!G42)</f>
        <v/>
      </c>
      <c r="H122" s="189" t="str">
        <f>IF(入力!H42="","",入力!H42)</f>
        <v/>
      </c>
      <c r="I122" s="370" t="str">
        <f>IF(入力!I42="","",入力!I42)</f>
        <v/>
      </c>
      <c r="J122" s="370" t="str">
        <f>IF(入力!J42="","",入力!J42)</f>
        <v/>
      </c>
      <c r="K122" s="160" t="str">
        <f>IF(入力!K42="","",入力!K42)</f>
        <v/>
      </c>
      <c r="L122" s="83" t="str">
        <f>IF(入力!L42="","",入力!L42)</f>
        <v/>
      </c>
      <c r="M122" s="209" t="str">
        <f>IF(OR(入力!M42="",入力!N42=""),"",((4.57/(1.0888-0.00153*(入力!M42+入力!N42))-4.142)*100))</f>
        <v/>
      </c>
      <c r="N122" s="83" t="str">
        <f>IF(OR(入力!L42="",入力!M42="",入力!N42=""),"",(入力!L42-(入力!L42*(4.57/(1.0888-0.00153*(入力!M42+入力!N42))-4.142)*100)/100))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93" t="str">
        <f>IF(入力!R42="","",入力!R42)</f>
        <v/>
      </c>
      <c r="R122" s="238" t="str">
        <f xml:space="preserve"> IF(入力!T42="",IF(入力!V42="","",入力!V42),IF(入力!V42="",入力!T42,IF(入力!T42&gt;入力!V42,入力!V42,入力!T42)))</f>
        <v/>
      </c>
      <c r="S122" s="207" t="str">
        <f>IF(入力!W42="",IF(入力!X42="","",入力!X42),IF(入力!X42="",入力!W42,IF(入力!W42&gt;入力!X42,入力!X42,入力!W42)))</f>
        <v/>
      </c>
      <c r="T122" s="239" t="str">
        <f>IF(入力!Y42="",IF(入力!Z42="","",入力!Z42),IF(入力!Z42="",入力!Y42,IF(入力!Y42&gt;入力!Z42,入力!Z42,入力!Y42)))</f>
        <v/>
      </c>
      <c r="U122" s="231" t="str">
        <f>IF(入力!AA42="",IF(入力!AB42="","",入力!AB42),IF(入力!AB42="",入力!AA42,IF(入力!AA42&gt;入力!AB42,入力!AA42,入力!AB42)))</f>
        <v/>
      </c>
      <c r="V122" s="240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40" t="str">
        <f>IF(入力!AD42="",IF(入力!AE42="","",入力!AE42),IF(入力!AE42="",入力!AD42,IF(入力!AD42&gt;入力!AE42,入力!AD42,入力!AE42)))</f>
        <v/>
      </c>
      <c r="X122" s="240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40" t="str">
        <f>IF(入力!AG42="",IF(入力!AH42="","",入力!AH42),IF(入力!AH42="",入力!AG42,IF(入力!AG42&gt;入力!AH42,入力!AG42,入力!AH42)))</f>
        <v/>
      </c>
      <c r="Z122" s="240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40" t="str">
        <f>IF(入力!AJ42="",IF(入力!AK42="","",入力!AK42),IF(入力!AK42="",入力!AJ42,IF(入力!AJ42&gt;入力!AK42,入力!AJ42,入力!AK42)))</f>
        <v/>
      </c>
      <c r="AB122" s="240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7" t="str">
        <f>IF(入力!AM42="",IF(入力!AN42="","",入力!AN42),IF(入力!AN42="",入力!AM42,IF(入力!AM42&gt;入力!AN42,入力!AM42,入力!AN42)))</f>
        <v/>
      </c>
      <c r="AD122" s="126" t="str">
        <f>IF(入力!AO42="",IF(入力!AP42="","",入力!AP42),IF(入力!AP42="",入力!AO42,IF(入力!AO42&gt;入力!AP42,入力!AO42,入力!AP42)))</f>
        <v/>
      </c>
      <c r="AE122" s="209" t="str">
        <f>IF(入力!AQ42="",IF(入力!AR42="","",入力!AR42),IF(入力!AR42="",入力!AQ42,IF(入力!AQ42&gt;入力!AR42,入力!AQ42,入力!AR42)))</f>
        <v/>
      </c>
      <c r="AF122" s="449" t="str">
        <f>IF(入力!AS42="",IF(入力!AT42="","",入力!AT42),IF(入力!AT42="",入力!AS42,IF(入力!AS42&gt;入力!AT42,入力!AS42,入力!AT42)))</f>
        <v/>
      </c>
      <c r="AG122" s="237" t="str">
        <f>IF(入力!AU42="","",入力!AU42)</f>
        <v/>
      </c>
      <c r="AH122" s="159" t="str">
        <f>IF(入力!AV42="","",入力!AV42)</f>
        <v/>
      </c>
      <c r="AI122" s="237" t="str">
        <f>IF(入力!AW42="","",入力!AW42)</f>
        <v/>
      </c>
      <c r="AJ122" s="257" t="str">
        <f>IF(入力!AX42="","",入力!AX42)</f>
        <v/>
      </c>
      <c r="AK122" s="530" t="str">
        <f>IF(入力!AY42="","",入力!AY42)</f>
        <v/>
      </c>
      <c r="AL122" s="84" t="str">
        <f>IF(入力!AZ42="","",入力!AZ42)</f>
        <v/>
      </c>
      <c r="AM122" s="371" t="str">
        <f>IF(入力!BA42="","",入力!BA42)</f>
        <v/>
      </c>
      <c r="AN122" s="159" t="str">
        <f>IF(入力!BB42="","",入力!BB42)</f>
        <v/>
      </c>
      <c r="AO122" s="161" t="str">
        <f>IF(入力!BC42="",IF(入力!BD42="","",入力!BD42),IF(入力!BD42="",入力!BC42,IF(入力!BC42&gt;入力!BD42,入力!BC42,入力!BD42)))</f>
        <v/>
      </c>
      <c r="AP122" s="297" t="str">
        <f>IF(入力!BE42="",IF(入力!BF42="","",入力!BF42),IF(入力!BF42="",入力!BE42,IF(入力!BE42&gt;入力!BF42,入力!BE42,入力!BF42)))</f>
        <v/>
      </c>
      <c r="AQ122" s="203" t="str">
        <f>IF(入力!K42="","", IF(入力!AG42="","", IF(入力!AD42="","", K122/224*((Y122-224)+(W122-224)))))</f>
        <v/>
      </c>
    </row>
    <row r="123" spans="1:43">
      <c r="A123" s="96">
        <f>IF(入力!A43="","",入力!A43)</f>
        <v>30</v>
      </c>
      <c r="B123" s="189" t="str">
        <f>IF(入力!B43="","",入力!B43)</f>
        <v/>
      </c>
      <c r="C123" s="189" t="str">
        <f>IF(入力!C43="","",入力!C43)</f>
        <v/>
      </c>
      <c r="D123" s="232" t="str">
        <f>IF(入力!D43="","",入力!D43)</f>
        <v/>
      </c>
      <c r="E123" s="441" t="str">
        <f>IF(入力!E43="", IF(D123="","",DATEDIF(D123,入力!$C$3,"Y")),入力!E43)</f>
        <v/>
      </c>
      <c r="F123" s="374" t="str">
        <f>IF(入力!F43="","",入力!F43)</f>
        <v/>
      </c>
      <c r="G123" s="189" t="str">
        <f>IF(入力!G43="","",入力!G43)</f>
        <v/>
      </c>
      <c r="H123" s="189" t="str">
        <f>IF(入力!H43="","",入力!H43)</f>
        <v/>
      </c>
      <c r="I123" s="374" t="str">
        <f>IF(入力!I43="","",入力!I43)</f>
        <v/>
      </c>
      <c r="J123" s="374" t="str">
        <f>IF(入力!J43="","",入力!J43)</f>
        <v/>
      </c>
      <c r="K123" s="160" t="str">
        <f>IF(入力!K43="","",入力!K43)</f>
        <v/>
      </c>
      <c r="L123" s="83" t="str">
        <f>IF(入力!L43="","",入力!L43)</f>
        <v/>
      </c>
      <c r="M123" s="209" t="str">
        <f>IF(OR(入力!M43="",入力!N43=""),"",((4.57/(1.0888-0.00153*(入力!M43+入力!N43))-4.142)*100))</f>
        <v/>
      </c>
      <c r="N123" s="83" t="str">
        <f>IF(OR(入力!L43="",入力!M43="",入力!N43=""),"",(入力!L43-(入力!L43*(4.57/(1.0888-0.00153*(入力!M43+入力!N43))-4.142)*100)/100))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93" t="str">
        <f>IF(入力!R43="","",入力!R43)</f>
        <v/>
      </c>
      <c r="R123" s="238" t="str">
        <f xml:space="preserve"> IF(入力!T43="",IF(入力!V43="","",入力!V43),IF(入力!V43="",入力!T43,IF(入力!T43&gt;入力!V43,入力!V43,入力!T43)))</f>
        <v/>
      </c>
      <c r="S123" s="207" t="str">
        <f>IF(入力!W43="",IF(入力!X43="","",入力!X43),IF(入力!X43="",入力!W43,IF(入力!W43&gt;入力!X43,入力!X43,入力!W43)))</f>
        <v/>
      </c>
      <c r="T123" s="239" t="str">
        <f>IF(入力!Y43="",IF(入力!Z43="","",入力!Z43),IF(入力!Z43="",入力!Y43,IF(入力!Y43&gt;入力!Z43,入力!Z43,入力!Y43)))</f>
        <v/>
      </c>
      <c r="U123" s="231" t="str">
        <f>IF(入力!AA43="",IF(入力!AB43="","",入力!AB43),IF(入力!AB43="",入力!AA43,IF(入力!AA43&gt;入力!AB43,入力!AA43,入力!AB43)))</f>
        <v/>
      </c>
      <c r="V123" s="240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40" t="str">
        <f>IF(入力!AD43="",IF(入力!AE43="","",入力!AE43),IF(入力!AE43="",入力!AD43,IF(入力!AD43&gt;入力!AE43,入力!AD43,入力!AE43)))</f>
        <v/>
      </c>
      <c r="X123" s="240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40" t="str">
        <f>IF(入力!AG43="",IF(入力!AH43="","",入力!AH43),IF(入力!AH43="",入力!AG43,IF(入力!AG43&gt;入力!AH43,入力!AG43,入力!AH43)))</f>
        <v/>
      </c>
      <c r="Z123" s="240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40" t="str">
        <f>IF(入力!AJ43="",IF(入力!AK43="","",入力!AK43),IF(入力!AK43="",入力!AJ43,IF(入力!AJ43&gt;入力!AK43,入力!AJ43,入力!AK43)))</f>
        <v/>
      </c>
      <c r="AB123" s="240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7" t="str">
        <f>IF(入力!AM43="",IF(入力!AN43="","",入力!AN43),IF(入力!AN43="",入力!AM43,IF(入力!AM43&gt;入力!AN43,入力!AM43,入力!AN43)))</f>
        <v/>
      </c>
      <c r="AD123" s="126" t="str">
        <f>IF(入力!AO43="",IF(入力!AP43="","",入力!AP43),IF(入力!AP43="",入力!AO43,IF(入力!AO43&gt;入力!AP43,入力!AO43,入力!AP43)))</f>
        <v/>
      </c>
      <c r="AE123" s="209" t="str">
        <f>IF(入力!AQ43="",IF(入力!AR43="","",入力!AR43),IF(入力!AR43="",入力!AQ43,IF(入力!AQ43&gt;入力!AR43,入力!AQ43,入力!AR43)))</f>
        <v/>
      </c>
      <c r="AF123" s="449" t="str">
        <f>IF(入力!AS43="",IF(入力!AT43="","",入力!AT43),IF(入力!AT43="",入力!AS43,IF(入力!AS43&gt;入力!AT43,入力!AS43,入力!AT43)))</f>
        <v/>
      </c>
      <c r="AG123" s="237" t="str">
        <f>IF(入力!AU43="","",入力!AU43)</f>
        <v/>
      </c>
      <c r="AH123" s="159" t="str">
        <f>IF(入力!AV43="","",入力!AV43)</f>
        <v/>
      </c>
      <c r="AI123" s="237" t="str">
        <f>IF(入力!AW43="","",入力!AW43)</f>
        <v/>
      </c>
      <c r="AJ123" s="257" t="str">
        <f>IF(入力!AX43="","",入力!AX43)</f>
        <v/>
      </c>
      <c r="AK123" s="530" t="str">
        <f>IF(入力!AY43="","",入力!AY43)</f>
        <v/>
      </c>
      <c r="AL123" s="84" t="str">
        <f>IF(入力!AZ43="","",入力!AZ43)</f>
        <v/>
      </c>
      <c r="AM123" s="375" t="str">
        <f>IF(入力!BA43="","",入力!BA43)</f>
        <v/>
      </c>
      <c r="AN123" s="159" t="str">
        <f>IF(入力!BB43="","",入力!BB43)</f>
        <v/>
      </c>
      <c r="AO123" s="161" t="str">
        <f>IF(入力!BC43="",IF(入力!BD43="","",入力!BD43),IF(入力!BD43="",入力!BC43,IF(入力!BC43&gt;入力!BD43,入力!BC43,入力!BD43)))</f>
        <v/>
      </c>
      <c r="AP123" s="297" t="str">
        <f>IF(入力!BE43="",IF(入力!BF43="","",入力!BF43),IF(入力!BF43="",入力!BE43,IF(入力!BE43&gt;入力!BF43,入力!BE43,入力!BF43)))</f>
        <v/>
      </c>
      <c r="AQ123" s="203" t="str">
        <f>IF(入力!K43="","", IF(入力!AG43="","", IF(入力!AD43="","", K123/224*((Y123-224)+(W123-224)))))</f>
        <v/>
      </c>
    </row>
    <row r="124" spans="1:43">
      <c r="A124" s="96">
        <f>IF(入力!A44="","",入力!A44)</f>
        <v>31</v>
      </c>
      <c r="B124" s="189" t="str">
        <f>IF(入力!B44="","",入力!B44)</f>
        <v/>
      </c>
      <c r="C124" s="189" t="str">
        <f>IF(入力!C44="","",入力!C44)</f>
        <v/>
      </c>
      <c r="D124" s="232" t="str">
        <f>IF(入力!D44="","",入力!D44)</f>
        <v/>
      </c>
      <c r="E124" s="441" t="str">
        <f>IF(入力!E44="", IF(D124="","",DATEDIF(D124,入力!$C$3,"Y")),入力!E44)</f>
        <v/>
      </c>
      <c r="F124" s="374" t="str">
        <f>IF(入力!F44="","",入力!F44)</f>
        <v/>
      </c>
      <c r="G124" s="189" t="str">
        <f>IF(入力!G44="","",入力!G44)</f>
        <v/>
      </c>
      <c r="H124" s="189" t="str">
        <f>IF(入力!H44="","",入力!H44)</f>
        <v/>
      </c>
      <c r="I124" s="374" t="str">
        <f>IF(入力!I44="","",入力!I44)</f>
        <v/>
      </c>
      <c r="J124" s="374" t="str">
        <f>IF(入力!J44="","",入力!J44)</f>
        <v/>
      </c>
      <c r="K124" s="160" t="str">
        <f>IF(入力!K44="","",入力!K44)</f>
        <v/>
      </c>
      <c r="L124" s="83" t="str">
        <f>IF(入力!L44="","",入力!L44)</f>
        <v/>
      </c>
      <c r="M124" s="209" t="str">
        <f>IF(OR(入力!M44="",入力!N44=""),"",((4.57/(1.0888-0.00153*(入力!M44+入力!N44))-4.142)*100))</f>
        <v/>
      </c>
      <c r="N124" s="83" t="str">
        <f>IF(OR(入力!L44="",入力!M44="",入力!N44=""),"",(入力!L44-(入力!L44*(4.57/(1.0888-0.00153*(入力!M44+入力!N44))-4.142)*100)/100))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93" t="str">
        <f>IF(入力!R44="","",入力!R44)</f>
        <v/>
      </c>
      <c r="R124" s="238" t="str">
        <f xml:space="preserve"> IF(入力!T44="",IF(入力!V44="","",入力!V44),IF(入力!V44="",入力!T44,IF(入力!T44&gt;入力!V44,入力!V44,入力!T44)))</f>
        <v/>
      </c>
      <c r="S124" s="207" t="str">
        <f>IF(入力!W44="",IF(入力!X44="","",入力!X44),IF(入力!X44="",入力!W44,IF(入力!W44&gt;入力!X44,入力!X44,入力!W44)))</f>
        <v/>
      </c>
      <c r="T124" s="239" t="str">
        <f>IF(入力!Y44="",IF(入力!Z44="","",入力!Z44),IF(入力!Z44="",入力!Y44,IF(入力!Y44&gt;入力!Z44,入力!Z44,入力!Y44)))</f>
        <v/>
      </c>
      <c r="U124" s="231" t="str">
        <f>IF(入力!AA44="",IF(入力!AB44="","",入力!AB44),IF(入力!AB44="",入力!AA44,IF(入力!AA44&gt;入力!AB44,入力!AA44,入力!AB44)))</f>
        <v/>
      </c>
      <c r="V124" s="240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40" t="str">
        <f>IF(入力!AD44="",IF(入力!AE44="","",入力!AE44),IF(入力!AE44="",入力!AD44,IF(入力!AD44&gt;入力!AE44,入力!AD44,入力!AE44)))</f>
        <v/>
      </c>
      <c r="X124" s="240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40" t="str">
        <f>IF(入力!AG44="",IF(入力!AH44="","",入力!AH44),IF(入力!AH44="",入力!AG44,IF(入力!AG44&gt;入力!AH44,入力!AG44,入力!AH44)))</f>
        <v/>
      </c>
      <c r="Z124" s="240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40" t="str">
        <f>IF(入力!AJ44="",IF(入力!AK44="","",入力!AK44),IF(入力!AK44="",入力!AJ44,IF(入力!AJ44&gt;入力!AK44,入力!AJ44,入力!AK44)))</f>
        <v/>
      </c>
      <c r="AB124" s="240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7" t="str">
        <f>IF(入力!AM44="",IF(入力!AN44="","",入力!AN44),IF(入力!AN44="",入力!AM44,IF(入力!AM44&gt;入力!AN44,入力!AM44,入力!AN44)))</f>
        <v/>
      </c>
      <c r="AD124" s="126" t="str">
        <f>IF(入力!AO44="",IF(入力!AP44="","",入力!AP44),IF(入力!AP44="",入力!AO44,IF(入力!AO44&gt;入力!AP44,入力!AO44,入力!AP44)))</f>
        <v/>
      </c>
      <c r="AE124" s="209" t="str">
        <f>IF(入力!AQ44="",IF(入力!AR44="","",入力!AR44),IF(入力!AR44="",入力!AQ44,IF(入力!AQ44&gt;入力!AR44,入力!AQ44,入力!AR44)))</f>
        <v/>
      </c>
      <c r="AF124" s="449" t="str">
        <f>IF(入力!AS44="",IF(入力!AT44="","",入力!AT44),IF(入力!AT44="",入力!AS44,IF(入力!AS44&gt;入力!AT44,入力!AS44,入力!AT44)))</f>
        <v/>
      </c>
      <c r="AG124" s="237" t="str">
        <f>IF(入力!AU44="","",入力!AU44)</f>
        <v/>
      </c>
      <c r="AH124" s="159" t="str">
        <f>IF(入力!AV44="","",入力!AV44)</f>
        <v/>
      </c>
      <c r="AI124" s="237" t="str">
        <f>IF(入力!AW44="","",入力!AW44)</f>
        <v/>
      </c>
      <c r="AJ124" s="257" t="str">
        <f>IF(入力!AX44="","",入力!AX44)</f>
        <v/>
      </c>
      <c r="AK124" s="530" t="str">
        <f>IF(入力!AY44="","",入力!AY44)</f>
        <v/>
      </c>
      <c r="AL124" s="84" t="str">
        <f>IF(入力!AZ44="","",入力!AZ44)</f>
        <v/>
      </c>
      <c r="AM124" s="375" t="str">
        <f>IF(入力!BA44="","",入力!BA44)</f>
        <v/>
      </c>
      <c r="AN124" s="159" t="str">
        <f>IF(入力!BB44="","",入力!BB44)</f>
        <v/>
      </c>
      <c r="AO124" s="161" t="str">
        <f>IF(入力!BC44="",IF(入力!BD44="","",入力!BD44),IF(入力!BD44="",入力!BC44,IF(入力!BC44&gt;入力!BD44,入力!BC44,入力!BD44)))</f>
        <v/>
      </c>
      <c r="AP124" s="297" t="str">
        <f>IF(入力!BE44="",IF(入力!BF44="","",入力!BF44),IF(入力!BF44="",入力!BE44,IF(入力!BE44&gt;入力!BF44,入力!BE44,入力!BF44)))</f>
        <v/>
      </c>
      <c r="AQ124" s="203" t="str">
        <f>IF(入力!K44="","", IF(入力!AG44="","", IF(入力!AD44="","", K124/224*((Y124-224)+(W124-224)))))</f>
        <v/>
      </c>
    </row>
    <row r="125" spans="1:43">
      <c r="A125" s="96">
        <f>IF(入力!A45="","",入力!A45)</f>
        <v>32</v>
      </c>
      <c r="B125" s="189" t="str">
        <f>IF(入力!B45="","",入力!B45)</f>
        <v/>
      </c>
      <c r="C125" s="189" t="str">
        <f>IF(入力!C45="","",入力!C45)</f>
        <v/>
      </c>
      <c r="D125" s="232" t="str">
        <f>IF(入力!D45="","",入力!D45)</f>
        <v/>
      </c>
      <c r="E125" s="441" t="str">
        <f>IF(入力!E45="", IF(D125="","",DATEDIF(D125,入力!$C$3,"Y")),入力!E45)</f>
        <v/>
      </c>
      <c r="F125" s="374" t="str">
        <f>IF(入力!F45="","",入力!F45)</f>
        <v/>
      </c>
      <c r="G125" s="189" t="str">
        <f>IF(入力!G45="","",入力!G45)</f>
        <v/>
      </c>
      <c r="H125" s="189" t="str">
        <f>IF(入力!H45="","",入力!H45)</f>
        <v/>
      </c>
      <c r="I125" s="374" t="str">
        <f>IF(入力!I45="","",入力!I45)</f>
        <v/>
      </c>
      <c r="J125" s="374" t="str">
        <f>IF(入力!J45="","",入力!J45)</f>
        <v/>
      </c>
      <c r="K125" s="160" t="str">
        <f>IF(入力!K45="","",入力!K45)</f>
        <v/>
      </c>
      <c r="L125" s="83" t="str">
        <f>IF(入力!L45="","",入力!L45)</f>
        <v/>
      </c>
      <c r="M125" s="209" t="str">
        <f>IF(OR(入力!M45="",入力!N45=""),"",((4.57/(1.0888-0.00153*(入力!M45+入力!N45))-4.142)*100))</f>
        <v/>
      </c>
      <c r="N125" s="83" t="str">
        <f>IF(OR(入力!L45="",入力!M45="",入力!N45=""),"",(入力!L45-(入力!L45*(4.57/(1.0888-0.00153*(入力!M45+入力!N45))-4.142)*100)/100))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93" t="str">
        <f>IF(入力!R45="","",入力!R45)</f>
        <v/>
      </c>
      <c r="R125" s="238" t="str">
        <f xml:space="preserve"> IF(入力!T45="",IF(入力!V45="","",入力!V45),IF(入力!V45="",入力!T45,IF(入力!T45&gt;入力!V45,入力!V45,入力!T45)))</f>
        <v/>
      </c>
      <c r="S125" s="207" t="str">
        <f>IF(入力!W45="",IF(入力!X45="","",入力!X45),IF(入力!X45="",入力!W45,IF(入力!W45&gt;入力!X45,入力!X45,入力!W45)))</f>
        <v/>
      </c>
      <c r="T125" s="239" t="str">
        <f>IF(入力!Y45="",IF(入力!Z45="","",入力!Z45),IF(入力!Z45="",入力!Y45,IF(入力!Y45&gt;入力!Z45,入力!Z45,入力!Y45)))</f>
        <v/>
      </c>
      <c r="U125" s="231" t="str">
        <f>IF(入力!AA45="",IF(入力!AB45="","",入力!AB45),IF(入力!AB45="",入力!AA45,IF(入力!AA45&gt;入力!AB45,入力!AA45,入力!AB45)))</f>
        <v/>
      </c>
      <c r="V125" s="240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40" t="str">
        <f>IF(入力!AD45="",IF(入力!AE45="","",入力!AE45),IF(入力!AE45="",入力!AD45,IF(入力!AD45&gt;入力!AE45,入力!AD45,入力!AE45)))</f>
        <v/>
      </c>
      <c r="X125" s="240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40" t="str">
        <f>IF(入力!AG45="",IF(入力!AH45="","",入力!AH45),IF(入力!AH45="",入力!AG45,IF(入力!AG45&gt;入力!AH45,入力!AG45,入力!AH45)))</f>
        <v/>
      </c>
      <c r="Z125" s="240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40" t="str">
        <f>IF(入力!AJ45="",IF(入力!AK45="","",入力!AK45),IF(入力!AK45="",入力!AJ45,IF(入力!AJ45&gt;入力!AK45,入力!AJ45,入力!AK45)))</f>
        <v/>
      </c>
      <c r="AB125" s="240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7" t="str">
        <f>IF(入力!AM45="",IF(入力!AN45="","",入力!AN45),IF(入力!AN45="",入力!AM45,IF(入力!AM45&gt;入力!AN45,入力!AM45,入力!AN45)))</f>
        <v/>
      </c>
      <c r="AD125" s="126" t="str">
        <f>IF(入力!AO45="",IF(入力!AP45="","",入力!AP45),IF(入力!AP45="",入力!AO45,IF(入力!AO45&gt;入力!AP45,入力!AO45,入力!AP45)))</f>
        <v/>
      </c>
      <c r="AE125" s="209" t="str">
        <f>IF(入力!AQ45="",IF(入力!AR45="","",入力!AR45),IF(入力!AR45="",入力!AQ45,IF(入力!AQ45&gt;入力!AR45,入力!AQ45,入力!AR45)))</f>
        <v/>
      </c>
      <c r="AF125" s="449" t="str">
        <f>IF(入力!AS45="",IF(入力!AT45="","",入力!AT45),IF(入力!AT45="",入力!AS45,IF(入力!AS45&gt;入力!AT45,入力!AS45,入力!AT45)))</f>
        <v/>
      </c>
      <c r="AG125" s="237" t="str">
        <f>IF(入力!AU45="","",入力!AU45)</f>
        <v/>
      </c>
      <c r="AH125" s="159" t="str">
        <f>IF(入力!AV45="","",入力!AV45)</f>
        <v/>
      </c>
      <c r="AI125" s="237" t="str">
        <f>IF(入力!AW45="","",入力!AW45)</f>
        <v/>
      </c>
      <c r="AJ125" s="257" t="str">
        <f>IF(入力!AX45="","",入力!AX45)</f>
        <v/>
      </c>
      <c r="AK125" s="530" t="str">
        <f>IF(入力!AY45="","",入力!AY45)</f>
        <v/>
      </c>
      <c r="AL125" s="84" t="str">
        <f>IF(入力!AZ45="","",入力!AZ45)</f>
        <v/>
      </c>
      <c r="AM125" s="375" t="str">
        <f>IF(入力!BA45="","",入力!BA45)</f>
        <v/>
      </c>
      <c r="AN125" s="159" t="str">
        <f>IF(入力!BB45="","",入力!BB45)</f>
        <v/>
      </c>
      <c r="AO125" s="161" t="str">
        <f>IF(入力!BC45="",IF(入力!BD45="","",入力!BD45),IF(入力!BD45="",入力!BC45,IF(入力!BC45&gt;入力!BD45,入力!BC45,入力!BD45)))</f>
        <v/>
      </c>
      <c r="AP125" s="297" t="str">
        <f>IF(入力!BE45="",IF(入力!BF45="","",入力!BF45),IF(入力!BF45="",入力!BE45,IF(入力!BE45&gt;入力!BF45,入力!BE45,入力!BF45)))</f>
        <v/>
      </c>
      <c r="AQ125" s="203" t="str">
        <f>IF(入力!K45="","", IF(入力!AG45="","", IF(入力!AD45="","", K125/224*((Y125-224)+(W125-224)))))</f>
        <v/>
      </c>
    </row>
    <row r="126" spans="1:43">
      <c r="A126" s="96">
        <f>IF(入力!A46="","",入力!A46)</f>
        <v>33</v>
      </c>
      <c r="B126" s="189" t="str">
        <f>IF(入力!B46="","",入力!B46)</f>
        <v/>
      </c>
      <c r="C126" s="189" t="str">
        <f>IF(入力!C46="","",入力!C46)</f>
        <v/>
      </c>
      <c r="D126" s="232" t="str">
        <f>IF(入力!D46="","",入力!D46)</f>
        <v/>
      </c>
      <c r="E126" s="441" t="str">
        <f>IF(入力!E46="", IF(D126="","",DATEDIF(D126,入力!$C$3,"Y")),入力!E46)</f>
        <v/>
      </c>
      <c r="F126" s="374" t="str">
        <f>IF(入力!F46="","",入力!F46)</f>
        <v/>
      </c>
      <c r="G126" s="189" t="str">
        <f>IF(入力!G46="","",入力!G46)</f>
        <v/>
      </c>
      <c r="H126" s="189" t="str">
        <f>IF(入力!H46="","",入力!H46)</f>
        <v/>
      </c>
      <c r="I126" s="374" t="str">
        <f>IF(入力!I46="","",入力!I46)</f>
        <v/>
      </c>
      <c r="J126" s="374" t="str">
        <f>IF(入力!J46="","",入力!J46)</f>
        <v/>
      </c>
      <c r="K126" s="160" t="str">
        <f>IF(入力!K46="","",入力!K46)</f>
        <v/>
      </c>
      <c r="L126" s="83" t="str">
        <f>IF(入力!L46="","",入力!L46)</f>
        <v/>
      </c>
      <c r="M126" s="209" t="str">
        <f>IF(OR(入力!M46="",入力!N46=""),"",((4.57/(1.0888-0.00153*(入力!M46+入力!N46))-4.142)*100))</f>
        <v/>
      </c>
      <c r="N126" s="83" t="str">
        <f>IF(OR(入力!L46="",入力!M46="",入力!N46=""),"",(入力!L46-(入力!L46*(4.57/(1.0888-0.00153*(入力!M46+入力!N46))-4.142)*100)/100))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93" t="str">
        <f>IF(入力!R46="","",入力!R46)</f>
        <v/>
      </c>
      <c r="R126" s="238" t="str">
        <f xml:space="preserve"> IF(入力!T46="",IF(入力!V46="","",入力!V46),IF(入力!V46="",入力!T46,IF(入力!T46&gt;入力!V46,入力!V46,入力!T46)))</f>
        <v/>
      </c>
      <c r="S126" s="207" t="str">
        <f>IF(入力!W46="",IF(入力!X46="","",入力!X46),IF(入力!X46="",入力!W46,IF(入力!W46&gt;入力!X46,入力!X46,入力!W46)))</f>
        <v/>
      </c>
      <c r="T126" s="239" t="str">
        <f>IF(入力!Y46="",IF(入力!Z46="","",入力!Z46),IF(入力!Z46="",入力!Y46,IF(入力!Y46&gt;入力!Z46,入力!Z46,入力!Y46)))</f>
        <v/>
      </c>
      <c r="U126" s="231" t="str">
        <f>IF(入力!AA46="",IF(入力!AB46="","",入力!AB46),IF(入力!AB46="",入力!AA46,IF(入力!AA46&gt;入力!AB46,入力!AA46,入力!AB46)))</f>
        <v/>
      </c>
      <c r="V126" s="240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40" t="str">
        <f>IF(入力!AD46="",IF(入力!AE46="","",入力!AE46),IF(入力!AE46="",入力!AD46,IF(入力!AD46&gt;入力!AE46,入力!AD46,入力!AE46)))</f>
        <v/>
      </c>
      <c r="X126" s="240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40" t="str">
        <f>IF(入力!AG46="",IF(入力!AH46="","",入力!AH46),IF(入力!AH46="",入力!AG46,IF(入力!AG46&gt;入力!AH46,入力!AG46,入力!AH46)))</f>
        <v/>
      </c>
      <c r="Z126" s="240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40" t="str">
        <f>IF(入力!AJ46="",IF(入力!AK46="","",入力!AK46),IF(入力!AK46="",入力!AJ46,IF(入力!AJ46&gt;入力!AK46,入力!AJ46,入力!AK46)))</f>
        <v/>
      </c>
      <c r="AB126" s="240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7" t="str">
        <f>IF(入力!AM46="",IF(入力!AN46="","",入力!AN46),IF(入力!AN46="",入力!AM46,IF(入力!AM46&gt;入力!AN46,入力!AM46,入力!AN46)))</f>
        <v/>
      </c>
      <c r="AD126" s="126" t="str">
        <f>IF(入力!AO46="",IF(入力!AP46="","",入力!AP46),IF(入力!AP46="",入力!AO46,IF(入力!AO46&gt;入力!AP46,入力!AO46,入力!AP46)))</f>
        <v/>
      </c>
      <c r="AE126" s="209" t="str">
        <f>IF(入力!AQ46="",IF(入力!AR46="","",入力!AR46),IF(入力!AR46="",入力!AQ46,IF(入力!AQ46&gt;入力!AR46,入力!AQ46,入力!AR46)))</f>
        <v/>
      </c>
      <c r="AF126" s="449" t="str">
        <f>IF(入力!AS46="",IF(入力!AT46="","",入力!AT46),IF(入力!AT46="",入力!AS46,IF(入力!AS46&gt;入力!AT46,入力!AS46,入力!AT46)))</f>
        <v/>
      </c>
      <c r="AG126" s="237" t="str">
        <f>IF(入力!AU46="","",入力!AU46)</f>
        <v/>
      </c>
      <c r="AH126" s="159" t="str">
        <f>IF(入力!AV46="","",入力!AV46)</f>
        <v/>
      </c>
      <c r="AI126" s="237" t="str">
        <f>IF(入力!AW46="","",入力!AW46)</f>
        <v/>
      </c>
      <c r="AJ126" s="257" t="str">
        <f>IF(入力!AX46="","",入力!AX46)</f>
        <v/>
      </c>
      <c r="AK126" s="530" t="str">
        <f>IF(入力!AY46="","",入力!AY46)</f>
        <v/>
      </c>
      <c r="AL126" s="84" t="str">
        <f>IF(入力!AZ46="","",入力!AZ46)</f>
        <v/>
      </c>
      <c r="AM126" s="375" t="str">
        <f>IF(入力!BA46="","",入力!BA46)</f>
        <v/>
      </c>
      <c r="AN126" s="159" t="str">
        <f>IF(入力!BB46="","",入力!BB46)</f>
        <v/>
      </c>
      <c r="AO126" s="161" t="str">
        <f>IF(入力!BC46="",IF(入力!BD46="","",入力!BD46),IF(入力!BD46="",入力!BC46,IF(入力!BC46&gt;入力!BD46,入力!BC46,入力!BD46)))</f>
        <v/>
      </c>
      <c r="AP126" s="297" t="str">
        <f>IF(入力!BE46="",IF(入力!BF46="","",入力!BF46),IF(入力!BF46="",入力!BE46,IF(入力!BE46&gt;入力!BF46,入力!BE46,入力!BF46)))</f>
        <v/>
      </c>
      <c r="AQ126" s="203" t="str">
        <f>IF(入力!K46="","", IF(入力!AG46="","", IF(入力!AD46="","", K126/224*((Y126-224)+(W126-224)))))</f>
        <v/>
      </c>
    </row>
    <row r="127" spans="1:43">
      <c r="A127" s="96">
        <f>IF(入力!A47="","",入力!A47)</f>
        <v>34</v>
      </c>
      <c r="B127" s="189" t="str">
        <f>IF(入力!B47="","",入力!B47)</f>
        <v/>
      </c>
      <c r="C127" s="189" t="str">
        <f>IF(入力!C47="","",入力!C47)</f>
        <v/>
      </c>
      <c r="D127" s="232" t="str">
        <f>IF(入力!D47="","",入力!D47)</f>
        <v/>
      </c>
      <c r="E127" s="441" t="str">
        <f>IF(入力!E47="", IF(D127="","",DATEDIF(D127,入力!$C$3,"Y")),入力!E47)</f>
        <v/>
      </c>
      <c r="F127" s="374" t="str">
        <f>IF(入力!F47="","",入力!F47)</f>
        <v/>
      </c>
      <c r="G127" s="189" t="str">
        <f>IF(入力!G47="","",入力!G47)</f>
        <v/>
      </c>
      <c r="H127" s="189" t="str">
        <f>IF(入力!H47="","",入力!H47)</f>
        <v/>
      </c>
      <c r="I127" s="374" t="str">
        <f>IF(入力!I47="","",入力!I47)</f>
        <v/>
      </c>
      <c r="J127" s="374" t="str">
        <f>IF(入力!J47="","",入力!J47)</f>
        <v/>
      </c>
      <c r="K127" s="160" t="str">
        <f>IF(入力!K47="","",入力!K47)</f>
        <v/>
      </c>
      <c r="L127" s="83" t="str">
        <f>IF(入力!L47="","",入力!L47)</f>
        <v/>
      </c>
      <c r="M127" s="209" t="str">
        <f>IF(OR(入力!M47="",入力!N47=""),"",((4.57/(1.0888-0.00153*(入力!M47+入力!N47))-4.142)*100))</f>
        <v/>
      </c>
      <c r="N127" s="83" t="str">
        <f>IF(OR(入力!L47="",入力!M47="",入力!N47=""),"",(入力!L47-(入力!L47*(4.57/(1.0888-0.00153*(入力!M47+入力!N47))-4.142)*100)/100))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93" t="str">
        <f>IF(入力!R47="","",入力!R47)</f>
        <v/>
      </c>
      <c r="R127" s="238" t="str">
        <f xml:space="preserve"> IF(入力!T47="",IF(入力!V47="","",入力!V47),IF(入力!V47="",入力!T47,IF(入力!T47&gt;入力!V47,入力!V47,入力!T47)))</f>
        <v/>
      </c>
      <c r="S127" s="207" t="str">
        <f>IF(入力!W47="",IF(入力!X47="","",入力!X47),IF(入力!X47="",入力!W47,IF(入力!W47&gt;入力!X47,入力!X47,入力!W47)))</f>
        <v/>
      </c>
      <c r="T127" s="239" t="str">
        <f>IF(入力!Y47="",IF(入力!Z47="","",入力!Z47),IF(入力!Z47="",入力!Y47,IF(入力!Y47&gt;入力!Z47,入力!Z47,入力!Y47)))</f>
        <v/>
      </c>
      <c r="U127" s="231" t="str">
        <f>IF(入力!AA47="",IF(入力!AB47="","",入力!AB47),IF(入力!AB47="",入力!AA47,IF(入力!AA47&gt;入力!AB47,入力!AA47,入力!AB47)))</f>
        <v/>
      </c>
      <c r="V127" s="240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40" t="str">
        <f>IF(入力!AD47="",IF(入力!AE47="","",入力!AE47),IF(入力!AE47="",入力!AD47,IF(入力!AD47&gt;入力!AE47,入力!AD47,入力!AE47)))</f>
        <v/>
      </c>
      <c r="X127" s="240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40" t="str">
        <f>IF(入力!AG47="",IF(入力!AH47="","",入力!AH47),IF(入力!AH47="",入力!AG47,IF(入力!AG47&gt;入力!AH47,入力!AG47,入力!AH47)))</f>
        <v/>
      </c>
      <c r="Z127" s="240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40" t="str">
        <f>IF(入力!AJ47="",IF(入力!AK47="","",入力!AK47),IF(入力!AK47="",入力!AJ47,IF(入力!AJ47&gt;入力!AK47,入力!AJ47,入力!AK47)))</f>
        <v/>
      </c>
      <c r="AB127" s="240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7" t="str">
        <f>IF(入力!AM47="",IF(入力!AN47="","",入力!AN47),IF(入力!AN47="",入力!AM47,IF(入力!AM47&gt;入力!AN47,入力!AM47,入力!AN47)))</f>
        <v/>
      </c>
      <c r="AD127" s="126" t="str">
        <f>IF(入力!AO47="",IF(入力!AP47="","",入力!AP47),IF(入力!AP47="",入力!AO47,IF(入力!AO47&gt;入力!AP47,入力!AO47,入力!AP47)))</f>
        <v/>
      </c>
      <c r="AE127" s="209" t="str">
        <f>IF(入力!AQ47="",IF(入力!AR47="","",入力!AR47),IF(入力!AR47="",入力!AQ47,IF(入力!AQ47&gt;入力!AR47,入力!AQ47,入力!AR47)))</f>
        <v/>
      </c>
      <c r="AF127" s="449" t="str">
        <f>IF(入力!AS47="",IF(入力!AT47="","",入力!AT47),IF(入力!AT47="",入力!AS47,IF(入力!AS47&gt;入力!AT47,入力!AS47,入力!AT47)))</f>
        <v/>
      </c>
      <c r="AG127" s="237" t="str">
        <f>IF(入力!AU47="","",入力!AU47)</f>
        <v/>
      </c>
      <c r="AH127" s="159" t="str">
        <f>IF(入力!AV47="","",入力!AV47)</f>
        <v/>
      </c>
      <c r="AI127" s="237" t="str">
        <f>IF(入力!AW47="","",入力!AW47)</f>
        <v/>
      </c>
      <c r="AJ127" s="257" t="str">
        <f>IF(入力!AX47="","",入力!AX47)</f>
        <v/>
      </c>
      <c r="AK127" s="530" t="str">
        <f>IF(入力!AY47="","",入力!AY47)</f>
        <v/>
      </c>
      <c r="AL127" s="84" t="str">
        <f>IF(入力!AZ47="","",入力!AZ47)</f>
        <v/>
      </c>
      <c r="AM127" s="375" t="str">
        <f>IF(入力!BA47="","",入力!BA47)</f>
        <v/>
      </c>
      <c r="AN127" s="159" t="str">
        <f>IF(入力!BB47="","",入力!BB47)</f>
        <v/>
      </c>
      <c r="AO127" s="161" t="str">
        <f>IF(入力!BC47="",IF(入力!BD47="","",入力!BD47),IF(入力!BD47="",入力!BC47,IF(入力!BC47&gt;入力!BD47,入力!BC47,入力!BD47)))</f>
        <v/>
      </c>
      <c r="AP127" s="297" t="str">
        <f>IF(入力!BE47="",IF(入力!BF47="","",入力!BF47),IF(入力!BF47="",入力!BE47,IF(入力!BE47&gt;入力!BF47,入力!BE47,入力!BF47)))</f>
        <v/>
      </c>
      <c r="AQ127" s="203" t="str">
        <f>IF(入力!K47="","", IF(入力!AG47="","", IF(入力!AD47="","", K127/224*((Y127-224)+(W127-224)))))</f>
        <v/>
      </c>
    </row>
    <row r="128" spans="1:43">
      <c r="A128" s="96">
        <f>IF(入力!A48="","",入力!A48)</f>
        <v>35</v>
      </c>
      <c r="B128" s="189" t="str">
        <f>IF(入力!B48="","",入力!B48)</f>
        <v/>
      </c>
      <c r="C128" s="189" t="str">
        <f>IF(入力!C48="","",入力!C48)</f>
        <v/>
      </c>
      <c r="D128" s="232" t="str">
        <f>IF(入力!D48="","",入力!D48)</f>
        <v/>
      </c>
      <c r="E128" s="441" t="str">
        <f>IF(入力!E48="", IF(D128="","",DATEDIF(D128,入力!$C$3,"Y")),入力!E48)</f>
        <v/>
      </c>
      <c r="F128" s="374" t="str">
        <f>IF(入力!F48="","",入力!F48)</f>
        <v/>
      </c>
      <c r="G128" s="189" t="str">
        <f>IF(入力!G48="","",入力!G48)</f>
        <v/>
      </c>
      <c r="H128" s="189" t="str">
        <f>IF(入力!H48="","",入力!H48)</f>
        <v/>
      </c>
      <c r="I128" s="374" t="str">
        <f>IF(入力!I48="","",入力!I48)</f>
        <v/>
      </c>
      <c r="J128" s="374" t="str">
        <f>IF(入力!J48="","",入力!J48)</f>
        <v/>
      </c>
      <c r="K128" s="160" t="str">
        <f>IF(入力!K48="","",入力!K48)</f>
        <v/>
      </c>
      <c r="L128" s="83" t="str">
        <f>IF(入力!L48="","",入力!L48)</f>
        <v/>
      </c>
      <c r="M128" s="209" t="str">
        <f>IF(OR(入力!M48="",入力!N48=""),"",((4.57/(1.0888-0.00153*(入力!M48+入力!N48))-4.142)*100))</f>
        <v/>
      </c>
      <c r="N128" s="83" t="str">
        <f>IF(OR(入力!L48="",入力!M48="",入力!N48=""),"",(入力!L48-(入力!L48*(4.57/(1.0888-0.00153*(入力!M48+入力!N48))-4.142)*100)/100))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93" t="str">
        <f>IF(入力!R48="","",入力!R48)</f>
        <v/>
      </c>
      <c r="R128" s="238" t="str">
        <f xml:space="preserve"> IF(入力!T48="",IF(入力!V48="","",入力!V48),IF(入力!V48="",入力!T48,IF(入力!T48&gt;入力!V48,入力!V48,入力!T48)))</f>
        <v/>
      </c>
      <c r="S128" s="207" t="str">
        <f>IF(入力!W48="",IF(入力!X48="","",入力!X48),IF(入力!X48="",入力!W48,IF(入力!W48&gt;入力!X48,入力!X48,入力!W48)))</f>
        <v/>
      </c>
      <c r="T128" s="239" t="str">
        <f>IF(入力!Y48="",IF(入力!Z48="","",入力!Z48),IF(入力!Z48="",入力!Y48,IF(入力!Y48&gt;入力!Z48,入力!Z48,入力!Y48)))</f>
        <v/>
      </c>
      <c r="U128" s="231" t="str">
        <f>IF(入力!AA48="",IF(入力!AB48="","",入力!AB48),IF(入力!AB48="",入力!AA48,IF(入力!AA48&gt;入力!AB48,入力!AA48,入力!AB48)))</f>
        <v/>
      </c>
      <c r="V128" s="240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40" t="str">
        <f>IF(入力!AD48="",IF(入力!AE48="","",入力!AE48),IF(入力!AE48="",入力!AD48,IF(入力!AD48&gt;入力!AE48,入力!AD48,入力!AE48)))</f>
        <v/>
      </c>
      <c r="X128" s="240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40" t="str">
        <f>IF(入力!AG48="",IF(入力!AH48="","",入力!AH48),IF(入力!AH48="",入力!AG48,IF(入力!AG48&gt;入力!AH48,入力!AG48,入力!AH48)))</f>
        <v/>
      </c>
      <c r="Z128" s="240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40" t="str">
        <f>IF(入力!AJ48="",IF(入力!AK48="","",入力!AK48),IF(入力!AK48="",入力!AJ48,IF(入力!AJ48&gt;入力!AK48,入力!AJ48,入力!AK48)))</f>
        <v/>
      </c>
      <c r="AB128" s="240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7" t="str">
        <f>IF(入力!AM48="",IF(入力!AN48="","",入力!AN48),IF(入力!AN48="",入力!AM48,IF(入力!AM48&gt;入力!AN48,入力!AM48,入力!AN48)))</f>
        <v/>
      </c>
      <c r="AD128" s="126" t="str">
        <f>IF(入力!AO48="",IF(入力!AP48="","",入力!AP48),IF(入力!AP48="",入力!AO48,IF(入力!AO48&gt;入力!AP48,入力!AO48,入力!AP48)))</f>
        <v/>
      </c>
      <c r="AE128" s="209" t="str">
        <f>IF(入力!AQ48="",IF(入力!AR48="","",入力!AR48),IF(入力!AR48="",入力!AQ48,IF(入力!AQ48&gt;入力!AR48,入力!AQ48,入力!AR48)))</f>
        <v/>
      </c>
      <c r="AF128" s="449" t="str">
        <f>IF(入力!AS48="",IF(入力!AT48="","",入力!AT48),IF(入力!AT48="",入力!AS48,IF(入力!AS48&gt;入力!AT48,入力!AS48,入力!AT48)))</f>
        <v/>
      </c>
      <c r="AG128" s="237" t="str">
        <f>IF(入力!AU48="","",入力!AU48)</f>
        <v/>
      </c>
      <c r="AH128" s="159" t="str">
        <f>IF(入力!AV48="","",入力!AV48)</f>
        <v/>
      </c>
      <c r="AI128" s="237" t="str">
        <f>IF(入力!AW48="","",入力!AW48)</f>
        <v/>
      </c>
      <c r="AJ128" s="257" t="str">
        <f>IF(入力!AX48="","",入力!AX48)</f>
        <v/>
      </c>
      <c r="AK128" s="530" t="str">
        <f>IF(入力!AY48="","",入力!AY48)</f>
        <v/>
      </c>
      <c r="AL128" s="84" t="str">
        <f>IF(入力!AZ48="","",入力!AZ48)</f>
        <v/>
      </c>
      <c r="AM128" s="375" t="str">
        <f>IF(入力!BA48="","",入力!BA48)</f>
        <v/>
      </c>
      <c r="AN128" s="159" t="str">
        <f>IF(入力!BB48="","",入力!BB48)</f>
        <v/>
      </c>
      <c r="AO128" s="161" t="str">
        <f>IF(入力!BC48="",IF(入力!BD48="","",入力!BD48),IF(入力!BD48="",入力!BC48,IF(入力!BC48&gt;入力!BD48,入力!BC48,入力!BD48)))</f>
        <v/>
      </c>
      <c r="AP128" s="297" t="str">
        <f>IF(入力!BE48="",IF(入力!BF48="","",入力!BF48),IF(入力!BF48="",入力!BE48,IF(入力!BE48&gt;入力!BF48,入力!BE48,入力!BF48)))</f>
        <v/>
      </c>
      <c r="AQ128" s="203" t="str">
        <f>IF(入力!K48="","", IF(入力!AG48="","", IF(入力!AD48="","", K128/224*((Y128-224)+(W128-224)))))</f>
        <v/>
      </c>
    </row>
    <row r="129" spans="1:43">
      <c r="A129" s="96">
        <f>IF(入力!A49="","",入力!A49)</f>
        <v>36</v>
      </c>
      <c r="B129" s="189" t="str">
        <f>IF(入力!B49="","",入力!B49)</f>
        <v/>
      </c>
      <c r="C129" s="189" t="str">
        <f>IF(入力!C49="","",入力!C49)</f>
        <v/>
      </c>
      <c r="D129" s="232" t="str">
        <f>IF(入力!D49="","",入力!D49)</f>
        <v/>
      </c>
      <c r="E129" s="441" t="str">
        <f>IF(入力!E49="", IF(D129="","",DATEDIF(D129,入力!$C$3,"Y")),入力!E49)</f>
        <v/>
      </c>
      <c r="F129" s="374" t="str">
        <f>IF(入力!F49="","",入力!F49)</f>
        <v/>
      </c>
      <c r="G129" s="189" t="str">
        <f>IF(入力!G49="","",入力!G49)</f>
        <v/>
      </c>
      <c r="H129" s="189" t="str">
        <f>IF(入力!H49="","",入力!H49)</f>
        <v/>
      </c>
      <c r="I129" s="374" t="str">
        <f>IF(入力!I49="","",入力!I49)</f>
        <v/>
      </c>
      <c r="J129" s="374" t="str">
        <f>IF(入力!J49="","",入力!J49)</f>
        <v/>
      </c>
      <c r="K129" s="160" t="str">
        <f>IF(入力!K49="","",入力!K49)</f>
        <v/>
      </c>
      <c r="L129" s="83" t="str">
        <f>IF(入力!L49="","",入力!L49)</f>
        <v/>
      </c>
      <c r="M129" s="209" t="str">
        <f>IF(OR(入力!M49="",入力!N49=""),"",((4.57/(1.0888-0.00153*(入力!M49+入力!N49))-4.142)*100))</f>
        <v/>
      </c>
      <c r="N129" s="83" t="str">
        <f>IF(OR(入力!L49="",入力!M49="",入力!N49=""),"",(入力!L49-(入力!L49*(4.57/(1.0888-0.00153*(入力!M49+入力!N49))-4.142)*100)/100))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93" t="str">
        <f>IF(入力!R49="","",入力!R49)</f>
        <v/>
      </c>
      <c r="R129" s="238" t="str">
        <f xml:space="preserve"> IF(入力!T49="",IF(入力!V49="","",入力!V49),IF(入力!V49="",入力!T49,IF(入力!T49&gt;入力!V49,入力!V49,入力!T49)))</f>
        <v/>
      </c>
      <c r="S129" s="207" t="str">
        <f>IF(入力!W49="",IF(入力!X49="","",入力!X49),IF(入力!X49="",入力!W49,IF(入力!W49&gt;入力!X49,入力!X49,入力!W49)))</f>
        <v/>
      </c>
      <c r="T129" s="239" t="str">
        <f>IF(入力!Y49="",IF(入力!Z49="","",入力!Z49),IF(入力!Z49="",入力!Y49,IF(入力!Y49&gt;入力!Z49,入力!Z49,入力!Y49)))</f>
        <v/>
      </c>
      <c r="U129" s="231" t="str">
        <f>IF(入力!AA49="",IF(入力!AB49="","",入力!AB49),IF(入力!AB49="",入力!AA49,IF(入力!AA49&gt;入力!AB49,入力!AA49,入力!AB49)))</f>
        <v/>
      </c>
      <c r="V129" s="240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40" t="str">
        <f>IF(入力!AD49="",IF(入力!AE49="","",入力!AE49),IF(入力!AE49="",入力!AD49,IF(入力!AD49&gt;入力!AE49,入力!AD49,入力!AE49)))</f>
        <v/>
      </c>
      <c r="X129" s="240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40" t="str">
        <f>IF(入力!AG49="",IF(入力!AH49="","",入力!AH49),IF(入力!AH49="",入力!AG49,IF(入力!AG49&gt;入力!AH49,入力!AG49,入力!AH49)))</f>
        <v/>
      </c>
      <c r="Z129" s="240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40" t="str">
        <f>IF(入力!AJ49="",IF(入力!AK49="","",入力!AK49),IF(入力!AK49="",入力!AJ49,IF(入力!AJ49&gt;入力!AK49,入力!AJ49,入力!AK49)))</f>
        <v/>
      </c>
      <c r="AB129" s="240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7" t="str">
        <f>IF(入力!AM49="",IF(入力!AN49="","",入力!AN49),IF(入力!AN49="",入力!AM49,IF(入力!AM49&gt;入力!AN49,入力!AM49,入力!AN49)))</f>
        <v/>
      </c>
      <c r="AD129" s="126" t="str">
        <f>IF(入力!AO49="",IF(入力!AP49="","",入力!AP49),IF(入力!AP49="",入力!AO49,IF(入力!AO49&gt;入力!AP49,入力!AO49,入力!AP49)))</f>
        <v/>
      </c>
      <c r="AE129" s="209" t="str">
        <f>IF(入力!AQ49="",IF(入力!AR49="","",入力!AR49),IF(入力!AR49="",入力!AQ49,IF(入力!AQ49&gt;入力!AR49,入力!AQ49,入力!AR49)))</f>
        <v/>
      </c>
      <c r="AF129" s="449" t="str">
        <f>IF(入力!AS49="",IF(入力!AT49="","",入力!AT49),IF(入力!AT49="",入力!AS49,IF(入力!AS49&gt;入力!AT49,入力!AS49,入力!AT49)))</f>
        <v/>
      </c>
      <c r="AG129" s="237" t="str">
        <f>IF(入力!AU49="","",入力!AU49)</f>
        <v/>
      </c>
      <c r="AH129" s="159" t="str">
        <f>IF(入力!AV49="","",入力!AV49)</f>
        <v/>
      </c>
      <c r="AI129" s="237" t="str">
        <f>IF(入力!AW49="","",入力!AW49)</f>
        <v/>
      </c>
      <c r="AJ129" s="257" t="str">
        <f>IF(入力!AX49="","",入力!AX49)</f>
        <v/>
      </c>
      <c r="AK129" s="530" t="str">
        <f>IF(入力!AY49="","",入力!AY49)</f>
        <v/>
      </c>
      <c r="AL129" s="84" t="str">
        <f>IF(入力!AZ49="","",入力!AZ49)</f>
        <v/>
      </c>
      <c r="AM129" s="375" t="str">
        <f>IF(入力!BA49="","",入力!BA49)</f>
        <v/>
      </c>
      <c r="AN129" s="159" t="str">
        <f>IF(入力!BB49="","",入力!BB49)</f>
        <v/>
      </c>
      <c r="AO129" s="161" t="str">
        <f>IF(入力!BC49="",IF(入力!BD49="","",入力!BD49),IF(入力!BD49="",入力!BC49,IF(入力!BC49&gt;入力!BD49,入力!BC49,入力!BD49)))</f>
        <v/>
      </c>
      <c r="AP129" s="297" t="str">
        <f>IF(入力!BE49="",IF(入力!BF49="","",入力!BF49),IF(入力!BF49="",入力!BE49,IF(入力!BE49&gt;入力!BF49,入力!BE49,入力!BF49)))</f>
        <v/>
      </c>
      <c r="AQ129" s="203" t="str">
        <f>IF(入力!K49="","", IF(入力!AG49="","", IF(入力!AD49="","", K129/224*((Y129-224)+(W129-224)))))</f>
        <v/>
      </c>
    </row>
    <row r="130" spans="1:43">
      <c r="A130" s="96">
        <f>IF(入力!A50="","",入力!A50)</f>
        <v>37</v>
      </c>
      <c r="B130" s="189" t="str">
        <f>IF(入力!B50="","",入力!B50)</f>
        <v/>
      </c>
      <c r="C130" s="189" t="str">
        <f>IF(入力!C50="","",入力!C50)</f>
        <v/>
      </c>
      <c r="D130" s="232" t="str">
        <f>IF(入力!D50="","",入力!D50)</f>
        <v/>
      </c>
      <c r="E130" s="441" t="str">
        <f>IF(入力!E50="", IF(D130="","",DATEDIF(D130,入力!$C$3,"Y")),入力!E50)</f>
        <v/>
      </c>
      <c r="F130" s="374" t="str">
        <f>IF(入力!F50="","",入力!F50)</f>
        <v/>
      </c>
      <c r="G130" s="189" t="str">
        <f>IF(入力!G50="","",入力!G50)</f>
        <v/>
      </c>
      <c r="H130" s="189" t="str">
        <f>IF(入力!H50="","",入力!H50)</f>
        <v/>
      </c>
      <c r="I130" s="374" t="str">
        <f>IF(入力!I50="","",入力!I50)</f>
        <v/>
      </c>
      <c r="J130" s="374" t="str">
        <f>IF(入力!J50="","",入力!J50)</f>
        <v/>
      </c>
      <c r="K130" s="160" t="str">
        <f>IF(入力!K50="","",入力!K50)</f>
        <v/>
      </c>
      <c r="L130" s="83" t="str">
        <f>IF(入力!L50="","",入力!L50)</f>
        <v/>
      </c>
      <c r="M130" s="209" t="str">
        <f>IF(OR(入力!M50="",入力!N50=""),"",((4.57/(1.0888-0.00153*(入力!M50+入力!N50))-4.142)*100))</f>
        <v/>
      </c>
      <c r="N130" s="83" t="str">
        <f>IF(OR(入力!L50="",入力!M50="",入力!N50=""),"",(入力!L50-(入力!L50*(4.57/(1.0888-0.00153*(入力!M50+入力!N50))-4.142)*100)/100))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93" t="str">
        <f>IF(入力!R50="","",入力!R50)</f>
        <v/>
      </c>
      <c r="R130" s="238" t="str">
        <f xml:space="preserve"> IF(入力!T50="",IF(入力!V50="","",入力!V50),IF(入力!V50="",入力!T50,IF(入力!T50&gt;入力!V50,入力!V50,入力!T50)))</f>
        <v/>
      </c>
      <c r="S130" s="207" t="str">
        <f>IF(入力!W50="",IF(入力!X50="","",入力!X50),IF(入力!X50="",入力!W50,IF(入力!W50&gt;入力!X50,入力!X50,入力!W50)))</f>
        <v/>
      </c>
      <c r="T130" s="239" t="str">
        <f>IF(入力!Y50="",IF(入力!Z50="","",入力!Z50),IF(入力!Z50="",入力!Y50,IF(入力!Y50&gt;入力!Z50,入力!Z50,入力!Y50)))</f>
        <v/>
      </c>
      <c r="U130" s="231" t="str">
        <f>IF(入力!AA50="",IF(入力!AB50="","",入力!AB50),IF(入力!AB50="",入力!AA50,IF(入力!AA50&gt;入力!AB50,入力!AA50,入力!AB50)))</f>
        <v/>
      </c>
      <c r="V130" s="240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40" t="str">
        <f>IF(入力!AD50="",IF(入力!AE50="","",入力!AE50),IF(入力!AE50="",入力!AD50,IF(入力!AD50&gt;入力!AE50,入力!AD50,入力!AE50)))</f>
        <v/>
      </c>
      <c r="X130" s="240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40" t="str">
        <f>IF(入力!AG50="",IF(入力!AH50="","",入力!AH50),IF(入力!AH50="",入力!AG50,IF(入力!AG50&gt;入力!AH50,入力!AG50,入力!AH50)))</f>
        <v/>
      </c>
      <c r="Z130" s="240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40" t="str">
        <f>IF(入力!AJ50="",IF(入力!AK50="","",入力!AK50),IF(入力!AK50="",入力!AJ50,IF(入力!AJ50&gt;入力!AK50,入力!AJ50,入力!AK50)))</f>
        <v/>
      </c>
      <c r="AB130" s="240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7" t="str">
        <f>IF(入力!AM50="",IF(入力!AN50="","",入力!AN50),IF(入力!AN50="",入力!AM50,IF(入力!AM50&gt;入力!AN50,入力!AM50,入力!AN50)))</f>
        <v/>
      </c>
      <c r="AD130" s="126" t="str">
        <f>IF(入力!AO50="",IF(入力!AP50="","",入力!AP50),IF(入力!AP50="",入力!AO50,IF(入力!AO50&gt;入力!AP50,入力!AO50,入力!AP50)))</f>
        <v/>
      </c>
      <c r="AE130" s="209" t="str">
        <f>IF(入力!AQ50="",IF(入力!AR50="","",入力!AR50),IF(入力!AR50="",入力!AQ50,IF(入力!AQ50&gt;入力!AR50,入力!AQ50,入力!AR50)))</f>
        <v/>
      </c>
      <c r="AF130" s="449" t="str">
        <f>IF(入力!AS50="",IF(入力!AT50="","",入力!AT50),IF(入力!AT50="",入力!AS50,IF(入力!AS50&gt;入力!AT50,入力!AS50,入力!AT50)))</f>
        <v/>
      </c>
      <c r="AG130" s="237" t="str">
        <f>IF(入力!AU50="","",入力!AU50)</f>
        <v/>
      </c>
      <c r="AH130" s="159" t="str">
        <f>IF(入力!AV50="","",入力!AV50)</f>
        <v/>
      </c>
      <c r="AI130" s="237" t="str">
        <f>IF(入力!AW50="","",入力!AW50)</f>
        <v/>
      </c>
      <c r="AJ130" s="257" t="str">
        <f>IF(入力!AX50="","",入力!AX50)</f>
        <v/>
      </c>
      <c r="AK130" s="530" t="str">
        <f>IF(入力!AY50="","",入力!AY50)</f>
        <v/>
      </c>
      <c r="AL130" s="84" t="str">
        <f>IF(入力!AZ50="","",入力!AZ50)</f>
        <v/>
      </c>
      <c r="AM130" s="375" t="str">
        <f>IF(入力!BA50="","",入力!BA50)</f>
        <v/>
      </c>
      <c r="AN130" s="159" t="str">
        <f>IF(入力!BB50="","",入力!BB50)</f>
        <v/>
      </c>
      <c r="AO130" s="161" t="str">
        <f>IF(入力!BC50="",IF(入力!BD50="","",入力!BD50),IF(入力!BD50="",入力!BC50,IF(入力!BC50&gt;入力!BD50,入力!BC50,入力!BD50)))</f>
        <v/>
      </c>
      <c r="AP130" s="297" t="str">
        <f>IF(入力!BE50="",IF(入力!BF50="","",入力!BF50),IF(入力!BF50="",入力!BE50,IF(入力!BE50&gt;入力!BF50,入力!BE50,入力!BF50)))</f>
        <v/>
      </c>
      <c r="AQ130" s="203" t="str">
        <f>IF(入力!K50="","", IF(入力!AG50="","", IF(入力!AD50="","", K130/224*((Y130-224)+(W130-224)))))</f>
        <v/>
      </c>
    </row>
    <row r="131" spans="1:43">
      <c r="A131" s="96">
        <f>IF(入力!A51="","",入力!A51)</f>
        <v>38</v>
      </c>
      <c r="B131" s="189" t="str">
        <f>IF(入力!B51="","",入力!B51)</f>
        <v/>
      </c>
      <c r="C131" s="189" t="str">
        <f>IF(入力!C51="","",入力!C51)</f>
        <v/>
      </c>
      <c r="D131" s="232" t="str">
        <f>IF(入力!D51="","",入力!D51)</f>
        <v/>
      </c>
      <c r="E131" s="441" t="str">
        <f>IF(入力!E51="", IF(D131="","",DATEDIF(D131,入力!$C$3,"Y")),入力!E51)</f>
        <v/>
      </c>
      <c r="F131" s="374" t="str">
        <f>IF(入力!F51="","",入力!F51)</f>
        <v/>
      </c>
      <c r="G131" s="189" t="str">
        <f>IF(入力!G51="","",入力!G51)</f>
        <v/>
      </c>
      <c r="H131" s="189" t="str">
        <f>IF(入力!H51="","",入力!H51)</f>
        <v/>
      </c>
      <c r="I131" s="374" t="str">
        <f>IF(入力!I51="","",入力!I51)</f>
        <v/>
      </c>
      <c r="J131" s="374" t="str">
        <f>IF(入力!J51="","",入力!J51)</f>
        <v/>
      </c>
      <c r="K131" s="160" t="str">
        <f>IF(入力!K51="","",入力!K51)</f>
        <v/>
      </c>
      <c r="L131" s="83" t="str">
        <f>IF(入力!L51="","",入力!L51)</f>
        <v/>
      </c>
      <c r="M131" s="209" t="str">
        <f>IF(OR(入力!M51="",入力!N51=""),"",((4.57/(1.0888-0.00153*(入力!M51+入力!N51))-4.142)*100))</f>
        <v/>
      </c>
      <c r="N131" s="83" t="str">
        <f>IF(OR(入力!L51="",入力!M51="",入力!N51=""),"",(入力!L51-(入力!L51*(4.57/(1.0888-0.00153*(入力!M51+入力!N51))-4.142)*100)/100))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93" t="str">
        <f>IF(入力!R51="","",入力!R51)</f>
        <v/>
      </c>
      <c r="R131" s="238" t="str">
        <f xml:space="preserve"> IF(入力!T51="",IF(入力!V51="","",入力!V51),IF(入力!V51="",入力!T51,IF(入力!T51&gt;入力!V51,入力!V51,入力!T51)))</f>
        <v/>
      </c>
      <c r="S131" s="207" t="str">
        <f>IF(入力!W51="",IF(入力!X51="","",入力!X51),IF(入力!X51="",入力!W51,IF(入力!W51&gt;入力!X51,入力!X51,入力!W51)))</f>
        <v/>
      </c>
      <c r="T131" s="239" t="str">
        <f>IF(入力!Y51="",IF(入力!Z51="","",入力!Z51),IF(入力!Z51="",入力!Y51,IF(入力!Y51&gt;入力!Z51,入力!Z51,入力!Y51)))</f>
        <v/>
      </c>
      <c r="U131" s="231" t="str">
        <f>IF(入力!AA51="",IF(入力!AB51="","",入力!AB51),IF(入力!AB51="",入力!AA51,IF(入力!AA51&gt;入力!AB51,入力!AA51,入力!AB51)))</f>
        <v/>
      </c>
      <c r="V131" s="240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40" t="str">
        <f>IF(入力!AD51="",IF(入力!AE51="","",入力!AE51),IF(入力!AE51="",入力!AD51,IF(入力!AD51&gt;入力!AE51,入力!AD51,入力!AE51)))</f>
        <v/>
      </c>
      <c r="X131" s="240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40" t="str">
        <f>IF(入力!AG51="",IF(入力!AH51="","",入力!AH51),IF(入力!AH51="",入力!AG51,IF(入力!AG51&gt;入力!AH51,入力!AG51,入力!AH51)))</f>
        <v/>
      </c>
      <c r="Z131" s="240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40" t="str">
        <f>IF(入力!AJ51="",IF(入力!AK51="","",入力!AK51),IF(入力!AK51="",入力!AJ51,IF(入力!AJ51&gt;入力!AK51,入力!AJ51,入力!AK51)))</f>
        <v/>
      </c>
      <c r="AB131" s="240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7" t="str">
        <f>IF(入力!AM51="",IF(入力!AN51="","",入力!AN51),IF(入力!AN51="",入力!AM51,IF(入力!AM51&gt;入力!AN51,入力!AM51,入力!AN51)))</f>
        <v/>
      </c>
      <c r="AD131" s="126" t="str">
        <f>IF(入力!AO51="",IF(入力!AP51="","",入力!AP51),IF(入力!AP51="",入力!AO51,IF(入力!AO51&gt;入力!AP51,入力!AO51,入力!AP51)))</f>
        <v/>
      </c>
      <c r="AE131" s="209" t="str">
        <f>IF(入力!AQ51="",IF(入力!AR51="","",入力!AR51),IF(入力!AR51="",入力!AQ51,IF(入力!AQ51&gt;入力!AR51,入力!AQ51,入力!AR51)))</f>
        <v/>
      </c>
      <c r="AF131" s="449" t="str">
        <f>IF(入力!AS51="",IF(入力!AT51="","",入力!AT51),IF(入力!AT51="",入力!AS51,IF(入力!AS51&gt;入力!AT51,入力!AS51,入力!AT51)))</f>
        <v/>
      </c>
      <c r="AG131" s="237" t="str">
        <f>IF(入力!AU51="","",入力!AU51)</f>
        <v/>
      </c>
      <c r="AH131" s="159" t="str">
        <f>IF(入力!AV51="","",入力!AV51)</f>
        <v/>
      </c>
      <c r="AI131" s="237" t="str">
        <f>IF(入力!AW51="","",入力!AW51)</f>
        <v/>
      </c>
      <c r="AJ131" s="257" t="str">
        <f>IF(入力!AX51="","",入力!AX51)</f>
        <v/>
      </c>
      <c r="AK131" s="530" t="str">
        <f>IF(入力!AY51="","",入力!AY51)</f>
        <v/>
      </c>
      <c r="AL131" s="84" t="str">
        <f>IF(入力!AZ51="","",入力!AZ51)</f>
        <v/>
      </c>
      <c r="AM131" s="375" t="str">
        <f>IF(入力!BA51="","",入力!BA51)</f>
        <v/>
      </c>
      <c r="AN131" s="159" t="str">
        <f>IF(入力!BB51="","",入力!BB51)</f>
        <v/>
      </c>
      <c r="AO131" s="161" t="str">
        <f>IF(入力!BC51="",IF(入力!BD51="","",入力!BD51),IF(入力!BD51="",入力!BC51,IF(入力!BC51&gt;入力!BD51,入力!BC51,入力!BD51)))</f>
        <v/>
      </c>
      <c r="AP131" s="297" t="str">
        <f>IF(入力!BE51="",IF(入力!BF51="","",入力!BF51),IF(入力!BF51="",入力!BE51,IF(入力!BE51&gt;入力!BF51,入力!BE51,入力!BF51)))</f>
        <v/>
      </c>
      <c r="AQ131" s="203" t="str">
        <f>IF(入力!K51="","", IF(入力!AG51="","", IF(入力!AD51="","", K131/224*((Y131-224)+(W131-224)))))</f>
        <v/>
      </c>
    </row>
    <row r="132" spans="1:43">
      <c r="A132" s="96">
        <f>IF(入力!A52="","",入力!A52)</f>
        <v>39</v>
      </c>
      <c r="B132" s="189" t="str">
        <f>IF(入力!B52="","",入力!B52)</f>
        <v/>
      </c>
      <c r="C132" s="189" t="str">
        <f>IF(入力!C52="","",入力!C52)</f>
        <v/>
      </c>
      <c r="D132" s="232" t="str">
        <f>IF(入力!D52="","",入力!D52)</f>
        <v/>
      </c>
      <c r="E132" s="441" t="str">
        <f>IF(入力!E52="", IF(D132="","",DATEDIF(D132,入力!$C$3,"Y")),入力!E52)</f>
        <v/>
      </c>
      <c r="F132" s="374" t="str">
        <f>IF(入力!F52="","",入力!F52)</f>
        <v/>
      </c>
      <c r="G132" s="189" t="str">
        <f>IF(入力!G52="","",入力!G52)</f>
        <v/>
      </c>
      <c r="H132" s="189" t="str">
        <f>IF(入力!H52="","",入力!H52)</f>
        <v/>
      </c>
      <c r="I132" s="374" t="str">
        <f>IF(入力!I52="","",入力!I52)</f>
        <v/>
      </c>
      <c r="J132" s="374" t="str">
        <f>IF(入力!J52="","",入力!J52)</f>
        <v/>
      </c>
      <c r="K132" s="160" t="str">
        <f>IF(入力!K52="","",入力!K52)</f>
        <v/>
      </c>
      <c r="L132" s="83" t="str">
        <f>IF(入力!L52="","",入力!L52)</f>
        <v/>
      </c>
      <c r="M132" s="209" t="str">
        <f>IF(OR(入力!M52="",入力!N52=""),"",((4.57/(1.0888-0.00153*(入力!M52+入力!N52))-4.142)*100))</f>
        <v/>
      </c>
      <c r="N132" s="83" t="str">
        <f>IF(OR(入力!L52="",入力!M52="",入力!N52=""),"",(入力!L52-(入力!L52*(4.57/(1.0888-0.00153*(入力!M52+入力!N52))-4.142)*100)/100))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93" t="str">
        <f>IF(入力!R52="","",入力!R52)</f>
        <v/>
      </c>
      <c r="R132" s="238" t="str">
        <f xml:space="preserve"> IF(入力!T52="",IF(入力!V52="","",入力!V52),IF(入力!V52="",入力!T52,IF(入力!T52&gt;入力!V52,入力!V52,入力!T52)))</f>
        <v/>
      </c>
      <c r="S132" s="207" t="str">
        <f>IF(入力!W52="",IF(入力!X52="","",入力!X52),IF(入力!X52="",入力!W52,IF(入力!W52&gt;入力!X52,入力!X52,入力!W52)))</f>
        <v/>
      </c>
      <c r="T132" s="239" t="str">
        <f>IF(入力!Y52="",IF(入力!Z52="","",入力!Z52),IF(入力!Z52="",入力!Y52,IF(入力!Y52&gt;入力!Z52,入力!Z52,入力!Y52)))</f>
        <v/>
      </c>
      <c r="U132" s="231" t="str">
        <f>IF(入力!AA52="",IF(入力!AB52="","",入力!AB52),IF(入力!AB52="",入力!AA52,IF(入力!AA52&gt;入力!AB52,入力!AA52,入力!AB52)))</f>
        <v/>
      </c>
      <c r="V132" s="240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40" t="str">
        <f>IF(入力!AD52="",IF(入力!AE52="","",入力!AE52),IF(入力!AE52="",入力!AD52,IF(入力!AD52&gt;入力!AE52,入力!AD52,入力!AE52)))</f>
        <v/>
      </c>
      <c r="X132" s="240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40" t="str">
        <f>IF(入力!AG52="",IF(入力!AH52="","",入力!AH52),IF(入力!AH52="",入力!AG52,IF(入力!AG52&gt;入力!AH52,入力!AG52,入力!AH52)))</f>
        <v/>
      </c>
      <c r="Z132" s="240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40" t="str">
        <f>IF(入力!AJ52="",IF(入力!AK52="","",入力!AK52),IF(入力!AK52="",入力!AJ52,IF(入力!AJ52&gt;入力!AK52,入力!AJ52,入力!AK52)))</f>
        <v/>
      </c>
      <c r="AB132" s="240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7" t="str">
        <f>IF(入力!AM52="",IF(入力!AN52="","",入力!AN52),IF(入力!AN52="",入力!AM52,IF(入力!AM52&gt;入力!AN52,入力!AM52,入力!AN52)))</f>
        <v/>
      </c>
      <c r="AD132" s="126" t="str">
        <f>IF(入力!AO52="",IF(入力!AP52="","",入力!AP52),IF(入力!AP52="",入力!AO52,IF(入力!AO52&gt;入力!AP52,入力!AO52,入力!AP52)))</f>
        <v/>
      </c>
      <c r="AE132" s="209" t="str">
        <f>IF(入力!AQ52="",IF(入力!AR52="","",入力!AR52),IF(入力!AR52="",入力!AQ52,IF(入力!AQ52&gt;入力!AR52,入力!AQ52,入力!AR52)))</f>
        <v/>
      </c>
      <c r="AF132" s="449" t="str">
        <f>IF(入力!AS52="",IF(入力!AT52="","",入力!AT52),IF(入力!AT52="",入力!AS52,IF(入力!AS52&gt;入力!AT52,入力!AS52,入力!AT52)))</f>
        <v/>
      </c>
      <c r="AG132" s="237" t="str">
        <f>IF(入力!AU52="","",入力!AU52)</f>
        <v/>
      </c>
      <c r="AH132" s="159" t="str">
        <f>IF(入力!AV52="","",入力!AV52)</f>
        <v/>
      </c>
      <c r="AI132" s="237" t="str">
        <f>IF(入力!AW52="","",入力!AW52)</f>
        <v/>
      </c>
      <c r="AJ132" s="257" t="str">
        <f>IF(入力!AX52="","",入力!AX52)</f>
        <v/>
      </c>
      <c r="AK132" s="530" t="str">
        <f>IF(入力!AY52="","",入力!AY52)</f>
        <v/>
      </c>
      <c r="AL132" s="84" t="str">
        <f>IF(入力!AZ52="","",入力!AZ52)</f>
        <v/>
      </c>
      <c r="AM132" s="375" t="str">
        <f>IF(入力!BA52="","",入力!BA52)</f>
        <v/>
      </c>
      <c r="AN132" s="159" t="str">
        <f>IF(入力!BB52="","",入力!BB52)</f>
        <v/>
      </c>
      <c r="AO132" s="161" t="str">
        <f>IF(入力!BC52="",IF(入力!BD52="","",入力!BD52),IF(入力!BD52="",入力!BC52,IF(入力!BC52&gt;入力!BD52,入力!BC52,入力!BD52)))</f>
        <v/>
      </c>
      <c r="AP132" s="297" t="str">
        <f>IF(入力!BE52="",IF(入力!BF52="","",入力!BF52),IF(入力!BF52="",入力!BE52,IF(入力!BE52&gt;入力!BF52,入力!BE52,入力!BF52)))</f>
        <v/>
      </c>
      <c r="AQ132" s="203" t="str">
        <f>IF(入力!K52="","", IF(入力!AG52="","", IF(入力!AD52="","", K132/224*((Y132-224)+(W132-224)))))</f>
        <v/>
      </c>
    </row>
    <row r="133" spans="1:43">
      <c r="A133" s="96">
        <f>IF(入力!A53="","",入力!A53)</f>
        <v>40</v>
      </c>
      <c r="B133" s="189" t="str">
        <f>IF(入力!B53="","",入力!B53)</f>
        <v/>
      </c>
      <c r="C133" s="189" t="str">
        <f>IF(入力!C53="","",入力!C53)</f>
        <v/>
      </c>
      <c r="D133" s="232" t="str">
        <f>IF(入力!D53="","",入力!D53)</f>
        <v/>
      </c>
      <c r="E133" s="441" t="str">
        <f>IF(入力!E53="", IF(D133="","",DATEDIF(D133,入力!$C$3,"Y")),入力!E53)</f>
        <v/>
      </c>
      <c r="F133" s="374" t="str">
        <f>IF(入力!F53="","",入力!F53)</f>
        <v/>
      </c>
      <c r="G133" s="189" t="str">
        <f>IF(入力!G53="","",入力!G53)</f>
        <v/>
      </c>
      <c r="H133" s="189" t="str">
        <f>IF(入力!H53="","",入力!H53)</f>
        <v/>
      </c>
      <c r="I133" s="374" t="str">
        <f>IF(入力!I53="","",入力!I53)</f>
        <v/>
      </c>
      <c r="J133" s="374" t="str">
        <f>IF(入力!J53="","",入力!J53)</f>
        <v/>
      </c>
      <c r="K133" s="160" t="str">
        <f>IF(入力!K53="","",入力!K53)</f>
        <v/>
      </c>
      <c r="L133" s="83" t="str">
        <f>IF(入力!L53="","",入力!L53)</f>
        <v/>
      </c>
      <c r="M133" s="209" t="str">
        <f>IF(OR(入力!M53="",入力!N53=""),"",((4.57/(1.0888-0.00153*(入力!M53+入力!N53))-4.142)*100))</f>
        <v/>
      </c>
      <c r="N133" s="83" t="str">
        <f>IF(OR(入力!L53="",入力!M53="",入力!N53=""),"",(入力!L53-(入力!L53*(4.57/(1.0888-0.00153*(入力!M53+入力!N53))-4.142)*100)/100))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93" t="str">
        <f>IF(入力!R53="","",入力!R53)</f>
        <v/>
      </c>
      <c r="R133" s="238" t="str">
        <f xml:space="preserve"> IF(入力!T53="",IF(入力!V53="","",入力!V53),IF(入力!V53="",入力!T53,IF(入力!T53&gt;入力!V53,入力!V53,入力!T53)))</f>
        <v/>
      </c>
      <c r="S133" s="207" t="str">
        <f>IF(入力!W53="",IF(入力!X53="","",入力!X53),IF(入力!X53="",入力!W53,IF(入力!W53&gt;入力!X53,入力!X53,入力!W53)))</f>
        <v/>
      </c>
      <c r="T133" s="239" t="str">
        <f>IF(入力!Y53="",IF(入力!Z53="","",入力!Z53),IF(入力!Z53="",入力!Y53,IF(入力!Y53&gt;入力!Z53,入力!Z53,入力!Y53)))</f>
        <v/>
      </c>
      <c r="U133" s="231" t="str">
        <f>IF(入力!AA53="",IF(入力!AB53="","",入力!AB53),IF(入力!AB53="",入力!AA53,IF(入力!AA53&gt;入力!AB53,入力!AA53,入力!AB53)))</f>
        <v/>
      </c>
      <c r="V133" s="240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40" t="str">
        <f>IF(入力!AD53="",IF(入力!AE53="","",入力!AE53),IF(入力!AE53="",入力!AD53,IF(入力!AD53&gt;入力!AE53,入力!AD53,入力!AE53)))</f>
        <v/>
      </c>
      <c r="X133" s="240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40" t="str">
        <f>IF(入力!AG53="",IF(入力!AH53="","",入力!AH53),IF(入力!AH53="",入力!AG53,IF(入力!AG53&gt;入力!AH53,入力!AG53,入力!AH53)))</f>
        <v/>
      </c>
      <c r="Z133" s="240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40" t="str">
        <f>IF(入力!AJ53="",IF(入力!AK53="","",入力!AK53),IF(入力!AK53="",入力!AJ53,IF(入力!AJ53&gt;入力!AK53,入力!AJ53,入力!AK53)))</f>
        <v/>
      </c>
      <c r="AB133" s="240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7" t="str">
        <f>IF(入力!AM53="",IF(入力!AN53="","",入力!AN53),IF(入力!AN53="",入力!AM53,IF(入力!AM53&gt;入力!AN53,入力!AM53,入力!AN53)))</f>
        <v/>
      </c>
      <c r="AD133" s="126" t="str">
        <f>IF(入力!AO53="",IF(入力!AP53="","",入力!AP53),IF(入力!AP53="",入力!AO53,IF(入力!AO53&gt;入力!AP53,入力!AO53,入力!AP53)))</f>
        <v/>
      </c>
      <c r="AE133" s="209" t="str">
        <f>IF(入力!AQ53="",IF(入力!AR53="","",入力!AR53),IF(入力!AR53="",入力!AQ53,IF(入力!AQ53&gt;入力!AR53,入力!AQ53,入力!AR53)))</f>
        <v/>
      </c>
      <c r="AF133" s="449" t="str">
        <f>IF(入力!AS53="",IF(入力!AT53="","",入力!AT53),IF(入力!AT53="",入力!AS53,IF(入力!AS53&gt;入力!AT53,入力!AS53,入力!AT53)))</f>
        <v/>
      </c>
      <c r="AG133" s="237" t="str">
        <f>IF(入力!AU53="","",入力!AU53)</f>
        <v/>
      </c>
      <c r="AH133" s="159" t="str">
        <f>IF(入力!AV53="","",入力!AV53)</f>
        <v/>
      </c>
      <c r="AI133" s="237" t="str">
        <f>IF(入力!AW53="","",入力!AW53)</f>
        <v/>
      </c>
      <c r="AJ133" s="257" t="str">
        <f>IF(入力!AX53="","",入力!AX53)</f>
        <v/>
      </c>
      <c r="AK133" s="530" t="str">
        <f>IF(入力!AY53="","",入力!AY53)</f>
        <v/>
      </c>
      <c r="AL133" s="84" t="str">
        <f>IF(入力!AZ53="","",入力!AZ53)</f>
        <v/>
      </c>
      <c r="AM133" s="375" t="str">
        <f>IF(入力!BA53="","",入力!BA53)</f>
        <v/>
      </c>
      <c r="AN133" s="159" t="str">
        <f>IF(入力!BB53="","",入力!BB53)</f>
        <v/>
      </c>
      <c r="AO133" s="161" t="str">
        <f>IF(入力!BC53="",IF(入力!BD53="","",入力!BD53),IF(入力!BD53="",入力!BC53,IF(入力!BC53&gt;入力!BD53,入力!BC53,入力!BD53)))</f>
        <v/>
      </c>
      <c r="AP133" s="297" t="str">
        <f>IF(入力!BE53="",IF(入力!BF53="","",入力!BF53),IF(入力!BF53="",入力!BE53,IF(入力!BE53&gt;入力!BF53,入力!BE53,入力!BF53)))</f>
        <v/>
      </c>
      <c r="AQ133" s="203" t="str">
        <f>IF(入力!K53="","", IF(入力!AG53="","", IF(入力!AD53="","", K133/224*((Y133-224)+(W133-224)))))</f>
        <v/>
      </c>
    </row>
    <row r="134" spans="1:43">
      <c r="A134" s="96">
        <f>IF(入力!A54="","",入力!A54)</f>
        <v>41</v>
      </c>
      <c r="B134" s="189" t="str">
        <f>IF(入力!B54="","",入力!B54)</f>
        <v/>
      </c>
      <c r="C134" s="189" t="str">
        <f>IF(入力!C54="","",入力!C54)</f>
        <v/>
      </c>
      <c r="D134" s="232" t="str">
        <f>IF(入力!D54="","",入力!D54)</f>
        <v/>
      </c>
      <c r="E134" s="441" t="str">
        <f>IF(入力!E54="", IF(D134="","",DATEDIF(D134,入力!$C$3,"Y")),入力!E54)</f>
        <v/>
      </c>
      <c r="F134" s="374" t="str">
        <f>IF(入力!F54="","",入力!F54)</f>
        <v/>
      </c>
      <c r="G134" s="189" t="str">
        <f>IF(入力!G54="","",入力!G54)</f>
        <v/>
      </c>
      <c r="H134" s="189" t="str">
        <f>IF(入力!H54="","",入力!H54)</f>
        <v/>
      </c>
      <c r="I134" s="374" t="str">
        <f>IF(入力!I54="","",入力!I54)</f>
        <v/>
      </c>
      <c r="J134" s="374" t="str">
        <f>IF(入力!J54="","",入力!J54)</f>
        <v/>
      </c>
      <c r="K134" s="160" t="str">
        <f>IF(入力!K54="","",入力!K54)</f>
        <v/>
      </c>
      <c r="L134" s="83" t="str">
        <f>IF(入力!L54="","",入力!L54)</f>
        <v/>
      </c>
      <c r="M134" s="209" t="str">
        <f>IF(OR(入力!M54="",入力!N54=""),"",((4.57/(1.0888-0.00153*(入力!M54+入力!N54))-4.142)*100))</f>
        <v/>
      </c>
      <c r="N134" s="83" t="str">
        <f>IF(OR(入力!L54="",入力!M54="",入力!N54=""),"",(入力!L54-(入力!L54*(4.57/(1.0888-0.00153*(入力!M54+入力!N54))-4.142)*100)/100))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93" t="str">
        <f>IF(入力!R54="","",入力!R54)</f>
        <v/>
      </c>
      <c r="R134" s="238" t="str">
        <f xml:space="preserve"> IF(入力!T54="",IF(入力!V54="","",入力!V54),IF(入力!V54="",入力!T54,IF(入力!T54&gt;入力!V54,入力!V54,入力!T54)))</f>
        <v/>
      </c>
      <c r="S134" s="207" t="str">
        <f>IF(入力!W54="",IF(入力!X54="","",入力!X54),IF(入力!X54="",入力!W54,IF(入力!W54&gt;入力!X54,入力!X54,入力!W54)))</f>
        <v/>
      </c>
      <c r="T134" s="239" t="str">
        <f>IF(入力!Y54="",IF(入力!Z54="","",入力!Z54),IF(入力!Z54="",入力!Y54,IF(入力!Y54&gt;入力!Z54,入力!Z54,入力!Y54)))</f>
        <v/>
      </c>
      <c r="U134" s="231" t="str">
        <f>IF(入力!AA54="",IF(入力!AB54="","",入力!AB54),IF(入力!AB54="",入力!AA54,IF(入力!AA54&gt;入力!AB54,入力!AA54,入力!AB54)))</f>
        <v/>
      </c>
      <c r="V134" s="240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40" t="str">
        <f>IF(入力!AD54="",IF(入力!AE54="","",入力!AE54),IF(入力!AE54="",入力!AD54,IF(入力!AD54&gt;入力!AE54,入力!AD54,入力!AE54)))</f>
        <v/>
      </c>
      <c r="X134" s="240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40" t="str">
        <f>IF(入力!AG54="",IF(入力!AH54="","",入力!AH54),IF(入力!AH54="",入力!AG54,IF(入力!AG54&gt;入力!AH54,入力!AG54,入力!AH54)))</f>
        <v/>
      </c>
      <c r="Z134" s="240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40" t="str">
        <f>IF(入力!AJ54="",IF(入力!AK54="","",入力!AK54),IF(入力!AK54="",入力!AJ54,IF(入力!AJ54&gt;入力!AK54,入力!AJ54,入力!AK54)))</f>
        <v/>
      </c>
      <c r="AB134" s="240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7" t="str">
        <f>IF(入力!AM54="",IF(入力!AN54="","",入力!AN54),IF(入力!AN54="",入力!AM54,IF(入力!AM54&gt;入力!AN54,入力!AM54,入力!AN54)))</f>
        <v/>
      </c>
      <c r="AD134" s="126" t="str">
        <f>IF(入力!AO54="",IF(入力!AP54="","",入力!AP54),IF(入力!AP54="",入力!AO54,IF(入力!AO54&gt;入力!AP54,入力!AO54,入力!AP54)))</f>
        <v/>
      </c>
      <c r="AE134" s="209" t="str">
        <f>IF(入力!AQ54="",IF(入力!AR54="","",入力!AR54),IF(入力!AR54="",入力!AQ54,IF(入力!AQ54&gt;入力!AR54,入力!AQ54,入力!AR54)))</f>
        <v/>
      </c>
      <c r="AF134" s="449" t="str">
        <f>IF(入力!AS54="",IF(入力!AT54="","",入力!AT54),IF(入力!AT54="",入力!AS54,IF(入力!AS54&gt;入力!AT54,入力!AS54,入力!AT54)))</f>
        <v/>
      </c>
      <c r="AG134" s="237" t="str">
        <f>IF(入力!AU54="","",入力!AU54)</f>
        <v/>
      </c>
      <c r="AH134" s="159" t="str">
        <f>IF(入力!AV54="","",入力!AV54)</f>
        <v/>
      </c>
      <c r="AI134" s="237" t="str">
        <f>IF(入力!AW54="","",入力!AW54)</f>
        <v/>
      </c>
      <c r="AJ134" s="257" t="str">
        <f>IF(入力!AX54="","",入力!AX54)</f>
        <v/>
      </c>
      <c r="AK134" s="530" t="str">
        <f>IF(入力!AY54="","",入力!AY54)</f>
        <v/>
      </c>
      <c r="AL134" s="84" t="str">
        <f>IF(入力!AZ54="","",入力!AZ54)</f>
        <v/>
      </c>
      <c r="AM134" s="375" t="str">
        <f>IF(入力!BA54="","",入力!BA54)</f>
        <v/>
      </c>
      <c r="AN134" s="159" t="str">
        <f>IF(入力!BB54="","",入力!BB54)</f>
        <v/>
      </c>
      <c r="AO134" s="161" t="str">
        <f>IF(入力!BC54="",IF(入力!BD54="","",入力!BD54),IF(入力!BD54="",入力!BC54,IF(入力!BC54&gt;入力!BD54,入力!BC54,入力!BD54)))</f>
        <v/>
      </c>
      <c r="AP134" s="297" t="str">
        <f>IF(入力!BE54="",IF(入力!BF54="","",入力!BF54),IF(入力!BF54="",入力!BE54,IF(入力!BE54&gt;入力!BF54,入力!BE54,入力!BF54)))</f>
        <v/>
      </c>
      <c r="AQ134" s="203" t="str">
        <f>IF(入力!K54="","", IF(入力!AG54="","", IF(入力!AD54="","", K134/224*((Y134-224)+(W134-224)))))</f>
        <v/>
      </c>
    </row>
    <row r="135" spans="1:43">
      <c r="A135" s="96">
        <f>IF(入力!A55="","",入力!A55)</f>
        <v>42</v>
      </c>
      <c r="B135" s="189" t="str">
        <f>IF(入力!B55="","",入力!B55)</f>
        <v/>
      </c>
      <c r="C135" s="189" t="str">
        <f>IF(入力!C55="","",入力!C55)</f>
        <v/>
      </c>
      <c r="D135" s="232" t="str">
        <f>IF(入力!D55="","",入力!D55)</f>
        <v/>
      </c>
      <c r="E135" s="441" t="str">
        <f>IF(入力!E55="", IF(D135="","",DATEDIF(D135,入力!$C$3,"Y")),入力!E55)</f>
        <v/>
      </c>
      <c r="F135" s="374" t="str">
        <f>IF(入力!F55="","",入力!F55)</f>
        <v/>
      </c>
      <c r="G135" s="189" t="str">
        <f>IF(入力!G55="","",入力!G55)</f>
        <v/>
      </c>
      <c r="H135" s="189" t="str">
        <f>IF(入力!H55="","",入力!H55)</f>
        <v/>
      </c>
      <c r="I135" s="374" t="str">
        <f>IF(入力!I55="","",入力!I55)</f>
        <v/>
      </c>
      <c r="J135" s="374" t="str">
        <f>IF(入力!J55="","",入力!J55)</f>
        <v/>
      </c>
      <c r="K135" s="160" t="str">
        <f>IF(入力!K55="","",入力!K55)</f>
        <v/>
      </c>
      <c r="L135" s="83" t="str">
        <f>IF(入力!L55="","",入力!L55)</f>
        <v/>
      </c>
      <c r="M135" s="209" t="str">
        <f>IF(OR(入力!M55="",入力!N55=""),"",((4.57/(1.0888-0.00153*(入力!M55+入力!N55))-4.142)*100))</f>
        <v/>
      </c>
      <c r="N135" s="83" t="str">
        <f>IF(OR(入力!L55="",入力!M55="",入力!N55=""),"",(入力!L55-(入力!L55*(4.57/(1.0888-0.00153*(入力!M55+入力!N55))-4.142)*100)/100))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93" t="str">
        <f>IF(入力!R55="","",入力!R55)</f>
        <v/>
      </c>
      <c r="R135" s="238" t="str">
        <f xml:space="preserve"> IF(入力!T55="",IF(入力!V55="","",入力!V55),IF(入力!V55="",入力!T55,IF(入力!T55&gt;入力!V55,入力!V55,入力!T55)))</f>
        <v/>
      </c>
      <c r="S135" s="207" t="str">
        <f>IF(入力!W55="",IF(入力!X55="","",入力!X55),IF(入力!X55="",入力!W55,IF(入力!W55&gt;入力!X55,入力!X55,入力!W55)))</f>
        <v/>
      </c>
      <c r="T135" s="239" t="str">
        <f>IF(入力!Y55="",IF(入力!Z55="","",入力!Z55),IF(入力!Z55="",入力!Y55,IF(入力!Y55&gt;入力!Z55,入力!Z55,入力!Y55)))</f>
        <v/>
      </c>
      <c r="U135" s="231" t="str">
        <f>IF(入力!AA55="",IF(入力!AB55="","",入力!AB55),IF(入力!AB55="",入力!AA55,IF(入力!AA55&gt;入力!AB55,入力!AA55,入力!AB55)))</f>
        <v/>
      </c>
      <c r="V135" s="240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40" t="str">
        <f>IF(入力!AD55="",IF(入力!AE55="","",入力!AE55),IF(入力!AE55="",入力!AD55,IF(入力!AD55&gt;入力!AE55,入力!AD55,入力!AE55)))</f>
        <v/>
      </c>
      <c r="X135" s="240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40" t="str">
        <f>IF(入力!AG55="",IF(入力!AH55="","",入力!AH55),IF(入力!AH55="",入力!AG55,IF(入力!AG55&gt;入力!AH55,入力!AG55,入力!AH55)))</f>
        <v/>
      </c>
      <c r="Z135" s="240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40" t="str">
        <f>IF(入力!AJ55="",IF(入力!AK55="","",入力!AK55),IF(入力!AK55="",入力!AJ55,IF(入力!AJ55&gt;入力!AK55,入力!AJ55,入力!AK55)))</f>
        <v/>
      </c>
      <c r="AB135" s="240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7" t="str">
        <f>IF(入力!AM55="",IF(入力!AN55="","",入力!AN55),IF(入力!AN55="",入力!AM55,IF(入力!AM55&gt;入力!AN55,入力!AM55,入力!AN55)))</f>
        <v/>
      </c>
      <c r="AD135" s="126" t="str">
        <f>IF(入力!AO55="",IF(入力!AP55="","",入力!AP55),IF(入力!AP55="",入力!AO55,IF(入力!AO55&gt;入力!AP55,入力!AO55,入力!AP55)))</f>
        <v/>
      </c>
      <c r="AE135" s="209" t="str">
        <f>IF(入力!AQ55="",IF(入力!AR55="","",入力!AR55),IF(入力!AR55="",入力!AQ55,IF(入力!AQ55&gt;入力!AR55,入力!AQ55,入力!AR55)))</f>
        <v/>
      </c>
      <c r="AF135" s="449" t="str">
        <f>IF(入力!AS55="",IF(入力!AT55="","",入力!AT55),IF(入力!AT55="",入力!AS55,IF(入力!AS55&gt;入力!AT55,入力!AS55,入力!AT55)))</f>
        <v/>
      </c>
      <c r="AG135" s="237" t="str">
        <f>IF(入力!AU55="","",入力!AU55)</f>
        <v/>
      </c>
      <c r="AH135" s="159" t="str">
        <f>IF(入力!AV55="","",入力!AV55)</f>
        <v/>
      </c>
      <c r="AI135" s="237" t="str">
        <f>IF(入力!AW55="","",入力!AW55)</f>
        <v/>
      </c>
      <c r="AJ135" s="257" t="str">
        <f>IF(入力!AX55="","",入力!AX55)</f>
        <v/>
      </c>
      <c r="AK135" s="530" t="str">
        <f>IF(入力!AY55="","",入力!AY55)</f>
        <v/>
      </c>
      <c r="AL135" s="84" t="str">
        <f>IF(入力!AZ55="","",入力!AZ55)</f>
        <v/>
      </c>
      <c r="AM135" s="375" t="str">
        <f>IF(入力!BA55="","",入力!BA55)</f>
        <v/>
      </c>
      <c r="AN135" s="159" t="str">
        <f>IF(入力!BB55="","",入力!BB55)</f>
        <v/>
      </c>
      <c r="AO135" s="161" t="str">
        <f>IF(入力!BC55="",IF(入力!BD55="","",入力!BD55),IF(入力!BD55="",入力!BC55,IF(入力!BC55&gt;入力!BD55,入力!BC55,入力!BD55)))</f>
        <v/>
      </c>
      <c r="AP135" s="297" t="str">
        <f>IF(入力!BE55="",IF(入力!BF55="","",入力!BF55),IF(入力!BF55="",入力!BE55,IF(入力!BE55&gt;入力!BF55,入力!BE55,入力!BF55)))</f>
        <v/>
      </c>
      <c r="AQ135" s="203" t="str">
        <f>IF(入力!K55="","", IF(入力!AG55="","", IF(入力!AD55="","", K135/224*((Y135-224)+(W135-224)))))</f>
        <v/>
      </c>
    </row>
    <row r="136" spans="1:43">
      <c r="A136" s="96">
        <f>IF(入力!A56="","",入力!A56)</f>
        <v>43</v>
      </c>
      <c r="B136" s="189" t="str">
        <f>IF(入力!B56="","",入力!B56)</f>
        <v/>
      </c>
      <c r="C136" s="189" t="str">
        <f>IF(入力!C56="","",入力!C56)</f>
        <v/>
      </c>
      <c r="D136" s="232" t="str">
        <f>IF(入力!D56="","",入力!D56)</f>
        <v/>
      </c>
      <c r="E136" s="441" t="str">
        <f>IF(入力!E56="", IF(D136="","",DATEDIF(D136,入力!$C$3,"Y")),入力!E56)</f>
        <v/>
      </c>
      <c r="F136" s="374" t="str">
        <f>IF(入力!F56="","",入力!F56)</f>
        <v/>
      </c>
      <c r="G136" s="189" t="str">
        <f>IF(入力!G56="","",入力!G56)</f>
        <v/>
      </c>
      <c r="H136" s="189" t="str">
        <f>IF(入力!H56="","",入力!H56)</f>
        <v/>
      </c>
      <c r="I136" s="374" t="str">
        <f>IF(入力!I56="","",入力!I56)</f>
        <v/>
      </c>
      <c r="J136" s="374" t="str">
        <f>IF(入力!J56="","",入力!J56)</f>
        <v/>
      </c>
      <c r="K136" s="160" t="str">
        <f>IF(入力!K56="","",入力!K56)</f>
        <v/>
      </c>
      <c r="L136" s="83" t="str">
        <f>IF(入力!L56="","",入力!L56)</f>
        <v/>
      </c>
      <c r="M136" s="209" t="str">
        <f>IF(OR(入力!M56="",入力!N56=""),"",((4.57/(1.0888-0.00153*(入力!M56+入力!N56))-4.142)*100))</f>
        <v/>
      </c>
      <c r="N136" s="83" t="str">
        <f>IF(OR(入力!L56="",入力!M56="",入力!N56=""),"",(入力!L56-(入力!L56*(4.57/(1.0888-0.00153*(入力!M56+入力!N56))-4.142)*100)/100))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93" t="str">
        <f>IF(入力!R56="","",入力!R56)</f>
        <v/>
      </c>
      <c r="R136" s="238" t="str">
        <f xml:space="preserve"> IF(入力!T56="",IF(入力!V56="","",入力!V56),IF(入力!V56="",入力!T56,IF(入力!T56&gt;入力!V56,入力!V56,入力!T56)))</f>
        <v/>
      </c>
      <c r="S136" s="207" t="str">
        <f>IF(入力!W56="",IF(入力!X56="","",入力!X56),IF(入力!X56="",入力!W56,IF(入力!W56&gt;入力!X56,入力!X56,入力!W56)))</f>
        <v/>
      </c>
      <c r="T136" s="239" t="str">
        <f>IF(入力!Y56="",IF(入力!Z56="","",入力!Z56),IF(入力!Z56="",入力!Y56,IF(入力!Y56&gt;入力!Z56,入力!Z56,入力!Y56)))</f>
        <v/>
      </c>
      <c r="U136" s="231" t="str">
        <f>IF(入力!AA56="",IF(入力!AB56="","",入力!AB56),IF(入力!AB56="",入力!AA56,IF(入力!AA56&gt;入力!AB56,入力!AA56,入力!AB56)))</f>
        <v/>
      </c>
      <c r="V136" s="240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40" t="str">
        <f>IF(入力!AD56="",IF(入力!AE56="","",入力!AE56),IF(入力!AE56="",入力!AD56,IF(入力!AD56&gt;入力!AE56,入力!AD56,入力!AE56)))</f>
        <v/>
      </c>
      <c r="X136" s="240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40" t="str">
        <f>IF(入力!AG56="",IF(入力!AH56="","",入力!AH56),IF(入力!AH56="",入力!AG56,IF(入力!AG56&gt;入力!AH56,入力!AG56,入力!AH56)))</f>
        <v/>
      </c>
      <c r="Z136" s="240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40" t="str">
        <f>IF(入力!AJ56="",IF(入力!AK56="","",入力!AK56),IF(入力!AK56="",入力!AJ56,IF(入力!AJ56&gt;入力!AK56,入力!AJ56,入力!AK56)))</f>
        <v/>
      </c>
      <c r="AB136" s="240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7" t="str">
        <f>IF(入力!AM56="",IF(入力!AN56="","",入力!AN56),IF(入力!AN56="",入力!AM56,IF(入力!AM56&gt;入力!AN56,入力!AM56,入力!AN56)))</f>
        <v/>
      </c>
      <c r="AD136" s="126" t="str">
        <f>IF(入力!AO56="",IF(入力!AP56="","",入力!AP56),IF(入力!AP56="",入力!AO56,IF(入力!AO56&gt;入力!AP56,入力!AO56,入力!AP56)))</f>
        <v/>
      </c>
      <c r="AE136" s="209" t="str">
        <f>IF(入力!AQ56="",IF(入力!AR56="","",入力!AR56),IF(入力!AR56="",入力!AQ56,IF(入力!AQ56&gt;入力!AR56,入力!AQ56,入力!AR56)))</f>
        <v/>
      </c>
      <c r="AF136" s="449" t="str">
        <f>IF(入力!AS56="",IF(入力!AT56="","",入力!AT56),IF(入力!AT56="",入力!AS56,IF(入力!AS56&gt;入力!AT56,入力!AS56,入力!AT56)))</f>
        <v/>
      </c>
      <c r="AG136" s="237" t="str">
        <f>IF(入力!AU56="","",入力!AU56)</f>
        <v/>
      </c>
      <c r="AH136" s="159" t="str">
        <f>IF(入力!AV56="","",入力!AV56)</f>
        <v/>
      </c>
      <c r="AI136" s="237" t="str">
        <f>IF(入力!AW56="","",入力!AW56)</f>
        <v/>
      </c>
      <c r="AJ136" s="257" t="str">
        <f>IF(入力!AX56="","",入力!AX56)</f>
        <v/>
      </c>
      <c r="AK136" s="530" t="str">
        <f>IF(入力!AY56="","",入力!AY56)</f>
        <v/>
      </c>
      <c r="AL136" s="84" t="str">
        <f>IF(入力!AZ56="","",入力!AZ56)</f>
        <v/>
      </c>
      <c r="AM136" s="375" t="str">
        <f>IF(入力!BA56="","",入力!BA56)</f>
        <v/>
      </c>
      <c r="AN136" s="159" t="str">
        <f>IF(入力!BB56="","",入力!BB56)</f>
        <v/>
      </c>
      <c r="AO136" s="161" t="str">
        <f>IF(入力!BC56="",IF(入力!BD56="","",入力!BD56),IF(入力!BD56="",入力!BC56,IF(入力!BC56&gt;入力!BD56,入力!BC56,入力!BD56)))</f>
        <v/>
      </c>
      <c r="AP136" s="297" t="str">
        <f>IF(入力!BE56="",IF(入力!BF56="","",入力!BF56),IF(入力!BF56="",入力!BE56,IF(入力!BE56&gt;入力!BF56,入力!BE56,入力!BF56)))</f>
        <v/>
      </c>
      <c r="AQ136" s="203" t="str">
        <f>IF(入力!K56="","", IF(入力!AG56="","", IF(入力!AD56="","", K136/224*((Y136-224)+(W136-224)))))</f>
        <v/>
      </c>
    </row>
    <row r="137" spans="1:43">
      <c r="A137" s="96">
        <f>IF(入力!A57="","",入力!A57)</f>
        <v>44</v>
      </c>
      <c r="B137" s="189" t="str">
        <f>IF(入力!B57="","",入力!B57)</f>
        <v/>
      </c>
      <c r="C137" s="189" t="str">
        <f>IF(入力!C57="","",入力!C57)</f>
        <v/>
      </c>
      <c r="D137" s="232" t="str">
        <f>IF(入力!D57="","",入力!D57)</f>
        <v/>
      </c>
      <c r="E137" s="441" t="str">
        <f>IF(入力!E57="", IF(D137="","",DATEDIF(D137,入力!$C$3,"Y")),入力!E57)</f>
        <v/>
      </c>
      <c r="F137" s="374" t="str">
        <f>IF(入力!F57="","",入力!F57)</f>
        <v/>
      </c>
      <c r="G137" s="189" t="str">
        <f>IF(入力!G57="","",入力!G57)</f>
        <v/>
      </c>
      <c r="H137" s="189" t="str">
        <f>IF(入力!H57="","",入力!H57)</f>
        <v/>
      </c>
      <c r="I137" s="374" t="str">
        <f>IF(入力!I57="","",入力!I57)</f>
        <v/>
      </c>
      <c r="J137" s="374" t="str">
        <f>IF(入力!J57="","",入力!J57)</f>
        <v/>
      </c>
      <c r="K137" s="160" t="str">
        <f>IF(入力!K57="","",入力!K57)</f>
        <v/>
      </c>
      <c r="L137" s="83" t="str">
        <f>IF(入力!L57="","",入力!L57)</f>
        <v/>
      </c>
      <c r="M137" s="209" t="str">
        <f>IF(OR(入力!M57="",入力!N57=""),"",((4.57/(1.0888-0.00153*(入力!M57+入力!N57))-4.142)*100))</f>
        <v/>
      </c>
      <c r="N137" s="83" t="str">
        <f>IF(OR(入力!L57="",入力!M57="",入力!N57=""),"",(入力!L57-(入力!L57*(4.57/(1.0888-0.00153*(入力!M57+入力!N57))-4.142)*100)/100))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93" t="str">
        <f>IF(入力!R57="","",入力!R57)</f>
        <v/>
      </c>
      <c r="R137" s="238" t="str">
        <f xml:space="preserve"> IF(入力!T57="",IF(入力!V57="","",入力!V57),IF(入力!V57="",入力!T57,IF(入力!T57&gt;入力!V57,入力!V57,入力!T57)))</f>
        <v/>
      </c>
      <c r="S137" s="207" t="str">
        <f>IF(入力!W57="",IF(入力!X57="","",入力!X57),IF(入力!X57="",入力!W57,IF(入力!W57&gt;入力!X57,入力!X57,入力!W57)))</f>
        <v/>
      </c>
      <c r="T137" s="239" t="str">
        <f>IF(入力!Y57="",IF(入力!Z57="","",入力!Z57),IF(入力!Z57="",入力!Y57,IF(入力!Y57&gt;入力!Z57,入力!Z57,入力!Y57)))</f>
        <v/>
      </c>
      <c r="U137" s="231" t="str">
        <f>IF(入力!AA57="",IF(入力!AB57="","",入力!AB57),IF(入力!AB57="",入力!AA57,IF(入力!AA57&gt;入力!AB57,入力!AA57,入力!AB57)))</f>
        <v/>
      </c>
      <c r="V137" s="240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40" t="str">
        <f>IF(入力!AD57="",IF(入力!AE57="","",入力!AE57),IF(入力!AE57="",入力!AD57,IF(入力!AD57&gt;入力!AE57,入力!AD57,入力!AE57)))</f>
        <v/>
      </c>
      <c r="X137" s="240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40" t="str">
        <f>IF(入力!AG57="",IF(入力!AH57="","",入力!AH57),IF(入力!AH57="",入力!AG57,IF(入力!AG57&gt;入力!AH57,入力!AG57,入力!AH57)))</f>
        <v/>
      </c>
      <c r="Z137" s="240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40" t="str">
        <f>IF(入力!AJ57="",IF(入力!AK57="","",入力!AK57),IF(入力!AK57="",入力!AJ57,IF(入力!AJ57&gt;入力!AK57,入力!AJ57,入力!AK57)))</f>
        <v/>
      </c>
      <c r="AB137" s="240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7" t="str">
        <f>IF(入力!AM57="",IF(入力!AN57="","",入力!AN57),IF(入力!AN57="",入力!AM57,IF(入力!AM57&gt;入力!AN57,入力!AM57,入力!AN57)))</f>
        <v/>
      </c>
      <c r="AD137" s="126" t="str">
        <f>IF(入力!AO57="",IF(入力!AP57="","",入力!AP57),IF(入力!AP57="",入力!AO57,IF(入力!AO57&gt;入力!AP57,入力!AO57,入力!AP57)))</f>
        <v/>
      </c>
      <c r="AE137" s="209" t="str">
        <f>IF(入力!AQ57="",IF(入力!AR57="","",入力!AR57),IF(入力!AR57="",入力!AQ57,IF(入力!AQ57&gt;入力!AR57,入力!AQ57,入力!AR57)))</f>
        <v/>
      </c>
      <c r="AF137" s="449" t="str">
        <f>IF(入力!AS57="",IF(入力!AT57="","",入力!AT57),IF(入力!AT57="",入力!AS57,IF(入力!AS57&gt;入力!AT57,入力!AS57,入力!AT57)))</f>
        <v/>
      </c>
      <c r="AG137" s="237" t="str">
        <f>IF(入力!AU57="","",入力!AU57)</f>
        <v/>
      </c>
      <c r="AH137" s="159" t="str">
        <f>IF(入力!AV57="","",入力!AV57)</f>
        <v/>
      </c>
      <c r="AI137" s="237" t="str">
        <f>IF(入力!AW57="","",入力!AW57)</f>
        <v/>
      </c>
      <c r="AJ137" s="257" t="str">
        <f>IF(入力!AX57="","",入力!AX57)</f>
        <v/>
      </c>
      <c r="AK137" s="530" t="str">
        <f>IF(入力!AY57="","",入力!AY57)</f>
        <v/>
      </c>
      <c r="AL137" s="84" t="str">
        <f>IF(入力!AZ57="","",入力!AZ57)</f>
        <v/>
      </c>
      <c r="AM137" s="375" t="str">
        <f>IF(入力!BA57="","",入力!BA57)</f>
        <v/>
      </c>
      <c r="AN137" s="159" t="str">
        <f>IF(入力!BB57="","",入力!BB57)</f>
        <v/>
      </c>
      <c r="AO137" s="161" t="str">
        <f>IF(入力!BC57="",IF(入力!BD57="","",入力!BD57),IF(入力!BD57="",入力!BC57,IF(入力!BC57&gt;入力!BD57,入力!BC57,入力!BD57)))</f>
        <v/>
      </c>
      <c r="AP137" s="297" t="str">
        <f>IF(入力!BE57="",IF(入力!BF57="","",入力!BF57),IF(入力!BF57="",入力!BE57,IF(入力!BE57&gt;入力!BF57,入力!BE57,入力!BF57)))</f>
        <v/>
      </c>
      <c r="AQ137" s="203" t="str">
        <f>IF(入力!K57="","", IF(入力!AG57="","", IF(入力!AD57="","", K137/224*((Y137-224)+(W137-224)))))</f>
        <v/>
      </c>
    </row>
    <row r="138" spans="1:43">
      <c r="A138" s="96">
        <f>IF(入力!A58="","",入力!A58)</f>
        <v>45</v>
      </c>
      <c r="B138" s="189" t="str">
        <f>IF(入力!B58="","",入力!B58)</f>
        <v/>
      </c>
      <c r="C138" s="189" t="str">
        <f>IF(入力!C58="","",入力!C58)</f>
        <v/>
      </c>
      <c r="D138" s="232" t="str">
        <f>IF(入力!D58="","",入力!D58)</f>
        <v/>
      </c>
      <c r="E138" s="441" t="str">
        <f>IF(入力!E58="", IF(D138="","",DATEDIF(D138,入力!$C$3,"Y")),入力!E58)</f>
        <v/>
      </c>
      <c r="F138" s="374" t="str">
        <f>IF(入力!F58="","",入力!F58)</f>
        <v/>
      </c>
      <c r="G138" s="189" t="str">
        <f>IF(入力!G58="","",入力!G58)</f>
        <v/>
      </c>
      <c r="H138" s="189" t="str">
        <f>IF(入力!H58="","",入力!H58)</f>
        <v/>
      </c>
      <c r="I138" s="374" t="str">
        <f>IF(入力!I58="","",入力!I58)</f>
        <v/>
      </c>
      <c r="J138" s="374" t="str">
        <f>IF(入力!J58="","",入力!J58)</f>
        <v/>
      </c>
      <c r="K138" s="160" t="str">
        <f>IF(入力!K58="","",入力!K58)</f>
        <v/>
      </c>
      <c r="L138" s="83" t="str">
        <f>IF(入力!L58="","",入力!L58)</f>
        <v/>
      </c>
      <c r="M138" s="209" t="str">
        <f>IF(OR(入力!M58="",入力!N58=""),"",((4.57/(1.0888-0.00153*(入力!M58+入力!N58))-4.142)*100))</f>
        <v/>
      </c>
      <c r="N138" s="83" t="str">
        <f>IF(OR(入力!L58="",入力!M58="",入力!N58=""),"",(入力!L58-(入力!L58*(4.57/(1.0888-0.00153*(入力!M58+入力!N58))-4.142)*100)/100))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93" t="str">
        <f>IF(入力!R58="","",入力!R58)</f>
        <v/>
      </c>
      <c r="R138" s="238" t="str">
        <f xml:space="preserve"> IF(入力!T58="",IF(入力!V58="","",入力!V58),IF(入力!V58="",入力!T58,IF(入力!T58&gt;入力!V58,入力!V58,入力!T58)))</f>
        <v/>
      </c>
      <c r="S138" s="207" t="str">
        <f>IF(入力!W58="",IF(入力!X58="","",入力!X58),IF(入力!X58="",入力!W58,IF(入力!W58&gt;入力!X58,入力!X58,入力!W58)))</f>
        <v/>
      </c>
      <c r="T138" s="239" t="str">
        <f>IF(入力!Y58="",IF(入力!Z58="","",入力!Z58),IF(入力!Z58="",入力!Y58,IF(入力!Y58&gt;入力!Z58,入力!Z58,入力!Y58)))</f>
        <v/>
      </c>
      <c r="U138" s="231" t="str">
        <f>IF(入力!AA58="",IF(入力!AB58="","",入力!AB58),IF(入力!AB58="",入力!AA58,IF(入力!AA58&gt;入力!AB58,入力!AA58,入力!AB58)))</f>
        <v/>
      </c>
      <c r="V138" s="240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40" t="str">
        <f>IF(入力!AD58="",IF(入力!AE58="","",入力!AE58),IF(入力!AE58="",入力!AD58,IF(入力!AD58&gt;入力!AE58,入力!AD58,入力!AE58)))</f>
        <v/>
      </c>
      <c r="X138" s="240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40" t="str">
        <f>IF(入力!AG58="",IF(入力!AH58="","",入力!AH58),IF(入力!AH58="",入力!AG58,IF(入力!AG58&gt;入力!AH58,入力!AG58,入力!AH58)))</f>
        <v/>
      </c>
      <c r="Z138" s="240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40" t="str">
        <f>IF(入力!AJ58="",IF(入力!AK58="","",入力!AK58),IF(入力!AK58="",入力!AJ58,IF(入力!AJ58&gt;入力!AK58,入力!AJ58,入力!AK58)))</f>
        <v/>
      </c>
      <c r="AB138" s="240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7" t="str">
        <f>IF(入力!AM58="",IF(入力!AN58="","",入力!AN58),IF(入力!AN58="",入力!AM58,IF(入力!AM58&gt;入力!AN58,入力!AM58,入力!AN58)))</f>
        <v/>
      </c>
      <c r="AD138" s="126" t="str">
        <f>IF(入力!AO58="",IF(入力!AP58="","",入力!AP58),IF(入力!AP58="",入力!AO58,IF(入力!AO58&gt;入力!AP58,入力!AO58,入力!AP58)))</f>
        <v/>
      </c>
      <c r="AE138" s="209" t="str">
        <f>IF(入力!AQ58="",IF(入力!AR58="","",入力!AR58),IF(入力!AR58="",入力!AQ58,IF(入力!AQ58&gt;入力!AR58,入力!AQ58,入力!AR58)))</f>
        <v/>
      </c>
      <c r="AF138" s="449" t="str">
        <f>IF(入力!AS58="",IF(入力!AT58="","",入力!AT58),IF(入力!AT58="",入力!AS58,IF(入力!AS58&gt;入力!AT58,入力!AS58,入力!AT58)))</f>
        <v/>
      </c>
      <c r="AG138" s="237" t="str">
        <f>IF(入力!AU58="","",入力!AU58)</f>
        <v/>
      </c>
      <c r="AH138" s="159" t="str">
        <f>IF(入力!AV58="","",入力!AV58)</f>
        <v/>
      </c>
      <c r="AI138" s="237" t="str">
        <f>IF(入力!AW58="","",入力!AW58)</f>
        <v/>
      </c>
      <c r="AJ138" s="257" t="str">
        <f>IF(入力!AX58="","",入力!AX58)</f>
        <v/>
      </c>
      <c r="AK138" s="530" t="str">
        <f>IF(入力!AY58="","",入力!AY58)</f>
        <v/>
      </c>
      <c r="AL138" s="84" t="str">
        <f>IF(入力!AZ58="","",入力!AZ58)</f>
        <v/>
      </c>
      <c r="AM138" s="375" t="str">
        <f>IF(入力!BA58="","",入力!BA58)</f>
        <v/>
      </c>
      <c r="AN138" s="159" t="str">
        <f>IF(入力!BB58="","",入力!BB58)</f>
        <v/>
      </c>
      <c r="AO138" s="161" t="str">
        <f>IF(入力!BC58="",IF(入力!BD58="","",入力!BD58),IF(入力!BD58="",入力!BC58,IF(入力!BC58&gt;入力!BD58,入力!BC58,入力!BD58)))</f>
        <v/>
      </c>
      <c r="AP138" s="297" t="str">
        <f>IF(入力!BE58="",IF(入力!BF58="","",入力!BF58),IF(入力!BF58="",入力!BE58,IF(入力!BE58&gt;入力!BF58,入力!BE58,入力!BF58)))</f>
        <v/>
      </c>
      <c r="AQ138" s="203" t="str">
        <f>IF(入力!K58="","", IF(入力!AG58="","", IF(入力!AD58="","", K138/224*((Y138-224)+(W138-224)))))</f>
        <v/>
      </c>
    </row>
    <row r="139" spans="1:43">
      <c r="A139" s="96">
        <f>IF(入力!A59="","",入力!A59)</f>
        <v>46</v>
      </c>
      <c r="B139" s="189" t="str">
        <f>IF(入力!B59="","",入力!B59)</f>
        <v/>
      </c>
      <c r="C139" s="189" t="str">
        <f>IF(入力!C59="","",入力!C59)</f>
        <v/>
      </c>
      <c r="D139" s="232" t="str">
        <f>IF(入力!D59="","",入力!D59)</f>
        <v/>
      </c>
      <c r="E139" s="441" t="str">
        <f>IF(入力!E59="", IF(D139="","",DATEDIF(D139,入力!$C$3,"Y")),入力!E59)</f>
        <v/>
      </c>
      <c r="F139" s="374" t="str">
        <f>IF(入力!F59="","",入力!F59)</f>
        <v/>
      </c>
      <c r="G139" s="189" t="str">
        <f>IF(入力!G59="","",入力!G59)</f>
        <v/>
      </c>
      <c r="H139" s="189" t="str">
        <f>IF(入力!H59="","",入力!H59)</f>
        <v/>
      </c>
      <c r="I139" s="374" t="str">
        <f>IF(入力!I59="","",入力!I59)</f>
        <v/>
      </c>
      <c r="J139" s="374" t="str">
        <f>IF(入力!J59="","",入力!J59)</f>
        <v/>
      </c>
      <c r="K139" s="160" t="str">
        <f>IF(入力!K59="","",入力!K59)</f>
        <v/>
      </c>
      <c r="L139" s="83" t="str">
        <f>IF(入力!L59="","",入力!L59)</f>
        <v/>
      </c>
      <c r="M139" s="209" t="str">
        <f>IF(OR(入力!M59="",入力!N59=""),"",((4.57/(1.0888-0.00153*(入力!M59+入力!N59))-4.142)*100))</f>
        <v/>
      </c>
      <c r="N139" s="83" t="str">
        <f>IF(OR(入力!L59="",入力!M59="",入力!N59=""),"",(入力!L59-(入力!L59*(4.57/(1.0888-0.00153*(入力!M59+入力!N59))-4.142)*100)/100))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93" t="str">
        <f>IF(入力!R59="","",入力!R59)</f>
        <v/>
      </c>
      <c r="R139" s="238" t="str">
        <f xml:space="preserve"> IF(入力!T59="",IF(入力!V59="","",入力!V59),IF(入力!V59="",入力!T59,IF(入力!T59&gt;入力!V59,入力!V59,入力!T59)))</f>
        <v/>
      </c>
      <c r="S139" s="207" t="str">
        <f>IF(入力!W59="",IF(入力!X59="","",入力!X59),IF(入力!X59="",入力!W59,IF(入力!W59&gt;入力!X59,入力!X59,入力!W59)))</f>
        <v/>
      </c>
      <c r="T139" s="239" t="str">
        <f>IF(入力!Y59="",IF(入力!Z59="","",入力!Z59),IF(入力!Z59="",入力!Y59,IF(入力!Y59&gt;入力!Z59,入力!Z59,入力!Y59)))</f>
        <v/>
      </c>
      <c r="U139" s="231" t="str">
        <f>IF(入力!AA59="",IF(入力!AB59="","",入力!AB59),IF(入力!AB59="",入力!AA59,IF(入力!AA59&gt;入力!AB59,入力!AA59,入力!AB59)))</f>
        <v/>
      </c>
      <c r="V139" s="240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40" t="str">
        <f>IF(入力!AD59="",IF(入力!AE59="","",入力!AE59),IF(入力!AE59="",入力!AD59,IF(入力!AD59&gt;入力!AE59,入力!AD59,入力!AE59)))</f>
        <v/>
      </c>
      <c r="X139" s="240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40" t="str">
        <f>IF(入力!AG59="",IF(入力!AH59="","",入力!AH59),IF(入力!AH59="",入力!AG59,IF(入力!AG59&gt;入力!AH59,入力!AG59,入力!AH59)))</f>
        <v/>
      </c>
      <c r="Z139" s="240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40" t="str">
        <f>IF(入力!AJ59="",IF(入力!AK59="","",入力!AK59),IF(入力!AK59="",入力!AJ59,IF(入力!AJ59&gt;入力!AK59,入力!AJ59,入力!AK59)))</f>
        <v/>
      </c>
      <c r="AB139" s="240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7" t="str">
        <f>IF(入力!AM59="",IF(入力!AN59="","",入力!AN59),IF(入力!AN59="",入力!AM59,IF(入力!AM59&gt;入力!AN59,入力!AM59,入力!AN59)))</f>
        <v/>
      </c>
      <c r="AD139" s="126" t="str">
        <f>IF(入力!AO59="",IF(入力!AP59="","",入力!AP59),IF(入力!AP59="",入力!AO59,IF(入力!AO59&gt;入力!AP59,入力!AO59,入力!AP59)))</f>
        <v/>
      </c>
      <c r="AE139" s="209" t="str">
        <f>IF(入力!AQ59="",IF(入力!AR59="","",入力!AR59),IF(入力!AR59="",入力!AQ59,IF(入力!AQ59&gt;入力!AR59,入力!AQ59,入力!AR59)))</f>
        <v/>
      </c>
      <c r="AF139" s="449" t="str">
        <f>IF(入力!AS59="",IF(入力!AT59="","",入力!AT59),IF(入力!AT59="",入力!AS59,IF(入力!AS59&gt;入力!AT59,入力!AS59,入力!AT59)))</f>
        <v/>
      </c>
      <c r="AG139" s="237" t="str">
        <f>IF(入力!AU59="","",入力!AU59)</f>
        <v/>
      </c>
      <c r="AH139" s="159" t="str">
        <f>IF(入力!AV59="","",入力!AV59)</f>
        <v/>
      </c>
      <c r="AI139" s="237" t="str">
        <f>IF(入力!AW59="","",入力!AW59)</f>
        <v/>
      </c>
      <c r="AJ139" s="257" t="str">
        <f>IF(入力!AX59="","",入力!AX59)</f>
        <v/>
      </c>
      <c r="AK139" s="530" t="str">
        <f>IF(入力!AY59="","",入力!AY59)</f>
        <v/>
      </c>
      <c r="AL139" s="84" t="str">
        <f>IF(入力!AZ59="","",入力!AZ59)</f>
        <v/>
      </c>
      <c r="AM139" s="375" t="str">
        <f>IF(入力!BA59="","",入力!BA59)</f>
        <v/>
      </c>
      <c r="AN139" s="159" t="str">
        <f>IF(入力!BB59="","",入力!BB59)</f>
        <v/>
      </c>
      <c r="AO139" s="161" t="str">
        <f>IF(入力!BC59="",IF(入力!BD59="","",入力!BD59),IF(入力!BD59="",入力!BC59,IF(入力!BC59&gt;入力!BD59,入力!BC59,入力!BD59)))</f>
        <v/>
      </c>
      <c r="AP139" s="297" t="str">
        <f>IF(入力!BE59="",IF(入力!BF59="","",入力!BF59),IF(入力!BF59="",入力!BE59,IF(入力!BE59&gt;入力!BF59,入力!BE59,入力!BF59)))</f>
        <v/>
      </c>
      <c r="AQ139" s="203" t="str">
        <f>IF(入力!K59="","", IF(入力!AG59="","", IF(入力!AD59="","", K139/224*((Y139-224)+(W139-224)))))</f>
        <v/>
      </c>
    </row>
    <row r="140" spans="1:43">
      <c r="A140" s="96">
        <f>IF(入力!A60="","",入力!A60)</f>
        <v>47</v>
      </c>
      <c r="B140" s="189" t="str">
        <f>IF(入力!B60="","",入力!B60)</f>
        <v/>
      </c>
      <c r="C140" s="189" t="str">
        <f>IF(入力!C60="","",入力!C60)</f>
        <v/>
      </c>
      <c r="D140" s="232" t="str">
        <f>IF(入力!D60="","",入力!D60)</f>
        <v/>
      </c>
      <c r="E140" s="441" t="str">
        <f>IF(入力!E60="", IF(D140="","",DATEDIF(D140,入力!$C$3,"Y")),入力!E60)</f>
        <v/>
      </c>
      <c r="F140" s="374" t="str">
        <f>IF(入力!F60="","",入力!F60)</f>
        <v/>
      </c>
      <c r="G140" s="189" t="str">
        <f>IF(入力!G60="","",入力!G60)</f>
        <v/>
      </c>
      <c r="H140" s="189" t="str">
        <f>IF(入力!H60="","",入力!H60)</f>
        <v/>
      </c>
      <c r="I140" s="374" t="str">
        <f>IF(入力!I60="","",入力!I60)</f>
        <v/>
      </c>
      <c r="J140" s="374" t="str">
        <f>IF(入力!J60="","",入力!J60)</f>
        <v/>
      </c>
      <c r="K140" s="160" t="str">
        <f>IF(入力!K60="","",入力!K60)</f>
        <v/>
      </c>
      <c r="L140" s="83" t="str">
        <f>IF(入力!L60="","",入力!L60)</f>
        <v/>
      </c>
      <c r="M140" s="209" t="str">
        <f>IF(OR(入力!M60="",入力!N60=""),"",((4.57/(1.0888-0.00153*(入力!M60+入力!N60))-4.142)*100))</f>
        <v/>
      </c>
      <c r="N140" s="83" t="str">
        <f>IF(OR(入力!L60="",入力!M60="",入力!N60=""),"",(入力!L60-(入力!L60*(4.57/(1.0888-0.00153*(入力!M60+入力!N60))-4.142)*100)/100))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93" t="str">
        <f>IF(入力!R60="","",入力!R60)</f>
        <v/>
      </c>
      <c r="R140" s="238" t="str">
        <f xml:space="preserve"> IF(入力!T60="",IF(入力!V60="","",入力!V60),IF(入力!V60="",入力!T60,IF(入力!T60&gt;入力!V60,入力!V60,入力!T60)))</f>
        <v/>
      </c>
      <c r="S140" s="207" t="str">
        <f>IF(入力!W60="",IF(入力!X60="","",入力!X60),IF(入力!X60="",入力!W60,IF(入力!W60&gt;入力!X60,入力!X60,入力!W60)))</f>
        <v/>
      </c>
      <c r="T140" s="239" t="str">
        <f>IF(入力!Y60="",IF(入力!Z60="","",入力!Z60),IF(入力!Z60="",入力!Y60,IF(入力!Y60&gt;入力!Z60,入力!Z60,入力!Y60)))</f>
        <v/>
      </c>
      <c r="U140" s="231" t="str">
        <f>IF(入力!AA60="",IF(入力!AB60="","",入力!AB60),IF(入力!AB60="",入力!AA60,IF(入力!AA60&gt;入力!AB60,入力!AA60,入力!AB60)))</f>
        <v/>
      </c>
      <c r="V140" s="240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40" t="str">
        <f>IF(入力!AD60="",IF(入力!AE60="","",入力!AE60),IF(入力!AE60="",入力!AD60,IF(入力!AD60&gt;入力!AE60,入力!AD60,入力!AE60)))</f>
        <v/>
      </c>
      <c r="X140" s="240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40" t="str">
        <f>IF(入力!AG60="",IF(入力!AH60="","",入力!AH60),IF(入力!AH60="",入力!AG60,IF(入力!AG60&gt;入力!AH60,入力!AG60,入力!AH60)))</f>
        <v/>
      </c>
      <c r="Z140" s="240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40" t="str">
        <f>IF(入力!AJ60="",IF(入力!AK60="","",入力!AK60),IF(入力!AK60="",入力!AJ60,IF(入力!AJ60&gt;入力!AK60,入力!AJ60,入力!AK60)))</f>
        <v/>
      </c>
      <c r="AB140" s="240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7" t="str">
        <f>IF(入力!AM60="",IF(入力!AN60="","",入力!AN60),IF(入力!AN60="",入力!AM60,IF(入力!AM60&gt;入力!AN60,入力!AM60,入力!AN60)))</f>
        <v/>
      </c>
      <c r="AD140" s="126" t="str">
        <f>IF(入力!AO60="",IF(入力!AP60="","",入力!AP60),IF(入力!AP60="",入力!AO60,IF(入力!AO60&gt;入力!AP60,入力!AO60,入力!AP60)))</f>
        <v/>
      </c>
      <c r="AE140" s="209" t="str">
        <f>IF(入力!AQ60="",IF(入力!AR60="","",入力!AR60),IF(入力!AR60="",入力!AQ60,IF(入力!AQ60&gt;入力!AR60,入力!AQ60,入力!AR60)))</f>
        <v/>
      </c>
      <c r="AF140" s="449" t="str">
        <f>IF(入力!AS60="",IF(入力!AT60="","",入力!AT60),IF(入力!AT60="",入力!AS60,IF(入力!AS60&gt;入力!AT60,入力!AS60,入力!AT60)))</f>
        <v/>
      </c>
      <c r="AG140" s="237" t="str">
        <f>IF(入力!AU60="","",入力!AU60)</f>
        <v/>
      </c>
      <c r="AH140" s="159" t="str">
        <f>IF(入力!AV60="","",入力!AV60)</f>
        <v/>
      </c>
      <c r="AI140" s="237" t="str">
        <f>IF(入力!AW60="","",入力!AW60)</f>
        <v/>
      </c>
      <c r="AJ140" s="257" t="str">
        <f>IF(入力!AX60="","",入力!AX60)</f>
        <v/>
      </c>
      <c r="AK140" s="530" t="str">
        <f>IF(入力!AY60="","",入力!AY60)</f>
        <v/>
      </c>
      <c r="AL140" s="84" t="str">
        <f>IF(入力!AZ60="","",入力!AZ60)</f>
        <v/>
      </c>
      <c r="AM140" s="375" t="str">
        <f>IF(入力!BA60="","",入力!BA60)</f>
        <v/>
      </c>
      <c r="AN140" s="159" t="str">
        <f>IF(入力!BB60="","",入力!BB60)</f>
        <v/>
      </c>
      <c r="AO140" s="161" t="str">
        <f>IF(入力!BC60="",IF(入力!BD60="","",入力!BD60),IF(入力!BD60="",入力!BC60,IF(入力!BC60&gt;入力!BD60,入力!BC60,入力!BD60)))</f>
        <v/>
      </c>
      <c r="AP140" s="297" t="str">
        <f>IF(入力!BE60="",IF(入力!BF60="","",入力!BF60),IF(入力!BF60="",入力!BE60,IF(入力!BE60&gt;入力!BF60,入力!BE60,入力!BF60)))</f>
        <v/>
      </c>
      <c r="AQ140" s="203" t="str">
        <f>IF(入力!K60="","", IF(入力!AG60="","", IF(入力!AD60="","", K140/224*((Y140-224)+(W140-224)))))</f>
        <v/>
      </c>
    </row>
    <row r="141" spans="1:43">
      <c r="A141" s="96">
        <f>IF(入力!A61="","",入力!A61)</f>
        <v>48</v>
      </c>
      <c r="B141" s="189" t="str">
        <f>IF(入力!B61="","",入力!B61)</f>
        <v/>
      </c>
      <c r="C141" s="189" t="str">
        <f>IF(入力!C61="","",入力!C61)</f>
        <v/>
      </c>
      <c r="D141" s="232" t="str">
        <f>IF(入力!D61="","",入力!D61)</f>
        <v/>
      </c>
      <c r="E141" s="441" t="str">
        <f>IF(入力!E61="", IF(D141="","",DATEDIF(D141,入力!$C$3,"Y")),入力!E61)</f>
        <v/>
      </c>
      <c r="F141" s="374" t="str">
        <f>IF(入力!F61="","",入力!F61)</f>
        <v/>
      </c>
      <c r="G141" s="189" t="str">
        <f>IF(入力!G61="","",入力!G61)</f>
        <v/>
      </c>
      <c r="H141" s="189" t="str">
        <f>IF(入力!H61="","",入力!H61)</f>
        <v/>
      </c>
      <c r="I141" s="374" t="str">
        <f>IF(入力!I61="","",入力!I61)</f>
        <v/>
      </c>
      <c r="J141" s="374" t="str">
        <f>IF(入力!J61="","",入力!J61)</f>
        <v/>
      </c>
      <c r="K141" s="160" t="str">
        <f>IF(入力!K61="","",入力!K61)</f>
        <v/>
      </c>
      <c r="L141" s="83" t="str">
        <f>IF(入力!L61="","",入力!L61)</f>
        <v/>
      </c>
      <c r="M141" s="209" t="str">
        <f>IF(OR(入力!M61="",入力!N61=""),"",((4.57/(1.0888-0.00153*(入力!M61+入力!N61))-4.142)*100))</f>
        <v/>
      </c>
      <c r="N141" s="83" t="str">
        <f>IF(OR(入力!L61="",入力!M61="",入力!N61=""),"",(入力!L61-(入力!L61*(4.57/(1.0888-0.00153*(入力!M61+入力!N61))-4.142)*100)/100))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93" t="str">
        <f>IF(入力!R61="","",入力!R61)</f>
        <v/>
      </c>
      <c r="R141" s="238" t="str">
        <f xml:space="preserve"> IF(入力!T61="",IF(入力!V61="","",入力!V61),IF(入力!V61="",入力!T61,IF(入力!T61&gt;入力!V61,入力!V61,入力!T61)))</f>
        <v/>
      </c>
      <c r="S141" s="207" t="str">
        <f>IF(入力!W61="",IF(入力!X61="","",入力!X61),IF(入力!X61="",入力!W61,IF(入力!W61&gt;入力!X61,入力!X61,入力!W61)))</f>
        <v/>
      </c>
      <c r="T141" s="239" t="str">
        <f>IF(入力!Y61="",IF(入力!Z61="","",入力!Z61),IF(入力!Z61="",入力!Y61,IF(入力!Y61&gt;入力!Z61,入力!Z61,入力!Y61)))</f>
        <v/>
      </c>
      <c r="U141" s="231" t="str">
        <f>IF(入力!AA61="",IF(入力!AB61="","",入力!AB61),IF(入力!AB61="",入力!AA61,IF(入力!AA61&gt;入力!AB61,入力!AA61,入力!AB61)))</f>
        <v/>
      </c>
      <c r="V141" s="240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40" t="str">
        <f>IF(入力!AD61="",IF(入力!AE61="","",入力!AE61),IF(入力!AE61="",入力!AD61,IF(入力!AD61&gt;入力!AE61,入力!AD61,入力!AE61)))</f>
        <v/>
      </c>
      <c r="X141" s="240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40" t="str">
        <f>IF(入力!AG61="",IF(入力!AH61="","",入力!AH61),IF(入力!AH61="",入力!AG61,IF(入力!AG61&gt;入力!AH61,入力!AG61,入力!AH61)))</f>
        <v/>
      </c>
      <c r="Z141" s="240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40" t="str">
        <f>IF(入力!AJ61="",IF(入力!AK61="","",入力!AK61),IF(入力!AK61="",入力!AJ61,IF(入力!AJ61&gt;入力!AK61,入力!AJ61,入力!AK61)))</f>
        <v/>
      </c>
      <c r="AB141" s="240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7" t="str">
        <f>IF(入力!AM61="",IF(入力!AN61="","",入力!AN61),IF(入力!AN61="",入力!AM61,IF(入力!AM61&gt;入力!AN61,入力!AM61,入力!AN61)))</f>
        <v/>
      </c>
      <c r="AD141" s="126" t="str">
        <f>IF(入力!AO61="",IF(入力!AP61="","",入力!AP61),IF(入力!AP61="",入力!AO61,IF(入力!AO61&gt;入力!AP61,入力!AO61,入力!AP61)))</f>
        <v/>
      </c>
      <c r="AE141" s="209" t="str">
        <f>IF(入力!AQ61="",IF(入力!AR61="","",入力!AR61),IF(入力!AR61="",入力!AQ61,IF(入力!AQ61&gt;入力!AR61,入力!AQ61,入力!AR61)))</f>
        <v/>
      </c>
      <c r="AF141" s="449" t="str">
        <f>IF(入力!AS61="",IF(入力!AT61="","",入力!AT61),IF(入力!AT61="",入力!AS61,IF(入力!AS61&gt;入力!AT61,入力!AS61,入力!AT61)))</f>
        <v/>
      </c>
      <c r="AG141" s="237" t="str">
        <f>IF(入力!AU61="","",入力!AU61)</f>
        <v/>
      </c>
      <c r="AH141" s="159" t="str">
        <f>IF(入力!AV61="","",入力!AV61)</f>
        <v/>
      </c>
      <c r="AI141" s="237" t="str">
        <f>IF(入力!AW61="","",入力!AW61)</f>
        <v/>
      </c>
      <c r="AJ141" s="257" t="str">
        <f>IF(入力!AX61="","",入力!AX61)</f>
        <v/>
      </c>
      <c r="AK141" s="530" t="str">
        <f>IF(入力!AY61="","",入力!AY61)</f>
        <v/>
      </c>
      <c r="AL141" s="84" t="str">
        <f>IF(入力!AZ61="","",入力!AZ61)</f>
        <v/>
      </c>
      <c r="AM141" s="375" t="str">
        <f>IF(入力!BA61="","",入力!BA61)</f>
        <v/>
      </c>
      <c r="AN141" s="159" t="str">
        <f>IF(入力!BB61="","",入力!BB61)</f>
        <v/>
      </c>
      <c r="AO141" s="161" t="str">
        <f>IF(入力!BC61="",IF(入力!BD61="","",入力!BD61),IF(入力!BD61="",入力!BC61,IF(入力!BC61&gt;入力!BD61,入力!BC61,入力!BD61)))</f>
        <v/>
      </c>
      <c r="AP141" s="297" t="str">
        <f>IF(入力!BE61="",IF(入力!BF61="","",入力!BF61),IF(入力!BF61="",入力!BE61,IF(入力!BE61&gt;入力!BF61,入力!BE61,入力!BF61)))</f>
        <v/>
      </c>
      <c r="AQ141" s="203" t="str">
        <f>IF(入力!K61="","", IF(入力!AG61="","", IF(入力!AD61="","", K141/224*((Y141-224)+(W141-224)))))</f>
        <v/>
      </c>
    </row>
    <row r="142" spans="1:43">
      <c r="A142" s="96">
        <f>IF(入力!A62="","",入力!A62)</f>
        <v>49</v>
      </c>
      <c r="B142" s="189" t="str">
        <f>IF(入力!B62="","",入力!B62)</f>
        <v/>
      </c>
      <c r="C142" s="189" t="str">
        <f>IF(入力!C62="","",入力!C62)</f>
        <v/>
      </c>
      <c r="D142" s="232" t="str">
        <f>IF(入力!D62="","",入力!D62)</f>
        <v/>
      </c>
      <c r="E142" s="441" t="str">
        <f>IF(入力!E62="", IF(D142="","",DATEDIF(D142,入力!$C$3,"Y")),入力!E62)</f>
        <v/>
      </c>
      <c r="F142" s="374" t="str">
        <f>IF(入力!F62="","",入力!F62)</f>
        <v/>
      </c>
      <c r="G142" s="189" t="str">
        <f>IF(入力!G62="","",入力!G62)</f>
        <v/>
      </c>
      <c r="H142" s="189" t="str">
        <f>IF(入力!H62="","",入力!H62)</f>
        <v/>
      </c>
      <c r="I142" s="374" t="str">
        <f>IF(入力!I62="","",入力!I62)</f>
        <v/>
      </c>
      <c r="J142" s="374" t="str">
        <f>IF(入力!J62="","",入力!J62)</f>
        <v/>
      </c>
      <c r="K142" s="160" t="str">
        <f>IF(入力!K62="","",入力!K62)</f>
        <v/>
      </c>
      <c r="L142" s="83" t="str">
        <f>IF(入力!L62="","",入力!L62)</f>
        <v/>
      </c>
      <c r="M142" s="209" t="str">
        <f>IF(OR(入力!M62="",入力!N62=""),"",((4.57/(1.0888-0.00153*(入力!M62+入力!N62))-4.142)*100))</f>
        <v/>
      </c>
      <c r="N142" s="83" t="str">
        <f>IF(OR(入力!L62="",入力!M62="",入力!N62=""),"",(入力!L62-(入力!L62*(4.57/(1.0888-0.00153*(入力!M62+入力!N62))-4.142)*100)/100))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93" t="str">
        <f>IF(入力!R62="","",入力!R62)</f>
        <v/>
      </c>
      <c r="R142" s="238" t="str">
        <f xml:space="preserve"> IF(入力!T62="",IF(入力!V62="","",入力!V62),IF(入力!V62="",入力!T62,IF(入力!T62&gt;入力!V62,入力!V62,入力!T62)))</f>
        <v/>
      </c>
      <c r="S142" s="207" t="str">
        <f>IF(入力!W62="",IF(入力!X62="","",入力!X62),IF(入力!X62="",入力!W62,IF(入力!W62&gt;入力!X62,入力!X62,入力!W62)))</f>
        <v/>
      </c>
      <c r="T142" s="239" t="str">
        <f>IF(入力!Y62="",IF(入力!Z62="","",入力!Z62),IF(入力!Z62="",入力!Y62,IF(入力!Y62&gt;入力!Z62,入力!Z62,入力!Y62)))</f>
        <v/>
      </c>
      <c r="U142" s="231" t="str">
        <f>IF(入力!AA62="",IF(入力!AB62="","",入力!AB62),IF(入力!AB62="",入力!AA62,IF(入力!AA62&gt;入力!AB62,入力!AA62,入力!AB62)))</f>
        <v/>
      </c>
      <c r="V142" s="240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40" t="str">
        <f>IF(入力!AD62="",IF(入力!AE62="","",入力!AE62),IF(入力!AE62="",入力!AD62,IF(入力!AD62&gt;入力!AE62,入力!AD62,入力!AE62)))</f>
        <v/>
      </c>
      <c r="X142" s="240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40" t="str">
        <f>IF(入力!AG62="",IF(入力!AH62="","",入力!AH62),IF(入力!AH62="",入力!AG62,IF(入力!AG62&gt;入力!AH62,入力!AG62,入力!AH62)))</f>
        <v/>
      </c>
      <c r="Z142" s="240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40" t="str">
        <f>IF(入力!AJ62="",IF(入力!AK62="","",入力!AK62),IF(入力!AK62="",入力!AJ62,IF(入力!AJ62&gt;入力!AK62,入力!AJ62,入力!AK62)))</f>
        <v/>
      </c>
      <c r="AB142" s="240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7" t="str">
        <f>IF(入力!AM62="",IF(入力!AN62="","",入力!AN62),IF(入力!AN62="",入力!AM62,IF(入力!AM62&gt;入力!AN62,入力!AM62,入力!AN62)))</f>
        <v/>
      </c>
      <c r="AD142" s="126" t="str">
        <f>IF(入力!AO62="",IF(入力!AP62="","",入力!AP62),IF(入力!AP62="",入力!AO62,IF(入力!AO62&gt;入力!AP62,入力!AO62,入力!AP62)))</f>
        <v/>
      </c>
      <c r="AE142" s="209" t="str">
        <f>IF(入力!AQ62="",IF(入力!AR62="","",入力!AR62),IF(入力!AR62="",入力!AQ62,IF(入力!AQ62&gt;入力!AR62,入力!AQ62,入力!AR62)))</f>
        <v/>
      </c>
      <c r="AF142" s="449" t="str">
        <f>IF(入力!AS62="",IF(入力!AT62="","",入力!AT62),IF(入力!AT62="",入力!AS62,IF(入力!AS62&gt;入力!AT62,入力!AS62,入力!AT62)))</f>
        <v/>
      </c>
      <c r="AG142" s="237" t="str">
        <f>IF(入力!AU62="","",入力!AU62)</f>
        <v/>
      </c>
      <c r="AH142" s="159" t="str">
        <f>IF(入力!AV62="","",入力!AV62)</f>
        <v/>
      </c>
      <c r="AI142" s="237" t="str">
        <f>IF(入力!AW62="","",入力!AW62)</f>
        <v/>
      </c>
      <c r="AJ142" s="257" t="str">
        <f>IF(入力!AX62="","",入力!AX62)</f>
        <v/>
      </c>
      <c r="AK142" s="530" t="str">
        <f>IF(入力!AY62="","",入力!AY62)</f>
        <v/>
      </c>
      <c r="AL142" s="84" t="str">
        <f>IF(入力!AZ62="","",入力!AZ62)</f>
        <v/>
      </c>
      <c r="AM142" s="375" t="str">
        <f>IF(入力!BA62="","",入力!BA62)</f>
        <v/>
      </c>
      <c r="AN142" s="159" t="str">
        <f>IF(入力!BB62="","",入力!BB62)</f>
        <v/>
      </c>
      <c r="AO142" s="161" t="str">
        <f>IF(入力!BC62="",IF(入力!BD62="","",入力!BD62),IF(入力!BD62="",入力!BC62,IF(入力!BC62&gt;入力!BD62,入力!BC62,入力!BD62)))</f>
        <v/>
      </c>
      <c r="AP142" s="297" t="str">
        <f>IF(入力!BE62="",IF(入力!BF62="","",入力!BF62),IF(入力!BF62="",入力!BE62,IF(入力!BE62&gt;入力!BF62,入力!BE62,入力!BF62)))</f>
        <v/>
      </c>
      <c r="AQ142" s="203" t="str">
        <f>IF(入力!K62="","", IF(入力!AG62="","", IF(入力!AD62="","", K142/224*((Y142-224)+(W142-224)))))</f>
        <v/>
      </c>
    </row>
    <row r="143" spans="1:43">
      <c r="A143" s="96">
        <f>IF(入力!A63="","",入力!A63)</f>
        <v>50</v>
      </c>
      <c r="B143" s="189" t="str">
        <f>IF(入力!B63="","",入力!B63)</f>
        <v/>
      </c>
      <c r="C143" s="189" t="str">
        <f>IF(入力!C63="","",入力!C63)</f>
        <v/>
      </c>
      <c r="D143" s="232" t="str">
        <f>IF(入力!D63="","",入力!D63)</f>
        <v/>
      </c>
      <c r="E143" s="441" t="str">
        <f>IF(入力!E63="", IF(D143="","",DATEDIF(D143,入力!$C$3,"Y")),入力!E63)</f>
        <v/>
      </c>
      <c r="F143" s="374" t="str">
        <f>IF(入力!F63="","",入力!F63)</f>
        <v/>
      </c>
      <c r="G143" s="189" t="str">
        <f>IF(入力!G63="","",入力!G63)</f>
        <v/>
      </c>
      <c r="H143" s="189" t="str">
        <f>IF(入力!H63="","",入力!H63)</f>
        <v/>
      </c>
      <c r="I143" s="374" t="str">
        <f>IF(入力!I63="","",入力!I63)</f>
        <v/>
      </c>
      <c r="J143" s="374" t="str">
        <f>IF(入力!J63="","",入力!J63)</f>
        <v/>
      </c>
      <c r="K143" s="160" t="str">
        <f>IF(入力!K63="","",入力!K63)</f>
        <v/>
      </c>
      <c r="L143" s="83" t="str">
        <f>IF(入力!L63="","",入力!L63)</f>
        <v/>
      </c>
      <c r="M143" s="209" t="str">
        <f>IF(OR(入力!M63="",入力!N63=""),"",((4.57/(1.0888-0.00153*(入力!M63+入力!N63))-4.142)*100))</f>
        <v/>
      </c>
      <c r="N143" s="83" t="str">
        <f>IF(OR(入力!L63="",入力!M63="",入力!N63=""),"",(入力!L63-(入力!L63*(4.57/(1.0888-0.00153*(入力!M63+入力!N63))-4.142)*100)/100))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93" t="str">
        <f>IF(入力!R63="","",入力!R63)</f>
        <v/>
      </c>
      <c r="R143" s="238" t="str">
        <f xml:space="preserve"> IF(入力!T63="",IF(入力!V63="","",入力!V63),IF(入力!V63="",入力!T63,IF(入力!T63&gt;入力!V63,入力!V63,入力!T63)))</f>
        <v/>
      </c>
      <c r="S143" s="207" t="str">
        <f>IF(入力!W63="",IF(入力!X63="","",入力!X63),IF(入力!X63="",入力!W63,IF(入力!W63&gt;入力!X63,入力!X63,入力!W63)))</f>
        <v/>
      </c>
      <c r="T143" s="239" t="str">
        <f>IF(入力!Y63="",IF(入力!Z63="","",入力!Z63),IF(入力!Z63="",入力!Y63,IF(入力!Y63&gt;入力!Z63,入力!Z63,入力!Y63)))</f>
        <v/>
      </c>
      <c r="U143" s="231" t="str">
        <f>IF(入力!AA63="",IF(入力!AB63="","",入力!AB63),IF(入力!AB63="",入力!AA63,IF(入力!AA63&gt;入力!AB63,入力!AA63,入力!AB63)))</f>
        <v/>
      </c>
      <c r="V143" s="240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40" t="str">
        <f>IF(入力!AD63="",IF(入力!AE63="","",入力!AE63),IF(入力!AE63="",入力!AD63,IF(入力!AD63&gt;入力!AE63,入力!AD63,入力!AE63)))</f>
        <v/>
      </c>
      <c r="X143" s="240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40" t="str">
        <f>IF(入力!AG63="",IF(入力!AH63="","",入力!AH63),IF(入力!AH63="",入力!AG63,IF(入力!AG63&gt;入力!AH63,入力!AG63,入力!AH63)))</f>
        <v/>
      </c>
      <c r="Z143" s="240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40" t="str">
        <f>IF(入力!AJ63="",IF(入力!AK63="","",入力!AK63),IF(入力!AK63="",入力!AJ63,IF(入力!AJ63&gt;入力!AK63,入力!AJ63,入力!AK63)))</f>
        <v/>
      </c>
      <c r="AB143" s="240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7" t="str">
        <f>IF(入力!AM63="",IF(入力!AN63="","",入力!AN63),IF(入力!AN63="",入力!AM63,IF(入力!AM63&gt;入力!AN63,入力!AM63,入力!AN63)))</f>
        <v/>
      </c>
      <c r="AD143" s="126" t="str">
        <f>IF(入力!AO63="",IF(入力!AP63="","",入力!AP63),IF(入力!AP63="",入力!AO63,IF(入力!AO63&gt;入力!AP63,入力!AO63,入力!AP63)))</f>
        <v/>
      </c>
      <c r="AE143" s="209" t="str">
        <f>IF(入力!AQ63="",IF(入力!AR63="","",入力!AR63),IF(入力!AR63="",入力!AQ63,IF(入力!AQ63&gt;入力!AR63,入力!AQ63,入力!AR63)))</f>
        <v/>
      </c>
      <c r="AF143" s="449" t="str">
        <f>IF(入力!AS63="",IF(入力!AT63="","",入力!AT63),IF(入力!AT63="",入力!AS63,IF(入力!AS63&gt;入力!AT63,入力!AS63,入力!AT63)))</f>
        <v/>
      </c>
      <c r="AG143" s="237" t="str">
        <f>IF(入力!AU63="","",入力!AU63)</f>
        <v/>
      </c>
      <c r="AH143" s="159" t="str">
        <f>IF(入力!AV63="","",入力!AV63)</f>
        <v/>
      </c>
      <c r="AI143" s="237" t="str">
        <f>IF(入力!AW63="","",入力!AW63)</f>
        <v/>
      </c>
      <c r="AJ143" s="257" t="str">
        <f>IF(入力!AX63="","",入力!AX63)</f>
        <v/>
      </c>
      <c r="AK143" s="530" t="str">
        <f>IF(入力!AY63="","",入力!AY63)</f>
        <v/>
      </c>
      <c r="AL143" s="84" t="str">
        <f>IF(入力!AZ63="","",入力!AZ63)</f>
        <v/>
      </c>
      <c r="AM143" s="375" t="str">
        <f>IF(入力!BA63="","",入力!BA63)</f>
        <v/>
      </c>
      <c r="AN143" s="159" t="str">
        <f>IF(入力!BB63="","",入力!BB63)</f>
        <v/>
      </c>
      <c r="AO143" s="161" t="str">
        <f>IF(入力!BC63="",IF(入力!BD63="","",入力!BD63),IF(入力!BD63="",入力!BC63,IF(入力!BC63&gt;入力!BD63,入力!BC63,入力!BD63)))</f>
        <v/>
      </c>
      <c r="AP143" s="297" t="str">
        <f>IF(入力!BE63="",IF(入力!BF63="","",入力!BF63),IF(入力!BF63="",入力!BE63,IF(入力!BE63&gt;入力!BF63,入力!BE63,入力!BF63)))</f>
        <v/>
      </c>
      <c r="AQ143" s="203" t="str">
        <f>IF(入力!K63="","", IF(入力!AG63="","", IF(入力!AD63="","", K143/224*((Y143-224)+(W143-224)))))</f>
        <v/>
      </c>
    </row>
    <row r="144" spans="1:43">
      <c r="A144" s="96">
        <f>IF(入力!A64="","",入力!A64)</f>
        <v>51</v>
      </c>
      <c r="B144" s="189" t="str">
        <f>IF(入力!B64="","",入力!B64)</f>
        <v/>
      </c>
      <c r="C144" s="189" t="str">
        <f>IF(入力!C64="","",入力!C64)</f>
        <v/>
      </c>
      <c r="D144" s="232" t="str">
        <f>IF(入力!D64="","",入力!D64)</f>
        <v/>
      </c>
      <c r="E144" s="441" t="str">
        <f>IF(入力!E64="", IF(D144="","",DATEDIF(D144,入力!$C$3,"Y")),入力!E64)</f>
        <v/>
      </c>
      <c r="F144" s="374" t="str">
        <f>IF(入力!F64="","",入力!F64)</f>
        <v/>
      </c>
      <c r="G144" s="189" t="str">
        <f>IF(入力!G64="","",入力!G64)</f>
        <v/>
      </c>
      <c r="H144" s="189" t="str">
        <f>IF(入力!H64="","",入力!H64)</f>
        <v/>
      </c>
      <c r="I144" s="374" t="str">
        <f>IF(入力!I64="","",入力!I64)</f>
        <v/>
      </c>
      <c r="J144" s="374" t="str">
        <f>IF(入力!J64="","",入力!J64)</f>
        <v/>
      </c>
      <c r="K144" s="160" t="str">
        <f>IF(入力!K64="","",入力!K64)</f>
        <v/>
      </c>
      <c r="L144" s="83" t="str">
        <f>IF(入力!L64="","",入力!L64)</f>
        <v/>
      </c>
      <c r="M144" s="209" t="str">
        <f>IF(OR(入力!M64="",入力!N64=""),"",((4.57/(1.0888-0.00153*(入力!M64+入力!N64))-4.142)*100))</f>
        <v/>
      </c>
      <c r="N144" s="83" t="str">
        <f>IF(OR(入力!L64="",入力!M64="",入力!N64=""),"",(入力!L64-(入力!L64*(4.57/(1.0888-0.00153*(入力!M64+入力!N64))-4.142)*100)/100))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93" t="str">
        <f>IF(入力!R64="","",入力!R64)</f>
        <v/>
      </c>
      <c r="R144" s="238" t="str">
        <f xml:space="preserve"> IF(入力!T64="",IF(入力!V64="","",入力!V64),IF(入力!V64="",入力!T64,IF(入力!T64&gt;入力!V64,入力!V64,入力!T64)))</f>
        <v/>
      </c>
      <c r="S144" s="207" t="str">
        <f>IF(入力!W64="",IF(入力!X64="","",入力!X64),IF(入力!X64="",入力!W64,IF(入力!W64&gt;入力!X64,入力!X64,入力!W64)))</f>
        <v/>
      </c>
      <c r="T144" s="239" t="str">
        <f>IF(入力!Y64="",IF(入力!Z64="","",入力!Z64),IF(入力!Z64="",入力!Y64,IF(入力!Y64&gt;入力!Z64,入力!Z64,入力!Y64)))</f>
        <v/>
      </c>
      <c r="U144" s="231" t="str">
        <f>IF(入力!AA64="",IF(入力!AB64="","",入力!AB64),IF(入力!AB64="",入力!AA64,IF(入力!AA64&gt;入力!AB64,入力!AA64,入力!AB64)))</f>
        <v/>
      </c>
      <c r="V144" s="240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40" t="str">
        <f>IF(入力!AD64="",IF(入力!AE64="","",入力!AE64),IF(入力!AE64="",入力!AD64,IF(入力!AD64&gt;入力!AE64,入力!AD64,入力!AE64)))</f>
        <v/>
      </c>
      <c r="X144" s="240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40" t="str">
        <f>IF(入力!AG64="",IF(入力!AH64="","",入力!AH64),IF(入力!AH64="",入力!AG64,IF(入力!AG64&gt;入力!AH64,入力!AG64,入力!AH64)))</f>
        <v/>
      </c>
      <c r="Z144" s="240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40" t="str">
        <f>IF(入力!AJ64="",IF(入力!AK64="","",入力!AK64),IF(入力!AK64="",入力!AJ64,IF(入力!AJ64&gt;入力!AK64,入力!AJ64,入力!AK64)))</f>
        <v/>
      </c>
      <c r="AB144" s="240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7" t="str">
        <f>IF(入力!AM64="",IF(入力!AN64="","",入力!AN64),IF(入力!AN64="",入力!AM64,IF(入力!AM64&gt;入力!AN64,入力!AM64,入力!AN64)))</f>
        <v/>
      </c>
      <c r="AD144" s="126" t="str">
        <f>IF(入力!AO64="",IF(入力!AP64="","",入力!AP64),IF(入力!AP64="",入力!AO64,IF(入力!AO64&gt;入力!AP64,入力!AO64,入力!AP64)))</f>
        <v/>
      </c>
      <c r="AE144" s="209" t="str">
        <f>IF(入力!AQ64="",IF(入力!AR64="","",入力!AR64),IF(入力!AR64="",入力!AQ64,IF(入力!AQ64&gt;入力!AR64,入力!AQ64,入力!AR64)))</f>
        <v/>
      </c>
      <c r="AF144" s="449" t="str">
        <f>IF(入力!AS64="",IF(入力!AT64="","",入力!AT64),IF(入力!AT64="",入力!AS64,IF(入力!AS64&gt;入力!AT64,入力!AS64,入力!AT64)))</f>
        <v/>
      </c>
      <c r="AG144" s="237" t="str">
        <f>IF(入力!AU64="","",入力!AU64)</f>
        <v/>
      </c>
      <c r="AH144" s="159" t="str">
        <f>IF(入力!AV64="","",入力!AV64)</f>
        <v/>
      </c>
      <c r="AI144" s="237" t="str">
        <f>IF(入力!AW64="","",入力!AW64)</f>
        <v/>
      </c>
      <c r="AJ144" s="257" t="str">
        <f>IF(入力!AX64="","",入力!AX64)</f>
        <v/>
      </c>
      <c r="AK144" s="530" t="str">
        <f>IF(入力!AY64="","",入力!AY64)</f>
        <v/>
      </c>
      <c r="AL144" s="84" t="str">
        <f>IF(入力!AZ64="","",入力!AZ64)</f>
        <v/>
      </c>
      <c r="AM144" s="375" t="str">
        <f>IF(入力!BA64="","",入力!BA64)</f>
        <v/>
      </c>
      <c r="AN144" s="159" t="str">
        <f>IF(入力!BB64="","",入力!BB64)</f>
        <v/>
      </c>
      <c r="AO144" s="161" t="str">
        <f>IF(入力!BC64="",IF(入力!BD64="","",入力!BD64),IF(入力!BD64="",入力!BC64,IF(入力!BC64&gt;入力!BD64,入力!BC64,入力!BD64)))</f>
        <v/>
      </c>
      <c r="AP144" s="297" t="str">
        <f>IF(入力!BE64="",IF(入力!BF64="","",入力!BF64),IF(入力!BF64="",入力!BE64,IF(入力!BE64&gt;入力!BF64,入力!BE64,入力!BF64)))</f>
        <v/>
      </c>
      <c r="AQ144" s="203" t="str">
        <f>IF(入力!K64="","", IF(入力!AG64="","", IF(入力!AD64="","", K144/224*((Y144-224)+(W144-224)))))</f>
        <v/>
      </c>
    </row>
    <row r="145" spans="1:43">
      <c r="A145" s="96">
        <f>IF(入力!A65="","",入力!A65)</f>
        <v>52</v>
      </c>
      <c r="B145" s="189" t="str">
        <f>IF(入力!B65="","",入力!B65)</f>
        <v/>
      </c>
      <c r="C145" s="189" t="str">
        <f>IF(入力!C65="","",入力!C65)</f>
        <v/>
      </c>
      <c r="D145" s="232" t="str">
        <f>IF(入力!D65="","",入力!D65)</f>
        <v/>
      </c>
      <c r="E145" s="441" t="str">
        <f>IF(入力!E65="", IF(D145="","",DATEDIF(D145,入力!$C$3,"Y")),入力!E65)</f>
        <v/>
      </c>
      <c r="F145" s="374" t="str">
        <f>IF(入力!F65="","",入力!F65)</f>
        <v/>
      </c>
      <c r="G145" s="189" t="str">
        <f>IF(入力!G65="","",入力!G65)</f>
        <v/>
      </c>
      <c r="H145" s="189" t="str">
        <f>IF(入力!H65="","",入力!H65)</f>
        <v/>
      </c>
      <c r="I145" s="374" t="str">
        <f>IF(入力!I65="","",入力!I65)</f>
        <v/>
      </c>
      <c r="J145" s="374" t="str">
        <f>IF(入力!J65="","",入力!J65)</f>
        <v/>
      </c>
      <c r="K145" s="160" t="str">
        <f>IF(入力!K65="","",入力!K65)</f>
        <v/>
      </c>
      <c r="L145" s="83" t="str">
        <f>IF(入力!L65="","",入力!L65)</f>
        <v/>
      </c>
      <c r="M145" s="209" t="str">
        <f>IF(OR(入力!M65="",入力!N65=""),"",((4.57/(1.0888-0.00153*(入力!M65+入力!N65))-4.142)*100))</f>
        <v/>
      </c>
      <c r="N145" s="83" t="str">
        <f>IF(OR(入力!L65="",入力!M65="",入力!N65=""),"",(入力!L65-(入力!L65*(4.57/(1.0888-0.00153*(入力!M65+入力!N65))-4.142)*100)/100))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93" t="str">
        <f>IF(入力!R65="","",入力!R65)</f>
        <v/>
      </c>
      <c r="R145" s="238" t="str">
        <f xml:space="preserve"> IF(入力!T65="",IF(入力!V65="","",入力!V65),IF(入力!V65="",入力!T65,IF(入力!T65&gt;入力!V65,入力!V65,入力!T65)))</f>
        <v/>
      </c>
      <c r="S145" s="207" t="str">
        <f>IF(入力!W65="",IF(入力!X65="","",入力!X65),IF(入力!X65="",入力!W65,IF(入力!W65&gt;入力!X65,入力!X65,入力!W65)))</f>
        <v/>
      </c>
      <c r="T145" s="239" t="str">
        <f>IF(入力!Y65="",IF(入力!Z65="","",入力!Z65),IF(入力!Z65="",入力!Y65,IF(入力!Y65&gt;入力!Z65,入力!Z65,入力!Y65)))</f>
        <v/>
      </c>
      <c r="U145" s="231" t="str">
        <f>IF(入力!AA65="",IF(入力!AB65="","",入力!AB65),IF(入力!AB65="",入力!AA65,IF(入力!AA65&gt;入力!AB65,入力!AA65,入力!AB65)))</f>
        <v/>
      </c>
      <c r="V145" s="240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40" t="str">
        <f>IF(入力!AD65="",IF(入力!AE65="","",入力!AE65),IF(入力!AE65="",入力!AD65,IF(入力!AD65&gt;入力!AE65,入力!AD65,入力!AE65)))</f>
        <v/>
      </c>
      <c r="X145" s="240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40" t="str">
        <f>IF(入力!AG65="",IF(入力!AH65="","",入力!AH65),IF(入力!AH65="",入力!AG65,IF(入力!AG65&gt;入力!AH65,入力!AG65,入力!AH65)))</f>
        <v/>
      </c>
      <c r="Z145" s="240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40" t="str">
        <f>IF(入力!AJ65="",IF(入力!AK65="","",入力!AK65),IF(入力!AK65="",入力!AJ65,IF(入力!AJ65&gt;入力!AK65,入力!AJ65,入力!AK65)))</f>
        <v/>
      </c>
      <c r="AB145" s="240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7" t="str">
        <f>IF(入力!AM65="",IF(入力!AN65="","",入力!AN65),IF(入力!AN65="",入力!AM65,IF(入力!AM65&gt;入力!AN65,入力!AM65,入力!AN65)))</f>
        <v/>
      </c>
      <c r="AD145" s="126" t="str">
        <f>IF(入力!AO65="",IF(入力!AP65="","",入力!AP65),IF(入力!AP65="",入力!AO65,IF(入力!AO65&gt;入力!AP65,入力!AO65,入力!AP65)))</f>
        <v/>
      </c>
      <c r="AE145" s="209" t="str">
        <f>IF(入力!AQ65="",IF(入力!AR65="","",入力!AR65),IF(入力!AR65="",入力!AQ65,IF(入力!AQ65&gt;入力!AR65,入力!AQ65,入力!AR65)))</f>
        <v/>
      </c>
      <c r="AF145" s="449" t="str">
        <f>IF(入力!AS65="",IF(入力!AT65="","",入力!AT65),IF(入力!AT65="",入力!AS65,IF(入力!AS65&gt;入力!AT65,入力!AS65,入力!AT65)))</f>
        <v/>
      </c>
      <c r="AG145" s="237" t="str">
        <f>IF(入力!AU65="","",入力!AU65)</f>
        <v/>
      </c>
      <c r="AH145" s="159" t="str">
        <f>IF(入力!AV65="","",入力!AV65)</f>
        <v/>
      </c>
      <c r="AI145" s="237" t="str">
        <f>IF(入力!AW65="","",入力!AW65)</f>
        <v/>
      </c>
      <c r="AJ145" s="257" t="str">
        <f>IF(入力!AX65="","",入力!AX65)</f>
        <v/>
      </c>
      <c r="AK145" s="530" t="str">
        <f>IF(入力!AY65="","",入力!AY65)</f>
        <v/>
      </c>
      <c r="AL145" s="84" t="str">
        <f>IF(入力!AZ65="","",入力!AZ65)</f>
        <v/>
      </c>
      <c r="AM145" s="375" t="str">
        <f>IF(入力!BA65="","",入力!BA65)</f>
        <v/>
      </c>
      <c r="AN145" s="159" t="str">
        <f>IF(入力!BB65="","",入力!BB65)</f>
        <v/>
      </c>
      <c r="AO145" s="161" t="str">
        <f>IF(入力!BC65="",IF(入力!BD65="","",入力!BD65),IF(入力!BD65="",入力!BC65,IF(入力!BC65&gt;入力!BD65,入力!BC65,入力!BD65)))</f>
        <v/>
      </c>
      <c r="AP145" s="297" t="str">
        <f>IF(入力!BE65="",IF(入力!BF65="","",入力!BF65),IF(入力!BF65="",入力!BE65,IF(入力!BE65&gt;入力!BF65,入力!BE65,入力!BF65)))</f>
        <v/>
      </c>
      <c r="AQ145" s="203" t="str">
        <f>IF(入力!K65="","", IF(入力!AG65="","", IF(入力!AD65="","", K145/224*((Y145-224)+(W145-224)))))</f>
        <v/>
      </c>
    </row>
    <row r="146" spans="1:43">
      <c r="A146" s="96">
        <f>IF(入力!A66="","",入力!A66)</f>
        <v>53</v>
      </c>
      <c r="B146" s="189" t="str">
        <f>IF(入力!B66="","",入力!B66)</f>
        <v/>
      </c>
      <c r="C146" s="189" t="str">
        <f>IF(入力!C66="","",入力!C66)</f>
        <v/>
      </c>
      <c r="D146" s="232" t="str">
        <f>IF(入力!D66="","",入力!D66)</f>
        <v/>
      </c>
      <c r="E146" s="441" t="str">
        <f>IF(入力!E66="", IF(D146="","",DATEDIF(D146,入力!$C$3,"Y")),入力!E66)</f>
        <v/>
      </c>
      <c r="F146" s="374" t="str">
        <f>IF(入力!F66="","",入力!F66)</f>
        <v/>
      </c>
      <c r="G146" s="189" t="str">
        <f>IF(入力!G66="","",入力!G66)</f>
        <v/>
      </c>
      <c r="H146" s="189" t="str">
        <f>IF(入力!H66="","",入力!H66)</f>
        <v/>
      </c>
      <c r="I146" s="374" t="str">
        <f>IF(入力!I66="","",入力!I66)</f>
        <v/>
      </c>
      <c r="J146" s="374" t="str">
        <f>IF(入力!J66="","",入力!J66)</f>
        <v/>
      </c>
      <c r="K146" s="160" t="str">
        <f>IF(入力!K66="","",入力!K66)</f>
        <v/>
      </c>
      <c r="L146" s="83" t="str">
        <f>IF(入力!L66="","",入力!L66)</f>
        <v/>
      </c>
      <c r="M146" s="209" t="str">
        <f>IF(OR(入力!M66="",入力!N66=""),"",((4.57/(1.0888-0.00153*(入力!M66+入力!N66))-4.142)*100))</f>
        <v/>
      </c>
      <c r="N146" s="83" t="str">
        <f>IF(OR(入力!L66="",入力!M66="",入力!N66=""),"",(入力!L66-(入力!L66*(4.57/(1.0888-0.00153*(入力!M66+入力!N66))-4.142)*100)/100))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93" t="str">
        <f>IF(入力!R66="","",入力!R66)</f>
        <v/>
      </c>
      <c r="R146" s="238" t="str">
        <f xml:space="preserve"> IF(入力!T66="",IF(入力!V66="","",入力!V66),IF(入力!V66="",入力!T66,IF(入力!T66&gt;入力!V66,入力!V66,入力!T66)))</f>
        <v/>
      </c>
      <c r="S146" s="207" t="str">
        <f>IF(入力!W66="",IF(入力!X66="","",入力!X66),IF(入力!X66="",入力!W66,IF(入力!W66&gt;入力!X66,入力!X66,入力!W66)))</f>
        <v/>
      </c>
      <c r="T146" s="239" t="str">
        <f>IF(入力!Y66="",IF(入力!Z66="","",入力!Z66),IF(入力!Z66="",入力!Y66,IF(入力!Y66&gt;入力!Z66,入力!Z66,入力!Y66)))</f>
        <v/>
      </c>
      <c r="U146" s="231" t="str">
        <f>IF(入力!AA66="",IF(入力!AB66="","",入力!AB66),IF(入力!AB66="",入力!AA66,IF(入力!AA66&gt;入力!AB66,入力!AA66,入力!AB66)))</f>
        <v/>
      </c>
      <c r="V146" s="240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40" t="str">
        <f>IF(入力!AD66="",IF(入力!AE66="","",入力!AE66),IF(入力!AE66="",入力!AD66,IF(入力!AD66&gt;入力!AE66,入力!AD66,入力!AE66)))</f>
        <v/>
      </c>
      <c r="X146" s="240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40" t="str">
        <f>IF(入力!AG66="",IF(入力!AH66="","",入力!AH66),IF(入力!AH66="",入力!AG66,IF(入力!AG66&gt;入力!AH66,入力!AG66,入力!AH66)))</f>
        <v/>
      </c>
      <c r="Z146" s="240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40" t="str">
        <f>IF(入力!AJ66="",IF(入力!AK66="","",入力!AK66),IF(入力!AK66="",入力!AJ66,IF(入力!AJ66&gt;入力!AK66,入力!AJ66,入力!AK66)))</f>
        <v/>
      </c>
      <c r="AB146" s="240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7" t="str">
        <f>IF(入力!AM66="",IF(入力!AN66="","",入力!AN66),IF(入力!AN66="",入力!AM66,IF(入力!AM66&gt;入力!AN66,入力!AM66,入力!AN66)))</f>
        <v/>
      </c>
      <c r="AD146" s="126" t="str">
        <f>IF(入力!AO66="",IF(入力!AP66="","",入力!AP66),IF(入力!AP66="",入力!AO66,IF(入力!AO66&gt;入力!AP66,入力!AO66,入力!AP66)))</f>
        <v/>
      </c>
      <c r="AE146" s="209" t="str">
        <f>IF(入力!AQ66="",IF(入力!AR66="","",入力!AR66),IF(入力!AR66="",入力!AQ66,IF(入力!AQ66&gt;入力!AR66,入力!AQ66,入力!AR66)))</f>
        <v/>
      </c>
      <c r="AF146" s="449" t="str">
        <f>IF(入力!AS66="",IF(入力!AT66="","",入力!AT66),IF(入力!AT66="",入力!AS66,IF(入力!AS66&gt;入力!AT66,入力!AS66,入力!AT66)))</f>
        <v/>
      </c>
      <c r="AG146" s="237" t="str">
        <f>IF(入力!AU66="","",入力!AU66)</f>
        <v/>
      </c>
      <c r="AH146" s="159" t="str">
        <f>IF(入力!AV66="","",入力!AV66)</f>
        <v/>
      </c>
      <c r="AI146" s="237" t="str">
        <f>IF(入力!AW66="","",入力!AW66)</f>
        <v/>
      </c>
      <c r="AJ146" s="257" t="str">
        <f>IF(入力!AX66="","",入力!AX66)</f>
        <v/>
      </c>
      <c r="AK146" s="530" t="str">
        <f>IF(入力!AY66="","",入力!AY66)</f>
        <v/>
      </c>
      <c r="AL146" s="84" t="str">
        <f>IF(入力!AZ66="","",入力!AZ66)</f>
        <v/>
      </c>
      <c r="AM146" s="375" t="str">
        <f>IF(入力!BA66="","",入力!BA66)</f>
        <v/>
      </c>
      <c r="AN146" s="159" t="str">
        <f>IF(入力!BB66="","",入力!BB66)</f>
        <v/>
      </c>
      <c r="AO146" s="161" t="str">
        <f>IF(入力!BC66="",IF(入力!BD66="","",入力!BD66),IF(入力!BD66="",入力!BC66,IF(入力!BC66&gt;入力!BD66,入力!BC66,入力!BD66)))</f>
        <v/>
      </c>
      <c r="AP146" s="297" t="str">
        <f>IF(入力!BE66="",IF(入力!BF66="","",入力!BF66),IF(入力!BF66="",入力!BE66,IF(入力!BE66&gt;入力!BF66,入力!BE66,入力!BF66)))</f>
        <v/>
      </c>
      <c r="AQ146" s="203" t="str">
        <f>IF(入力!K66="","", IF(入力!AG66="","", IF(入力!AD66="","", K146/224*((Y146-224)+(W146-224)))))</f>
        <v/>
      </c>
    </row>
    <row r="147" spans="1:43">
      <c r="A147" s="96">
        <f>IF(入力!A67="","",入力!A67)</f>
        <v>54</v>
      </c>
      <c r="B147" s="189" t="str">
        <f>IF(入力!B67="","",入力!B67)</f>
        <v/>
      </c>
      <c r="C147" s="189" t="str">
        <f>IF(入力!C67="","",入力!C67)</f>
        <v/>
      </c>
      <c r="D147" s="232" t="str">
        <f>IF(入力!D67="","",入力!D67)</f>
        <v/>
      </c>
      <c r="E147" s="441" t="str">
        <f>IF(入力!E67="", IF(D147="","",DATEDIF(D147,入力!$C$3,"Y")),入力!E67)</f>
        <v/>
      </c>
      <c r="F147" s="374" t="str">
        <f>IF(入力!F67="","",入力!F67)</f>
        <v/>
      </c>
      <c r="G147" s="189" t="str">
        <f>IF(入力!G67="","",入力!G67)</f>
        <v/>
      </c>
      <c r="H147" s="189" t="str">
        <f>IF(入力!H67="","",入力!H67)</f>
        <v/>
      </c>
      <c r="I147" s="374" t="str">
        <f>IF(入力!I67="","",入力!I67)</f>
        <v/>
      </c>
      <c r="J147" s="374" t="str">
        <f>IF(入力!J67="","",入力!J67)</f>
        <v/>
      </c>
      <c r="K147" s="160" t="str">
        <f>IF(入力!K67="","",入力!K67)</f>
        <v/>
      </c>
      <c r="L147" s="83" t="str">
        <f>IF(入力!L67="","",入力!L67)</f>
        <v/>
      </c>
      <c r="M147" s="209" t="str">
        <f>IF(OR(入力!M67="",入力!N67=""),"",((4.57/(1.0888-0.00153*(入力!M67+入力!N67))-4.142)*100))</f>
        <v/>
      </c>
      <c r="N147" s="83" t="str">
        <f>IF(OR(入力!L67="",入力!M67="",入力!N67=""),"",(入力!L67-(入力!L67*(4.57/(1.0888-0.00153*(入力!M67+入力!N67))-4.142)*100)/100))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93" t="str">
        <f>IF(入力!R67="","",入力!R67)</f>
        <v/>
      </c>
      <c r="R147" s="238" t="str">
        <f xml:space="preserve"> IF(入力!T67="",IF(入力!V67="","",入力!V67),IF(入力!V67="",入力!T67,IF(入力!T67&gt;入力!V67,入力!V67,入力!T67)))</f>
        <v/>
      </c>
      <c r="S147" s="207" t="str">
        <f>IF(入力!W67="",IF(入力!X67="","",入力!X67),IF(入力!X67="",入力!W67,IF(入力!W67&gt;入力!X67,入力!X67,入力!W67)))</f>
        <v/>
      </c>
      <c r="T147" s="239" t="str">
        <f>IF(入力!Y67="",IF(入力!Z67="","",入力!Z67),IF(入力!Z67="",入力!Y67,IF(入力!Y67&gt;入力!Z67,入力!Z67,入力!Y67)))</f>
        <v/>
      </c>
      <c r="U147" s="231" t="str">
        <f>IF(入力!AA67="",IF(入力!AB67="","",入力!AB67),IF(入力!AB67="",入力!AA67,IF(入力!AA67&gt;入力!AB67,入力!AA67,入力!AB67)))</f>
        <v/>
      </c>
      <c r="V147" s="240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40" t="str">
        <f>IF(入力!AD67="",IF(入力!AE67="","",入力!AE67),IF(入力!AE67="",入力!AD67,IF(入力!AD67&gt;入力!AE67,入力!AD67,入力!AE67)))</f>
        <v/>
      </c>
      <c r="X147" s="240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40" t="str">
        <f>IF(入力!AG67="",IF(入力!AH67="","",入力!AH67),IF(入力!AH67="",入力!AG67,IF(入力!AG67&gt;入力!AH67,入力!AG67,入力!AH67)))</f>
        <v/>
      </c>
      <c r="Z147" s="240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40" t="str">
        <f>IF(入力!AJ67="",IF(入力!AK67="","",入力!AK67),IF(入力!AK67="",入力!AJ67,IF(入力!AJ67&gt;入力!AK67,入力!AJ67,入力!AK67)))</f>
        <v/>
      </c>
      <c r="AB147" s="240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7" t="str">
        <f>IF(入力!AM67="",IF(入力!AN67="","",入力!AN67),IF(入力!AN67="",入力!AM67,IF(入力!AM67&gt;入力!AN67,入力!AM67,入力!AN67)))</f>
        <v/>
      </c>
      <c r="AD147" s="126" t="str">
        <f>IF(入力!AO67="",IF(入力!AP67="","",入力!AP67),IF(入力!AP67="",入力!AO67,IF(入力!AO67&gt;入力!AP67,入力!AO67,入力!AP67)))</f>
        <v/>
      </c>
      <c r="AE147" s="209" t="str">
        <f>IF(入力!AQ67="",IF(入力!AR67="","",入力!AR67),IF(入力!AR67="",入力!AQ67,IF(入力!AQ67&gt;入力!AR67,入力!AQ67,入力!AR67)))</f>
        <v/>
      </c>
      <c r="AF147" s="449" t="str">
        <f>IF(入力!AS67="",IF(入力!AT67="","",入力!AT67),IF(入力!AT67="",入力!AS67,IF(入力!AS67&gt;入力!AT67,入力!AS67,入力!AT67)))</f>
        <v/>
      </c>
      <c r="AG147" s="237" t="str">
        <f>IF(入力!AU67="","",入力!AU67)</f>
        <v/>
      </c>
      <c r="AH147" s="159" t="str">
        <f>IF(入力!AV67="","",入力!AV67)</f>
        <v/>
      </c>
      <c r="AI147" s="237" t="str">
        <f>IF(入力!AW67="","",入力!AW67)</f>
        <v/>
      </c>
      <c r="AJ147" s="257" t="str">
        <f>IF(入力!AX67="","",入力!AX67)</f>
        <v/>
      </c>
      <c r="AK147" s="530" t="str">
        <f>IF(入力!AY67="","",入力!AY67)</f>
        <v/>
      </c>
      <c r="AL147" s="84" t="str">
        <f>IF(入力!AZ67="","",入力!AZ67)</f>
        <v/>
      </c>
      <c r="AM147" s="375" t="str">
        <f>IF(入力!BA67="","",入力!BA67)</f>
        <v/>
      </c>
      <c r="AN147" s="159" t="str">
        <f>IF(入力!BB67="","",入力!BB67)</f>
        <v/>
      </c>
      <c r="AO147" s="161" t="str">
        <f>IF(入力!BC67="",IF(入力!BD67="","",入力!BD67),IF(入力!BD67="",入力!BC67,IF(入力!BC67&gt;入力!BD67,入力!BC67,入力!BD67)))</f>
        <v/>
      </c>
      <c r="AP147" s="297" t="str">
        <f>IF(入力!BE67="",IF(入力!BF67="","",入力!BF67),IF(入力!BF67="",入力!BE67,IF(入力!BE67&gt;入力!BF67,入力!BE67,入力!BF67)))</f>
        <v/>
      </c>
      <c r="AQ147" s="203" t="str">
        <f>IF(入力!K67="","", IF(入力!AG67="","", IF(入力!AD67="","", K147/224*((Y147-224)+(W147-224)))))</f>
        <v/>
      </c>
    </row>
    <row r="148" spans="1:43">
      <c r="A148" s="96">
        <f>IF(入力!A68="","",入力!A68)</f>
        <v>55</v>
      </c>
      <c r="B148" s="189" t="str">
        <f>IF(入力!B68="","",入力!B68)</f>
        <v/>
      </c>
      <c r="C148" s="189" t="str">
        <f>IF(入力!C68="","",入力!C68)</f>
        <v/>
      </c>
      <c r="D148" s="232" t="str">
        <f>IF(入力!D68="","",入力!D68)</f>
        <v/>
      </c>
      <c r="E148" s="441" t="str">
        <f>IF(入力!E68="", IF(D148="","",DATEDIF(D148,入力!$C$3,"Y")),入力!E68)</f>
        <v/>
      </c>
      <c r="F148" s="374" t="str">
        <f>IF(入力!F68="","",入力!F68)</f>
        <v/>
      </c>
      <c r="G148" s="189" t="str">
        <f>IF(入力!G68="","",入力!G68)</f>
        <v/>
      </c>
      <c r="H148" s="189" t="str">
        <f>IF(入力!H68="","",入力!H68)</f>
        <v/>
      </c>
      <c r="I148" s="374" t="str">
        <f>IF(入力!I68="","",入力!I68)</f>
        <v/>
      </c>
      <c r="J148" s="374" t="str">
        <f>IF(入力!J68="","",入力!J68)</f>
        <v/>
      </c>
      <c r="K148" s="160" t="str">
        <f>IF(入力!K68="","",入力!K68)</f>
        <v/>
      </c>
      <c r="L148" s="83" t="str">
        <f>IF(入力!L68="","",入力!L68)</f>
        <v/>
      </c>
      <c r="M148" s="209" t="str">
        <f>IF(OR(入力!M68="",入力!N68=""),"",((4.57/(1.0888-0.00153*(入力!M68+入力!N68))-4.142)*100))</f>
        <v/>
      </c>
      <c r="N148" s="83" t="str">
        <f>IF(OR(入力!L68="",入力!M68="",入力!N68=""),"",(入力!L68-(入力!L68*(4.57/(1.0888-0.00153*(入力!M68+入力!N68))-4.142)*100)/100))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93" t="str">
        <f>IF(入力!R68="","",入力!R68)</f>
        <v/>
      </c>
      <c r="R148" s="238" t="str">
        <f xml:space="preserve"> IF(入力!T68="",IF(入力!V68="","",入力!V68),IF(入力!V68="",入力!T68,IF(入力!T68&gt;入力!V68,入力!V68,入力!T68)))</f>
        <v/>
      </c>
      <c r="S148" s="207" t="str">
        <f>IF(入力!W68="",IF(入力!X68="","",入力!X68),IF(入力!X68="",入力!W68,IF(入力!W68&gt;入力!X68,入力!X68,入力!W68)))</f>
        <v/>
      </c>
      <c r="T148" s="239" t="str">
        <f>IF(入力!Y68="",IF(入力!Z68="","",入力!Z68),IF(入力!Z68="",入力!Y68,IF(入力!Y68&gt;入力!Z68,入力!Z68,入力!Y68)))</f>
        <v/>
      </c>
      <c r="U148" s="231" t="str">
        <f>IF(入力!AA68="",IF(入力!AB68="","",入力!AB68),IF(入力!AB68="",入力!AA68,IF(入力!AA68&gt;入力!AB68,入力!AA68,入力!AB68)))</f>
        <v/>
      </c>
      <c r="V148" s="240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40" t="str">
        <f>IF(入力!AD68="",IF(入力!AE68="","",入力!AE68),IF(入力!AE68="",入力!AD68,IF(入力!AD68&gt;入力!AE68,入力!AD68,入力!AE68)))</f>
        <v/>
      </c>
      <c r="X148" s="240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40" t="str">
        <f>IF(入力!AG68="",IF(入力!AH68="","",入力!AH68),IF(入力!AH68="",入力!AG68,IF(入力!AG68&gt;入力!AH68,入力!AG68,入力!AH68)))</f>
        <v/>
      </c>
      <c r="Z148" s="240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40" t="str">
        <f>IF(入力!AJ68="",IF(入力!AK68="","",入力!AK68),IF(入力!AK68="",入力!AJ68,IF(入力!AJ68&gt;入力!AK68,入力!AJ68,入力!AK68)))</f>
        <v/>
      </c>
      <c r="AB148" s="240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7" t="str">
        <f>IF(入力!AM68="",IF(入力!AN68="","",入力!AN68),IF(入力!AN68="",入力!AM68,IF(入力!AM68&gt;入力!AN68,入力!AM68,入力!AN68)))</f>
        <v/>
      </c>
      <c r="AD148" s="126" t="str">
        <f>IF(入力!AO68="",IF(入力!AP68="","",入力!AP68),IF(入力!AP68="",入力!AO68,IF(入力!AO68&gt;入力!AP68,入力!AO68,入力!AP68)))</f>
        <v/>
      </c>
      <c r="AE148" s="209" t="str">
        <f>IF(入力!AQ68="",IF(入力!AR68="","",入力!AR68),IF(入力!AR68="",入力!AQ68,IF(入力!AQ68&gt;入力!AR68,入力!AQ68,入力!AR68)))</f>
        <v/>
      </c>
      <c r="AF148" s="449" t="str">
        <f>IF(入力!AS68="",IF(入力!AT68="","",入力!AT68),IF(入力!AT68="",入力!AS68,IF(入力!AS68&gt;入力!AT68,入力!AS68,入力!AT68)))</f>
        <v/>
      </c>
      <c r="AG148" s="237" t="str">
        <f>IF(入力!AU68="","",入力!AU68)</f>
        <v/>
      </c>
      <c r="AH148" s="159" t="str">
        <f>IF(入力!AV68="","",入力!AV68)</f>
        <v/>
      </c>
      <c r="AI148" s="237" t="str">
        <f>IF(入力!AW68="","",入力!AW68)</f>
        <v/>
      </c>
      <c r="AJ148" s="257" t="str">
        <f>IF(入力!AX68="","",入力!AX68)</f>
        <v/>
      </c>
      <c r="AK148" s="530" t="str">
        <f>IF(入力!AY68="","",入力!AY68)</f>
        <v/>
      </c>
      <c r="AL148" s="84" t="str">
        <f>IF(入力!AZ68="","",入力!AZ68)</f>
        <v/>
      </c>
      <c r="AM148" s="375" t="str">
        <f>IF(入力!BA68="","",入力!BA68)</f>
        <v/>
      </c>
      <c r="AN148" s="159" t="str">
        <f>IF(入力!BB68="","",入力!BB68)</f>
        <v/>
      </c>
      <c r="AO148" s="161" t="str">
        <f>IF(入力!BC68="",IF(入力!BD68="","",入力!BD68),IF(入力!BD68="",入力!BC68,IF(入力!BC68&gt;入力!BD68,入力!BC68,入力!BD68)))</f>
        <v/>
      </c>
      <c r="AP148" s="297" t="str">
        <f>IF(入力!BE68="",IF(入力!BF68="","",入力!BF68),IF(入力!BF68="",入力!BE68,IF(入力!BE68&gt;入力!BF68,入力!BE68,入力!BF68)))</f>
        <v/>
      </c>
      <c r="AQ148" s="203" t="str">
        <f>IF(入力!K68="","", IF(入力!AG68="","", IF(入力!AD68="","", K148/224*((Y148-224)+(W148-224)))))</f>
        <v/>
      </c>
    </row>
    <row r="149" spans="1:43">
      <c r="A149" s="96">
        <f>IF(入力!A69="","",入力!A69)</f>
        <v>56</v>
      </c>
      <c r="B149" s="189" t="str">
        <f>IF(入力!B69="","",入力!B69)</f>
        <v/>
      </c>
      <c r="C149" s="189" t="str">
        <f>IF(入力!C69="","",入力!C69)</f>
        <v/>
      </c>
      <c r="D149" s="232" t="str">
        <f>IF(入力!D69="","",入力!D69)</f>
        <v/>
      </c>
      <c r="E149" s="441" t="str">
        <f>IF(入力!E69="", IF(D149="","",DATEDIF(D149,入力!$C$3,"Y")),入力!E69)</f>
        <v/>
      </c>
      <c r="F149" s="374" t="str">
        <f>IF(入力!F69="","",入力!F69)</f>
        <v/>
      </c>
      <c r="G149" s="189" t="str">
        <f>IF(入力!G69="","",入力!G69)</f>
        <v/>
      </c>
      <c r="H149" s="189" t="str">
        <f>IF(入力!H69="","",入力!H69)</f>
        <v/>
      </c>
      <c r="I149" s="374" t="str">
        <f>IF(入力!I69="","",入力!I69)</f>
        <v/>
      </c>
      <c r="J149" s="374" t="str">
        <f>IF(入力!J69="","",入力!J69)</f>
        <v/>
      </c>
      <c r="K149" s="160" t="str">
        <f>IF(入力!K69="","",入力!K69)</f>
        <v/>
      </c>
      <c r="L149" s="83" t="str">
        <f>IF(入力!L69="","",入力!L69)</f>
        <v/>
      </c>
      <c r="M149" s="209" t="str">
        <f>IF(OR(入力!M69="",入力!N69=""),"",((4.57/(1.0888-0.00153*(入力!M69+入力!N69))-4.142)*100))</f>
        <v/>
      </c>
      <c r="N149" s="83" t="str">
        <f>IF(OR(入力!L69="",入力!M69="",入力!N69=""),"",(入力!L69-(入力!L69*(4.57/(1.0888-0.00153*(入力!M69+入力!N69))-4.142)*100)/100))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93" t="str">
        <f>IF(入力!R69="","",入力!R69)</f>
        <v/>
      </c>
      <c r="R149" s="238" t="str">
        <f xml:space="preserve"> IF(入力!T69="",IF(入力!V69="","",入力!V69),IF(入力!V69="",入力!T69,IF(入力!T69&gt;入力!V69,入力!V69,入力!T69)))</f>
        <v/>
      </c>
      <c r="S149" s="207" t="str">
        <f>IF(入力!W69="",IF(入力!X69="","",入力!X69),IF(入力!X69="",入力!W69,IF(入力!W69&gt;入力!X69,入力!X69,入力!W69)))</f>
        <v/>
      </c>
      <c r="T149" s="239" t="str">
        <f>IF(入力!Y69="",IF(入力!Z69="","",入力!Z69),IF(入力!Z69="",入力!Y69,IF(入力!Y69&gt;入力!Z69,入力!Z69,入力!Y69)))</f>
        <v/>
      </c>
      <c r="U149" s="231" t="str">
        <f>IF(入力!AA69="",IF(入力!AB69="","",入力!AB69),IF(入力!AB69="",入力!AA69,IF(入力!AA69&gt;入力!AB69,入力!AA69,入力!AB69)))</f>
        <v/>
      </c>
      <c r="V149" s="240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40" t="str">
        <f>IF(入力!AD69="",IF(入力!AE69="","",入力!AE69),IF(入力!AE69="",入力!AD69,IF(入力!AD69&gt;入力!AE69,入力!AD69,入力!AE69)))</f>
        <v/>
      </c>
      <c r="X149" s="240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40" t="str">
        <f>IF(入力!AG69="",IF(入力!AH69="","",入力!AH69),IF(入力!AH69="",入力!AG69,IF(入力!AG69&gt;入力!AH69,入力!AG69,入力!AH69)))</f>
        <v/>
      </c>
      <c r="Z149" s="240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40" t="str">
        <f>IF(入力!AJ69="",IF(入力!AK69="","",入力!AK69),IF(入力!AK69="",入力!AJ69,IF(入力!AJ69&gt;入力!AK69,入力!AJ69,入力!AK69)))</f>
        <v/>
      </c>
      <c r="AB149" s="240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7" t="str">
        <f>IF(入力!AM69="",IF(入力!AN69="","",入力!AN69),IF(入力!AN69="",入力!AM69,IF(入力!AM69&gt;入力!AN69,入力!AM69,入力!AN69)))</f>
        <v/>
      </c>
      <c r="AD149" s="126" t="str">
        <f>IF(入力!AO69="",IF(入力!AP69="","",入力!AP69),IF(入力!AP69="",入力!AO69,IF(入力!AO69&gt;入力!AP69,入力!AO69,入力!AP69)))</f>
        <v/>
      </c>
      <c r="AE149" s="209" t="str">
        <f>IF(入力!AQ69="",IF(入力!AR69="","",入力!AR69),IF(入力!AR69="",入力!AQ69,IF(入力!AQ69&gt;入力!AR69,入力!AQ69,入力!AR69)))</f>
        <v/>
      </c>
      <c r="AF149" s="449" t="str">
        <f>IF(入力!AS69="",IF(入力!AT69="","",入力!AT69),IF(入力!AT69="",入力!AS69,IF(入力!AS69&gt;入力!AT69,入力!AS69,入力!AT69)))</f>
        <v/>
      </c>
      <c r="AG149" s="237" t="str">
        <f>IF(入力!AU69="","",入力!AU69)</f>
        <v/>
      </c>
      <c r="AH149" s="159" t="str">
        <f>IF(入力!AV69="","",入力!AV69)</f>
        <v/>
      </c>
      <c r="AI149" s="237" t="str">
        <f>IF(入力!AW69="","",入力!AW69)</f>
        <v/>
      </c>
      <c r="AJ149" s="257" t="str">
        <f>IF(入力!AX69="","",入力!AX69)</f>
        <v/>
      </c>
      <c r="AK149" s="530" t="str">
        <f>IF(入力!AY69="","",入力!AY69)</f>
        <v/>
      </c>
      <c r="AL149" s="84" t="str">
        <f>IF(入力!AZ69="","",入力!AZ69)</f>
        <v/>
      </c>
      <c r="AM149" s="375" t="str">
        <f>IF(入力!BA69="","",入力!BA69)</f>
        <v/>
      </c>
      <c r="AN149" s="159" t="str">
        <f>IF(入力!BB69="","",入力!BB69)</f>
        <v/>
      </c>
      <c r="AO149" s="161" t="str">
        <f>IF(入力!BC69="",IF(入力!BD69="","",入力!BD69),IF(入力!BD69="",入力!BC69,IF(入力!BC69&gt;入力!BD69,入力!BC69,入力!BD69)))</f>
        <v/>
      </c>
      <c r="AP149" s="297" t="str">
        <f>IF(入力!BE69="",IF(入力!BF69="","",入力!BF69),IF(入力!BF69="",入力!BE69,IF(入力!BE69&gt;入力!BF69,入力!BE69,入力!BF69)))</f>
        <v/>
      </c>
      <c r="AQ149" s="203" t="str">
        <f>IF(入力!K69="","", IF(入力!AG69="","", IF(入力!AD69="","", K149/224*((Y149-224)+(W149-224)))))</f>
        <v/>
      </c>
    </row>
    <row r="150" spans="1:43">
      <c r="A150" s="96">
        <f>IF(入力!A70="","",入力!A70)</f>
        <v>57</v>
      </c>
      <c r="B150" s="189" t="str">
        <f>IF(入力!B70="","",入力!B70)</f>
        <v/>
      </c>
      <c r="C150" s="189" t="str">
        <f>IF(入力!C70="","",入力!C70)</f>
        <v/>
      </c>
      <c r="D150" s="232" t="str">
        <f>IF(入力!D70="","",入力!D70)</f>
        <v/>
      </c>
      <c r="E150" s="441" t="str">
        <f>IF(入力!E70="", IF(D150="","",DATEDIF(D150,入力!$C$3,"Y")),入力!E70)</f>
        <v/>
      </c>
      <c r="F150" s="374" t="str">
        <f>IF(入力!F70="","",入力!F70)</f>
        <v/>
      </c>
      <c r="G150" s="189" t="str">
        <f>IF(入力!G70="","",入力!G70)</f>
        <v/>
      </c>
      <c r="H150" s="189" t="str">
        <f>IF(入力!H70="","",入力!H70)</f>
        <v/>
      </c>
      <c r="I150" s="374" t="str">
        <f>IF(入力!I70="","",入力!I70)</f>
        <v/>
      </c>
      <c r="J150" s="374" t="str">
        <f>IF(入力!J70="","",入力!J70)</f>
        <v/>
      </c>
      <c r="K150" s="160" t="str">
        <f>IF(入力!K70="","",入力!K70)</f>
        <v/>
      </c>
      <c r="L150" s="83" t="str">
        <f>IF(入力!L70="","",入力!L70)</f>
        <v/>
      </c>
      <c r="M150" s="209" t="str">
        <f>IF(OR(入力!M70="",入力!N70=""),"",((4.57/(1.0888-0.00153*(入力!M70+入力!N70))-4.142)*100))</f>
        <v/>
      </c>
      <c r="N150" s="83" t="str">
        <f>IF(OR(入力!L70="",入力!M70="",入力!N70=""),"",(入力!L70-(入力!L70*(4.57/(1.0888-0.00153*(入力!M70+入力!N70))-4.142)*100)/100))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93" t="str">
        <f>IF(入力!R70="","",入力!R70)</f>
        <v/>
      </c>
      <c r="R150" s="238" t="str">
        <f xml:space="preserve"> IF(入力!T70="",IF(入力!V70="","",入力!V70),IF(入力!V70="",入力!T70,IF(入力!T70&gt;入力!V70,入力!V70,入力!T70)))</f>
        <v/>
      </c>
      <c r="S150" s="207" t="str">
        <f>IF(入力!W70="",IF(入力!X70="","",入力!X70),IF(入力!X70="",入力!W70,IF(入力!W70&gt;入力!X70,入力!X70,入力!W70)))</f>
        <v/>
      </c>
      <c r="T150" s="239" t="str">
        <f>IF(入力!Y70="",IF(入力!Z70="","",入力!Z70),IF(入力!Z70="",入力!Y70,IF(入力!Y70&gt;入力!Z70,入力!Z70,入力!Y70)))</f>
        <v/>
      </c>
      <c r="U150" s="231" t="str">
        <f>IF(入力!AA70="",IF(入力!AB70="","",入力!AB70),IF(入力!AB70="",入力!AA70,IF(入力!AA70&gt;入力!AB70,入力!AA70,入力!AB70)))</f>
        <v/>
      </c>
      <c r="V150" s="240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40" t="str">
        <f>IF(入力!AD70="",IF(入力!AE70="","",入力!AE70),IF(入力!AE70="",入力!AD70,IF(入力!AD70&gt;入力!AE70,入力!AD70,入力!AE70)))</f>
        <v/>
      </c>
      <c r="X150" s="240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40" t="str">
        <f>IF(入力!AG70="",IF(入力!AH70="","",入力!AH70),IF(入力!AH70="",入力!AG70,IF(入力!AG70&gt;入力!AH70,入力!AG70,入力!AH70)))</f>
        <v/>
      </c>
      <c r="Z150" s="240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40" t="str">
        <f>IF(入力!AJ70="",IF(入力!AK70="","",入力!AK70),IF(入力!AK70="",入力!AJ70,IF(入力!AJ70&gt;入力!AK70,入力!AJ70,入力!AK70)))</f>
        <v/>
      </c>
      <c r="AB150" s="240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7" t="str">
        <f>IF(入力!AM70="",IF(入力!AN70="","",入力!AN70),IF(入力!AN70="",入力!AM70,IF(入力!AM70&gt;入力!AN70,入力!AM70,入力!AN70)))</f>
        <v/>
      </c>
      <c r="AD150" s="126" t="str">
        <f>IF(入力!AO70="",IF(入力!AP70="","",入力!AP70),IF(入力!AP70="",入力!AO70,IF(入力!AO70&gt;入力!AP70,入力!AO70,入力!AP70)))</f>
        <v/>
      </c>
      <c r="AE150" s="209" t="str">
        <f>IF(入力!AQ70="",IF(入力!AR70="","",入力!AR70),IF(入力!AR70="",入力!AQ70,IF(入力!AQ70&gt;入力!AR70,入力!AQ70,入力!AR70)))</f>
        <v/>
      </c>
      <c r="AF150" s="449" t="str">
        <f>IF(入力!AS70="",IF(入力!AT70="","",入力!AT70),IF(入力!AT70="",入力!AS70,IF(入力!AS70&gt;入力!AT70,入力!AS70,入力!AT70)))</f>
        <v/>
      </c>
      <c r="AG150" s="237" t="str">
        <f>IF(入力!AU70="","",入力!AU70)</f>
        <v/>
      </c>
      <c r="AH150" s="159" t="str">
        <f>IF(入力!AV70="","",入力!AV70)</f>
        <v/>
      </c>
      <c r="AI150" s="237" t="str">
        <f>IF(入力!AW70="","",入力!AW70)</f>
        <v/>
      </c>
      <c r="AJ150" s="257" t="str">
        <f>IF(入力!AX70="","",入力!AX70)</f>
        <v/>
      </c>
      <c r="AK150" s="530" t="str">
        <f>IF(入力!AY70="","",入力!AY70)</f>
        <v/>
      </c>
      <c r="AL150" s="84" t="str">
        <f>IF(入力!AZ70="","",入力!AZ70)</f>
        <v/>
      </c>
      <c r="AM150" s="375" t="str">
        <f>IF(入力!BA70="","",入力!BA70)</f>
        <v/>
      </c>
      <c r="AN150" s="159" t="str">
        <f>IF(入力!BB70="","",入力!BB70)</f>
        <v/>
      </c>
      <c r="AO150" s="161" t="str">
        <f>IF(入力!BC70="",IF(入力!BD70="","",入力!BD70),IF(入力!BD70="",入力!BC70,IF(入力!BC70&gt;入力!BD70,入力!BC70,入力!BD70)))</f>
        <v/>
      </c>
      <c r="AP150" s="297" t="str">
        <f>IF(入力!BE70="",IF(入力!BF70="","",入力!BF70),IF(入力!BF70="",入力!BE70,IF(入力!BE70&gt;入力!BF70,入力!BE70,入力!BF70)))</f>
        <v/>
      </c>
      <c r="AQ150" s="203" t="str">
        <f>IF(入力!K70="","", IF(入力!AG70="","", IF(入力!AD70="","", K150/224*((Y150-224)+(W150-224)))))</f>
        <v/>
      </c>
    </row>
    <row r="151" spans="1:43">
      <c r="A151" s="96">
        <f>IF(入力!A71="","",入力!A71)</f>
        <v>58</v>
      </c>
      <c r="B151" s="189" t="str">
        <f>IF(入力!B71="","",入力!B71)</f>
        <v/>
      </c>
      <c r="C151" s="189" t="str">
        <f>IF(入力!C71="","",入力!C71)</f>
        <v/>
      </c>
      <c r="D151" s="232" t="str">
        <f>IF(入力!D71="","",入力!D71)</f>
        <v/>
      </c>
      <c r="E151" s="441" t="str">
        <f>IF(入力!E71="", IF(D151="","",DATEDIF(D151,入力!$C$3,"Y")),入力!E71)</f>
        <v/>
      </c>
      <c r="F151" s="374" t="str">
        <f>IF(入力!F71="","",入力!F71)</f>
        <v/>
      </c>
      <c r="G151" s="189" t="str">
        <f>IF(入力!G71="","",入力!G71)</f>
        <v/>
      </c>
      <c r="H151" s="189" t="str">
        <f>IF(入力!H71="","",入力!H71)</f>
        <v/>
      </c>
      <c r="I151" s="374" t="str">
        <f>IF(入力!I71="","",入力!I71)</f>
        <v/>
      </c>
      <c r="J151" s="374" t="str">
        <f>IF(入力!J71="","",入力!J71)</f>
        <v/>
      </c>
      <c r="K151" s="160" t="str">
        <f>IF(入力!K71="","",入力!K71)</f>
        <v/>
      </c>
      <c r="L151" s="83" t="str">
        <f>IF(入力!L71="","",入力!L71)</f>
        <v/>
      </c>
      <c r="M151" s="209" t="str">
        <f>IF(OR(入力!M71="",入力!N71=""),"",((4.57/(1.0888-0.00153*(入力!M71+入力!N71))-4.142)*100))</f>
        <v/>
      </c>
      <c r="N151" s="83" t="str">
        <f>IF(OR(入力!L71="",入力!M71="",入力!N71=""),"",(入力!L71-(入力!L71*(4.57/(1.0888-0.00153*(入力!M71+入力!N71))-4.142)*100)/100))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93" t="str">
        <f>IF(入力!R71="","",入力!R71)</f>
        <v/>
      </c>
      <c r="R151" s="238" t="str">
        <f xml:space="preserve"> IF(入力!T71="",IF(入力!V71="","",入力!V71),IF(入力!V71="",入力!T71,IF(入力!T71&gt;入力!V71,入力!V71,入力!T71)))</f>
        <v/>
      </c>
      <c r="S151" s="207" t="str">
        <f>IF(入力!W71="",IF(入力!X71="","",入力!X71),IF(入力!X71="",入力!W71,IF(入力!W71&gt;入力!X71,入力!X71,入力!W71)))</f>
        <v/>
      </c>
      <c r="T151" s="239" t="str">
        <f>IF(入力!Y71="",IF(入力!Z71="","",入力!Z71),IF(入力!Z71="",入力!Y71,IF(入力!Y71&gt;入力!Z71,入力!Z71,入力!Y71)))</f>
        <v/>
      </c>
      <c r="U151" s="231" t="str">
        <f>IF(入力!AA71="",IF(入力!AB71="","",入力!AB71),IF(入力!AB71="",入力!AA71,IF(入力!AA71&gt;入力!AB71,入力!AA71,入力!AB71)))</f>
        <v/>
      </c>
      <c r="V151" s="240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40" t="str">
        <f>IF(入力!AD71="",IF(入力!AE71="","",入力!AE71),IF(入力!AE71="",入力!AD71,IF(入力!AD71&gt;入力!AE71,入力!AD71,入力!AE71)))</f>
        <v/>
      </c>
      <c r="X151" s="240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40" t="str">
        <f>IF(入力!AG71="",IF(入力!AH71="","",入力!AH71),IF(入力!AH71="",入力!AG71,IF(入力!AG71&gt;入力!AH71,入力!AG71,入力!AH71)))</f>
        <v/>
      </c>
      <c r="Z151" s="240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40" t="str">
        <f>IF(入力!AJ71="",IF(入力!AK71="","",入力!AK71),IF(入力!AK71="",入力!AJ71,IF(入力!AJ71&gt;入力!AK71,入力!AJ71,入力!AK71)))</f>
        <v/>
      </c>
      <c r="AB151" s="240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7" t="str">
        <f>IF(入力!AM71="",IF(入力!AN71="","",入力!AN71),IF(入力!AN71="",入力!AM71,IF(入力!AM71&gt;入力!AN71,入力!AM71,入力!AN71)))</f>
        <v/>
      </c>
      <c r="AD151" s="126" t="str">
        <f>IF(入力!AO71="",IF(入力!AP71="","",入力!AP71),IF(入力!AP71="",入力!AO71,IF(入力!AO71&gt;入力!AP71,入力!AO71,入力!AP71)))</f>
        <v/>
      </c>
      <c r="AE151" s="209" t="str">
        <f>IF(入力!AQ71="",IF(入力!AR71="","",入力!AR71),IF(入力!AR71="",入力!AQ71,IF(入力!AQ71&gt;入力!AR71,入力!AQ71,入力!AR71)))</f>
        <v/>
      </c>
      <c r="AF151" s="449" t="str">
        <f>IF(入力!AS71="",IF(入力!AT71="","",入力!AT71),IF(入力!AT71="",入力!AS71,IF(入力!AS71&gt;入力!AT71,入力!AS71,入力!AT71)))</f>
        <v/>
      </c>
      <c r="AG151" s="237" t="str">
        <f>IF(入力!AU71="","",入力!AU71)</f>
        <v/>
      </c>
      <c r="AH151" s="159" t="str">
        <f>IF(入力!AV71="","",入力!AV71)</f>
        <v/>
      </c>
      <c r="AI151" s="237" t="str">
        <f>IF(入力!AW71="","",入力!AW71)</f>
        <v/>
      </c>
      <c r="AJ151" s="257" t="str">
        <f>IF(入力!AX71="","",入力!AX71)</f>
        <v/>
      </c>
      <c r="AK151" s="530" t="str">
        <f>IF(入力!AY71="","",入力!AY71)</f>
        <v/>
      </c>
      <c r="AL151" s="84" t="str">
        <f>IF(入力!AZ71="","",入力!AZ71)</f>
        <v/>
      </c>
      <c r="AM151" s="375" t="str">
        <f>IF(入力!BA71="","",入力!BA71)</f>
        <v/>
      </c>
      <c r="AN151" s="159" t="str">
        <f>IF(入力!BB71="","",入力!BB71)</f>
        <v/>
      </c>
      <c r="AO151" s="161" t="str">
        <f>IF(入力!BC71="",IF(入力!BD71="","",入力!BD71),IF(入力!BD71="",入力!BC71,IF(入力!BC71&gt;入力!BD71,入力!BC71,入力!BD71)))</f>
        <v/>
      </c>
      <c r="AP151" s="297" t="str">
        <f>IF(入力!BE71="",IF(入力!BF71="","",入力!BF71),IF(入力!BF71="",入力!BE71,IF(入力!BE71&gt;入力!BF71,入力!BE71,入力!BF71)))</f>
        <v/>
      </c>
      <c r="AQ151" s="203" t="str">
        <f>IF(入力!K71="","", IF(入力!AG71="","", IF(入力!AD71="","", K151/224*((Y151-224)+(W151-224)))))</f>
        <v/>
      </c>
    </row>
    <row r="152" spans="1:43">
      <c r="A152" s="96">
        <f>IF(入力!A72="","",入力!A72)</f>
        <v>59</v>
      </c>
      <c r="B152" s="189" t="str">
        <f>IF(入力!B72="","",入力!B72)</f>
        <v/>
      </c>
      <c r="C152" s="189" t="str">
        <f>IF(入力!C72="","",入力!C72)</f>
        <v/>
      </c>
      <c r="D152" s="232" t="str">
        <f>IF(入力!D72="","",入力!D72)</f>
        <v/>
      </c>
      <c r="E152" s="441" t="str">
        <f>IF(入力!E72="", IF(D152="","",DATEDIF(D152,入力!$C$3,"Y")),入力!E72)</f>
        <v/>
      </c>
      <c r="F152" s="374" t="str">
        <f>IF(入力!F72="","",入力!F72)</f>
        <v/>
      </c>
      <c r="G152" s="189" t="str">
        <f>IF(入力!G72="","",入力!G72)</f>
        <v/>
      </c>
      <c r="H152" s="189" t="str">
        <f>IF(入力!H72="","",入力!H72)</f>
        <v/>
      </c>
      <c r="I152" s="374" t="str">
        <f>IF(入力!I72="","",入力!I72)</f>
        <v/>
      </c>
      <c r="J152" s="374" t="str">
        <f>IF(入力!J72="","",入力!J72)</f>
        <v/>
      </c>
      <c r="K152" s="160" t="str">
        <f>IF(入力!K72="","",入力!K72)</f>
        <v/>
      </c>
      <c r="L152" s="83" t="str">
        <f>IF(入力!L72="","",入力!L72)</f>
        <v/>
      </c>
      <c r="M152" s="209" t="str">
        <f>IF(OR(入力!M72="",入力!N72=""),"",((4.57/(1.0888-0.00153*(入力!M72+入力!N72))-4.142)*100))</f>
        <v/>
      </c>
      <c r="N152" s="83" t="str">
        <f>IF(OR(入力!L72="",入力!M72="",入力!N72=""),"",(入力!L72-(入力!L72*(4.57/(1.0888-0.00153*(入力!M72+入力!N72))-4.142)*100)/100))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93" t="str">
        <f>IF(入力!R72="","",入力!R72)</f>
        <v/>
      </c>
      <c r="R152" s="238" t="str">
        <f xml:space="preserve"> IF(入力!T72="",IF(入力!V72="","",入力!V72),IF(入力!V72="",入力!T72,IF(入力!T72&gt;入力!V72,入力!V72,入力!T72)))</f>
        <v/>
      </c>
      <c r="S152" s="207" t="str">
        <f>IF(入力!W72="",IF(入力!X72="","",入力!X72),IF(入力!X72="",入力!W72,IF(入力!W72&gt;入力!X72,入力!X72,入力!W72)))</f>
        <v/>
      </c>
      <c r="T152" s="239" t="str">
        <f>IF(入力!Y72="",IF(入力!Z72="","",入力!Z72),IF(入力!Z72="",入力!Y72,IF(入力!Y72&gt;入力!Z72,入力!Z72,入力!Y72)))</f>
        <v/>
      </c>
      <c r="U152" s="231" t="str">
        <f>IF(入力!AA72="",IF(入力!AB72="","",入力!AB72),IF(入力!AB72="",入力!AA72,IF(入力!AA72&gt;入力!AB72,入力!AA72,入力!AB72)))</f>
        <v/>
      </c>
      <c r="V152" s="240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40" t="str">
        <f>IF(入力!AD72="",IF(入力!AE72="","",入力!AE72),IF(入力!AE72="",入力!AD72,IF(入力!AD72&gt;入力!AE72,入力!AD72,入力!AE72)))</f>
        <v/>
      </c>
      <c r="X152" s="240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40" t="str">
        <f>IF(入力!AG72="",IF(入力!AH72="","",入力!AH72),IF(入力!AH72="",入力!AG72,IF(入力!AG72&gt;入力!AH72,入力!AG72,入力!AH72)))</f>
        <v/>
      </c>
      <c r="Z152" s="240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40" t="str">
        <f>IF(入力!AJ72="",IF(入力!AK72="","",入力!AK72),IF(入力!AK72="",入力!AJ72,IF(入力!AJ72&gt;入力!AK72,入力!AJ72,入力!AK72)))</f>
        <v/>
      </c>
      <c r="AB152" s="240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7" t="str">
        <f>IF(入力!AM72="",IF(入力!AN72="","",入力!AN72),IF(入力!AN72="",入力!AM72,IF(入力!AM72&gt;入力!AN72,入力!AM72,入力!AN72)))</f>
        <v/>
      </c>
      <c r="AD152" s="126" t="str">
        <f>IF(入力!AO72="",IF(入力!AP72="","",入力!AP72),IF(入力!AP72="",入力!AO72,IF(入力!AO72&gt;入力!AP72,入力!AO72,入力!AP72)))</f>
        <v/>
      </c>
      <c r="AE152" s="209" t="str">
        <f>IF(入力!AQ72="",IF(入力!AR72="","",入力!AR72),IF(入力!AR72="",入力!AQ72,IF(入力!AQ72&gt;入力!AR72,入力!AQ72,入力!AR72)))</f>
        <v/>
      </c>
      <c r="AF152" s="449" t="str">
        <f>IF(入力!AS72="",IF(入力!AT72="","",入力!AT72),IF(入力!AT72="",入力!AS72,IF(入力!AS72&gt;入力!AT72,入力!AS72,入力!AT72)))</f>
        <v/>
      </c>
      <c r="AG152" s="237" t="str">
        <f>IF(入力!AU72="","",入力!AU72)</f>
        <v/>
      </c>
      <c r="AH152" s="159" t="str">
        <f>IF(入力!AV72="","",入力!AV72)</f>
        <v/>
      </c>
      <c r="AI152" s="237" t="str">
        <f>IF(入力!AW72="","",入力!AW72)</f>
        <v/>
      </c>
      <c r="AJ152" s="257" t="str">
        <f>IF(入力!AX72="","",入力!AX72)</f>
        <v/>
      </c>
      <c r="AK152" s="530" t="str">
        <f>IF(入力!AY72="","",入力!AY72)</f>
        <v/>
      </c>
      <c r="AL152" s="84" t="str">
        <f>IF(入力!AZ72="","",入力!AZ72)</f>
        <v/>
      </c>
      <c r="AM152" s="375" t="str">
        <f>IF(入力!BA72="","",入力!BA72)</f>
        <v/>
      </c>
      <c r="AN152" s="159" t="str">
        <f>IF(入力!BB72="","",入力!BB72)</f>
        <v/>
      </c>
      <c r="AO152" s="161" t="str">
        <f>IF(入力!BC72="",IF(入力!BD72="","",入力!BD72),IF(入力!BD72="",入力!BC72,IF(入力!BC72&gt;入力!BD72,入力!BC72,入力!BD72)))</f>
        <v/>
      </c>
      <c r="AP152" s="297" t="str">
        <f>IF(入力!BE72="",IF(入力!BF72="","",入力!BF72),IF(入力!BF72="",入力!BE72,IF(入力!BE72&gt;入力!BF72,入力!BE72,入力!BF72)))</f>
        <v/>
      </c>
      <c r="AQ152" s="203" t="str">
        <f>IF(入力!K72="","", IF(入力!AG72="","", IF(入力!AD72="","", K152/224*((Y152-224)+(W152-224)))))</f>
        <v/>
      </c>
    </row>
    <row r="153" spans="1:43" ht="14.25" thickBot="1">
      <c r="A153" s="99">
        <f>IF(入力!A73="","",入力!A73)</f>
        <v>60</v>
      </c>
      <c r="B153" s="213" t="str">
        <f>IF(入力!B73="","",入力!B73)</f>
        <v/>
      </c>
      <c r="C153" s="213" t="str">
        <f>IF(入力!C73="","",入力!C73)</f>
        <v/>
      </c>
      <c r="D153" s="233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13" t="str">
        <f>IF(入力!G73="","",入力!G73)</f>
        <v/>
      </c>
      <c r="H153" s="189" t="str">
        <f>IF(入力!H73="","",入力!H73)</f>
        <v/>
      </c>
      <c r="I153" s="228" t="str">
        <f>IF(入力!I73="","",入力!I73)</f>
        <v/>
      </c>
      <c r="J153" s="228" t="str">
        <f>IF(入力!J73="","",入力!J73)</f>
        <v/>
      </c>
      <c r="K153" s="222" t="str">
        <f>IF(入力!K73="","",入力!K73)</f>
        <v/>
      </c>
      <c r="L153" s="223" t="str">
        <f>IF(入力!L73="","",入力!L73)</f>
        <v/>
      </c>
      <c r="M153" s="209" t="str">
        <f>IF(OR(入力!M73="",入力!N73=""),"",((4.57/(1.0888-0.00153*(入力!M73+入力!N73))-4.142)*100))</f>
        <v/>
      </c>
      <c r="N153" s="83" t="str">
        <f>IF(OR(入力!L73="",入力!M73="",入力!N73=""),"",(入力!L73-(入力!L73*(4.57/(1.0888-0.00153*(入力!M73+入力!N73))-4.142)*100)/100))</f>
        <v/>
      </c>
      <c r="O153" s="223" t="str">
        <f>IF(入力!P73="", IF(入力!K73="","",入力!L73/POWER(入力!K73/100,2)),入力!P73)</f>
        <v/>
      </c>
      <c r="P153" s="223" t="str">
        <f>IF(入力!Q73="","",入力!Q73)</f>
        <v/>
      </c>
      <c r="Q153" s="260" t="str">
        <f>IF(入力!R73="","",入力!R73)</f>
        <v/>
      </c>
      <c r="R153" s="241" t="str">
        <f xml:space="preserve"> IF(入力!T73="",IF(入力!V73="","",入力!V73),IF(入力!V73="",入力!T73,IF(入力!T73&gt;入力!V73,入力!V73,入力!T73)))</f>
        <v/>
      </c>
      <c r="S153" s="225" t="str">
        <f>IF(入力!W73="",IF(入力!X73="","",入力!X73),IF(入力!X73="",入力!W73,IF(入力!W73&gt;入力!X73,入力!X73,入力!W73)))</f>
        <v/>
      </c>
      <c r="T153" s="226" t="str">
        <f>IF(入力!Y73="",IF(入力!Z73="","",入力!Z73),IF(入力!Z73="",入力!Y73,IF(入力!Y73&gt;入力!Z73,入力!Z73,入力!Y73)))</f>
        <v/>
      </c>
      <c r="U153" s="242" t="str">
        <f>IF(入力!AA73="",IF(入力!AB73="","",入力!AB73),IF(入力!AB73="",入力!AA73,IF(入力!AA73&gt;入力!AB73,入力!AA73,入力!AB73)))</f>
        <v/>
      </c>
      <c r="V153" s="227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27" t="str">
        <f>IF(入力!AD73="",IF(入力!AE73="","",入力!AE73),IF(入力!AE73="",入力!AD73,IF(入力!AD73&gt;入力!AE73,入力!AD73,入力!AE73)))</f>
        <v/>
      </c>
      <c r="X153" s="227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27" t="str">
        <f>IF(入力!AG73="",IF(入力!AH73="","",入力!AH73),IF(入力!AH73="",入力!AG73,IF(入力!AG73&gt;入力!AH73,入力!AG73,入力!AH73)))</f>
        <v/>
      </c>
      <c r="Z153" s="227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27" t="str">
        <f>IF(入力!AJ73="",IF(入力!AK73="","",入力!AK73),IF(入力!AK73="",入力!AJ73,IF(入力!AJ73&gt;入力!AK73,入力!AJ73,入力!AK73)))</f>
        <v/>
      </c>
      <c r="AB153" s="227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43" t="str">
        <f>IF(入力!AM73="",IF(入力!AN73="","",入力!AN73),IF(入力!AN73="",入力!AM73,IF(入力!AM73&gt;入力!AN73,入力!AM73,入力!AN73)))</f>
        <v/>
      </c>
      <c r="AD153" s="453" t="str">
        <f>IF(入力!AO73="",IF(入力!AP73="","",入力!AP73),IF(入力!AP73="",入力!AO73,IF(入力!AO73&gt;入力!AP73,入力!AO73,入力!AP73)))</f>
        <v/>
      </c>
      <c r="AE153" s="262" t="str">
        <f>IF(入力!AQ73="",IF(入力!AR73="","",入力!AR73),IF(入力!AR73="",入力!AQ73,IF(入力!AQ73&gt;入力!AR73,入力!AQ73,入力!AR73)))</f>
        <v/>
      </c>
      <c r="AF153" s="450" t="str">
        <f>IF(入力!AS73="",IF(入力!AT73="","",入力!AT73),IF(入力!AT73="",入力!AS73,IF(入力!AS73&gt;入力!AT73,入力!AS73,入力!AT73)))</f>
        <v/>
      </c>
      <c r="AG153" s="386" t="str">
        <f>IF(入力!AU73="","",入力!AU73)</f>
        <v/>
      </c>
      <c r="AH153" s="388" t="str">
        <f>IF(入力!AV73="","",入力!AV73)</f>
        <v/>
      </c>
      <c r="AI153" s="386" t="str">
        <f>IF(入力!AW73="","",入力!AW73)</f>
        <v/>
      </c>
      <c r="AJ153" s="224" t="str">
        <f>IF(入力!AX73="","",入力!AX73)</f>
        <v/>
      </c>
      <c r="AK153" s="531" t="str">
        <f>IF(入力!AY73="","",入力!AY73)</f>
        <v/>
      </c>
      <c r="AL153" s="387" t="str">
        <f>IF(入力!AZ73="","",入力!AZ73)</f>
        <v/>
      </c>
      <c r="AM153" s="246" t="str">
        <f>IF(入力!BA73="","",入力!BA73)</f>
        <v/>
      </c>
      <c r="AN153" s="388" t="str">
        <f>IF(入力!BB73="","",入力!BB73)</f>
        <v/>
      </c>
      <c r="AO153" s="222" t="str">
        <f>IF(入力!BC73="",IF(入力!BD73="","",入力!BD73),IF(入力!BD73="",入力!BC73,IF(入力!BC73&gt;入力!BD73,入力!BC73,入力!BD73)))</f>
        <v/>
      </c>
      <c r="AP153" s="298" t="str">
        <f>IF(入力!BE73="",IF(入力!BF73="","",入力!BF73),IF(入力!BF73="",入力!BE73,IF(入力!BE73&gt;入力!BF73,入力!BE73,入力!BF73)))</f>
        <v/>
      </c>
      <c r="AQ153" s="395" t="str">
        <f>IF(入力!K73="","", IF(入力!AG73="","", IF(入力!AD73="","", K153/224*((Y153-224)+(W153-224)))))</f>
        <v/>
      </c>
    </row>
    <row r="154" spans="1:43" ht="14.25" thickTop="1">
      <c r="A154" s="202"/>
      <c r="B154" s="202"/>
      <c r="C154" s="202"/>
      <c r="D154" s="202"/>
      <c r="E154" s="202"/>
      <c r="F154" s="202"/>
      <c r="G154" s="202"/>
      <c r="H154" s="234"/>
      <c r="I154" s="729" t="s">
        <v>162</v>
      </c>
      <c r="J154" s="730"/>
      <c r="K154" s="473">
        <f>IF(COUNTBLANK(K94:K153)=60,"",AVERAGE(K94:K153))</f>
        <v>171.3</v>
      </c>
      <c r="L154" s="482">
        <f t="shared" ref="L154:AC154" si="13">IF(COUNTBLANK(L94:L153)=60,"",AVERAGE(L94:L153))</f>
        <v>58.980000000000004</v>
      </c>
      <c r="M154" s="482">
        <f t="shared" si="13"/>
        <v>21.655682877564949</v>
      </c>
      <c r="N154" s="482">
        <f t="shared" si="13"/>
        <v>46.085446998473152</v>
      </c>
      <c r="O154" s="482">
        <f t="shared" si="13"/>
        <v>20.133706792077213</v>
      </c>
      <c r="P154" s="482">
        <f t="shared" si="13"/>
        <v>224.2</v>
      </c>
      <c r="Q154" s="471">
        <f t="shared" si="13"/>
        <v>221.6</v>
      </c>
      <c r="R154" s="221">
        <f t="shared" si="13"/>
        <v>3.3860000000000001</v>
      </c>
      <c r="S154" s="473">
        <f t="shared" si="13"/>
        <v>5.0219999999999994</v>
      </c>
      <c r="T154" s="471">
        <f t="shared" si="13"/>
        <v>14.118</v>
      </c>
      <c r="U154" s="473">
        <f t="shared" si="13"/>
        <v>277.2</v>
      </c>
      <c r="V154" s="482">
        <f t="shared" si="13"/>
        <v>53</v>
      </c>
      <c r="W154" s="482">
        <f t="shared" si="13"/>
        <v>286.39999999999998</v>
      </c>
      <c r="X154" s="482">
        <f t="shared" si="13"/>
        <v>62.2</v>
      </c>
      <c r="Y154" s="482">
        <f t="shared" si="13"/>
        <v>273</v>
      </c>
      <c r="Z154" s="482">
        <f t="shared" si="13"/>
        <v>48.8</v>
      </c>
      <c r="AA154" s="482">
        <f t="shared" si="13"/>
        <v>272.39999999999998</v>
      </c>
      <c r="AB154" s="482">
        <f t="shared" si="13"/>
        <v>48.2</v>
      </c>
      <c r="AC154" s="471">
        <f t="shared" si="13"/>
        <v>7.1239999999999997</v>
      </c>
      <c r="AD154" s="473">
        <f>IF(COUNTBLANK(AD94:AD153)=60,"",AVERAGE(AD94:AD153))</f>
        <v>9.84</v>
      </c>
      <c r="AE154" s="477">
        <f t="shared" ref="AE154" si="14">IF(COUNTBLANK(AE94:AE153)=60,"",AVERAGE(AE94:AE153))</f>
        <v>10.27</v>
      </c>
      <c r="AF154" s="471">
        <f t="shared" ref="AF154" si="15">IF(COUNTBLANK(AF94:AF153)=60,"",AVERAGE(AF94:AF153))</f>
        <v>9.85</v>
      </c>
      <c r="AG154" s="473">
        <f t="shared" ref="AG154" si="16">IF(COUNTBLANK(AG94:AG153)=60,"",AVERAGE(AG94:AG153))</f>
        <v>9.3000000000000007</v>
      </c>
      <c r="AH154" s="500">
        <f t="shared" ref="AH154" si="17">IF(COUNTBLANK(AH94:AH153)=60,"",AVERAGE(AH94:AH153))</f>
        <v>4.4000000000000004</v>
      </c>
      <c r="AI154" s="477">
        <f t="shared" ref="AI154" si="18">IF(COUNTBLANK(AI94:AI153)=60,"",AVERAGE(AI94:AI153))</f>
        <v>179.2</v>
      </c>
      <c r="AJ154" s="500">
        <f t="shared" ref="AJ154" si="19">IF(COUNTBLANK(AJ94:AJ153)=60,"",AVERAGE(AJ94:AJ153))</f>
        <v>11</v>
      </c>
      <c r="AK154" s="477">
        <f t="shared" ref="AK154" si="20">IF(COUNTBLANK(AK94:AK153)=60,"",AVERAGE(AK94:AK153))</f>
        <v>85.6</v>
      </c>
      <c r="AL154" s="471">
        <f t="shared" ref="AL154" si="21">IF(COUNTBLANK(AL94:AL153)=60,"",AVERAGE(AL94:AL153))</f>
        <v>87</v>
      </c>
      <c r="AM154" s="473">
        <f t="shared" ref="AM154" si="22">IF(COUNTBLANK(AM94:AM153)=60,"",AVERAGE(AM94:AM153))</f>
        <v>920</v>
      </c>
      <c r="AN154" s="471">
        <f t="shared" ref="AN154" si="23">IF(COUNTBLANK(AN94:AN153)=60,"",AVERAGE(AN94:AN153))</f>
        <v>29.4</v>
      </c>
      <c r="AO154" s="473">
        <f t="shared" ref="AO154" si="24">IF(COUNTBLANK(AO94:AO153)=60,"",AVERAGE(AO94:AO153))</f>
        <v>34.120000000000005</v>
      </c>
      <c r="AP154" s="471">
        <f t="shared" ref="AP154" si="25">IF(COUNTBLANK(AP94:AP153)=60,"",AVERAGE(AP94:AP153))</f>
        <v>33.720000000000006</v>
      </c>
      <c r="AQ154" s="467">
        <f t="shared" ref="AQ154" si="26">IF(COUNTBLANK(AQ94:AQ153)=60,"",AVERAGE(AQ94:AQ153))</f>
        <v>85.31008928571427</v>
      </c>
    </row>
    <row r="155" spans="1:43">
      <c r="A155" s="202"/>
      <c r="B155" s="202"/>
      <c r="C155" s="202"/>
      <c r="D155" s="202"/>
      <c r="E155" s="202"/>
      <c r="F155" s="202"/>
      <c r="G155" s="202"/>
      <c r="H155" s="202"/>
      <c r="I155" s="647" t="s">
        <v>163</v>
      </c>
      <c r="J155" s="648"/>
      <c r="K155" s="474">
        <f>IF(COUNTBLANK(K94:K153)=60,"",IF(COUNTBLANK(K94:K153)=59,"",STDEV(K94:K153)))</f>
        <v>6.1514225996915952</v>
      </c>
      <c r="L155" s="483">
        <f t="shared" ref="L155:AQ155" si="27">IF(COUNTBLANK(L94:L153)=60,"",IF(COUNTBLANK(L94:L153)=59,"",STDEV(L94:L153)))</f>
        <v>5.3241900792513821</v>
      </c>
      <c r="M155" s="483">
        <f t="shared" si="27"/>
        <v>3.3245150956510381</v>
      </c>
      <c r="N155" s="483">
        <f t="shared" si="27"/>
        <v>2.6396297659253913</v>
      </c>
      <c r="O155" s="483">
        <f t="shared" si="27"/>
        <v>2.0445106429584605</v>
      </c>
      <c r="P155" s="483">
        <f t="shared" si="27"/>
        <v>8.2204014500507867</v>
      </c>
      <c r="Q155" s="478">
        <f t="shared" si="27"/>
        <v>8.5249633430298637</v>
      </c>
      <c r="R155" s="474">
        <f t="shared" si="27"/>
        <v>0.14415269681834614</v>
      </c>
      <c r="S155" s="474">
        <f t="shared" si="27"/>
        <v>0.20437710243568566</v>
      </c>
      <c r="T155" s="478">
        <f t="shared" si="27"/>
        <v>0.38009209410350026</v>
      </c>
      <c r="U155" s="474">
        <f t="shared" si="27"/>
        <v>2.9495762407500319</v>
      </c>
      <c r="V155" s="483">
        <f t="shared" si="27"/>
        <v>6.0930288034769706</v>
      </c>
      <c r="W155" s="483">
        <f t="shared" si="27"/>
        <v>6.308724118235232</v>
      </c>
      <c r="X155" s="483">
        <f t="shared" si="27"/>
        <v>7.2163009915052614</v>
      </c>
      <c r="Y155" s="483">
        <f t="shared" si="27"/>
        <v>3.7416573867739413</v>
      </c>
      <c r="Z155" s="483">
        <f t="shared" si="27"/>
        <v>5.5520266569965075</v>
      </c>
      <c r="AA155" s="483">
        <f t="shared" si="27"/>
        <v>3.7815340802381923</v>
      </c>
      <c r="AB155" s="483">
        <f t="shared" si="27"/>
        <v>5.2273320154740333</v>
      </c>
      <c r="AC155" s="478">
        <f t="shared" si="27"/>
        <v>0.67910234869274222</v>
      </c>
      <c r="AD155" s="474">
        <f t="shared" si="27"/>
        <v>1.6410362579784712</v>
      </c>
      <c r="AE155" s="474">
        <f t="shared" si="27"/>
        <v>2.0879415700636828</v>
      </c>
      <c r="AF155" s="474">
        <f t="shared" si="27"/>
        <v>1.5668439615992393</v>
      </c>
      <c r="AG155" s="474">
        <f>IF(COUNTBLANK(AG94:AG153)=60,"",IF(COUNTBLANK(AG94:AG153)=59,"",STDEV(AG94:AG153)))</f>
        <v>11.267209059922514</v>
      </c>
      <c r="AH155" s="532">
        <f t="shared" si="27"/>
        <v>6.5038450166036395</v>
      </c>
      <c r="AI155" s="478">
        <f t="shared" si="27"/>
        <v>20.38872237291972</v>
      </c>
      <c r="AJ155" s="532">
        <f t="shared" si="27"/>
        <v>7.810249675906654</v>
      </c>
      <c r="AK155" s="478">
        <f t="shared" si="27"/>
        <v>2.8809720581774605</v>
      </c>
      <c r="AL155" s="478">
        <f t="shared" si="27"/>
        <v>2.9154759474226504</v>
      </c>
      <c r="AM155" s="474">
        <f t="shared" si="27"/>
        <v>308.54497241083027</v>
      </c>
      <c r="AN155" s="478">
        <f t="shared" si="27"/>
        <v>4.1593268686170788</v>
      </c>
      <c r="AO155" s="474">
        <f t="shared" si="27"/>
        <v>2.7598913022073415</v>
      </c>
      <c r="AP155" s="478">
        <f t="shared" si="27"/>
        <v>3.892557000224893</v>
      </c>
      <c r="AQ155" s="219">
        <f t="shared" si="27"/>
        <v>9.5142711695263422</v>
      </c>
    </row>
    <row r="156" spans="1:43">
      <c r="A156" s="202"/>
      <c r="B156" s="202"/>
      <c r="C156" s="202"/>
      <c r="D156" s="202"/>
      <c r="E156" s="202"/>
      <c r="F156" s="202"/>
      <c r="G156" s="202"/>
      <c r="H156" s="202"/>
      <c r="I156" s="647" t="s">
        <v>164</v>
      </c>
      <c r="J156" s="648"/>
      <c r="K156" s="474">
        <f>IF(COUNTBLANK(K94:K153)=60,"",MAX(K94:K153))</f>
        <v>181.5</v>
      </c>
      <c r="L156" s="483">
        <f>IF(COUNTBLANK(L94:L153)=60,"",MIN(L94:L153))</f>
        <v>54.1</v>
      </c>
      <c r="M156" s="483">
        <f t="shared" ref="M156:O156" si="28">IF(COUNTBLANK(M94:M153)=60,"",MIN(M94:M153))</f>
        <v>17.353450775049239</v>
      </c>
      <c r="N156" s="483">
        <f t="shared" si="28"/>
        <v>43.354661283474769</v>
      </c>
      <c r="O156" s="483">
        <f t="shared" si="28"/>
        <v>18.34014019645744</v>
      </c>
      <c r="P156" s="483">
        <f>IF(COUNTBLANK(P94:P153)=60,"",MAX(P94:P153))</f>
        <v>237</v>
      </c>
      <c r="Q156" s="470">
        <f>IF(COUNTBLANK(Q94:Q153)=60,"",MAX(Q94:Q153))</f>
        <v>234</v>
      </c>
      <c r="R156" s="218">
        <f>IF(COUNTBLANK(R94:R153)=60,"",MIN(R94:R153))</f>
        <v>3.24</v>
      </c>
      <c r="S156" s="474">
        <f t="shared" ref="S156:T156" si="29">IF(COUNTBLANK(S94:S153)=60,"",MIN(S94:S153))</f>
        <v>4.87</v>
      </c>
      <c r="T156" s="470">
        <f t="shared" si="29"/>
        <v>13.89</v>
      </c>
      <c r="U156" s="474">
        <f>IF(COUNTBLANK(U94:U153)=60,"",MAX(U94:U153))</f>
        <v>281</v>
      </c>
      <c r="V156" s="483">
        <f t="shared" ref="V156:AQ156" si="30">IF(COUNTBLANK(V94:V153)=60,"",MAX(V94:V153))</f>
        <v>59</v>
      </c>
      <c r="W156" s="483">
        <f t="shared" si="30"/>
        <v>297</v>
      </c>
      <c r="X156" s="483">
        <f t="shared" si="30"/>
        <v>69</v>
      </c>
      <c r="Y156" s="483">
        <f t="shared" si="30"/>
        <v>278</v>
      </c>
      <c r="Z156" s="483">
        <f t="shared" si="30"/>
        <v>52.5</v>
      </c>
      <c r="AA156" s="483">
        <f t="shared" si="30"/>
        <v>277</v>
      </c>
      <c r="AB156" s="483">
        <f t="shared" si="30"/>
        <v>51.5</v>
      </c>
      <c r="AC156" s="470">
        <f t="shared" si="30"/>
        <v>7.81</v>
      </c>
      <c r="AD156" s="474">
        <f t="shared" si="30"/>
        <v>12.6</v>
      </c>
      <c r="AE156" s="478">
        <f t="shared" si="30"/>
        <v>13.5</v>
      </c>
      <c r="AF156" s="470">
        <f t="shared" si="30"/>
        <v>12</v>
      </c>
      <c r="AG156" s="474">
        <f t="shared" si="30"/>
        <v>16</v>
      </c>
      <c r="AH156" s="532">
        <f t="shared" si="30"/>
        <v>12</v>
      </c>
      <c r="AI156" s="478">
        <f t="shared" si="30"/>
        <v>207</v>
      </c>
      <c r="AJ156" s="532">
        <f t="shared" si="30"/>
        <v>22</v>
      </c>
      <c r="AK156" s="478">
        <f t="shared" si="30"/>
        <v>90</v>
      </c>
      <c r="AL156" s="470">
        <f t="shared" si="30"/>
        <v>89</v>
      </c>
      <c r="AM156" s="474">
        <f t="shared" si="30"/>
        <v>1320</v>
      </c>
      <c r="AN156" s="470">
        <f t="shared" si="30"/>
        <v>34</v>
      </c>
      <c r="AO156" s="474">
        <f t="shared" si="30"/>
        <v>38.700000000000003</v>
      </c>
      <c r="AP156" s="470">
        <f t="shared" si="30"/>
        <v>39.9</v>
      </c>
      <c r="AQ156" s="219">
        <f t="shared" si="30"/>
        <v>97.914732142857147</v>
      </c>
    </row>
    <row r="157" spans="1:43">
      <c r="A157" s="202"/>
      <c r="B157" s="202"/>
      <c r="C157" s="202"/>
      <c r="D157" s="202"/>
      <c r="E157" s="202"/>
      <c r="F157" s="202"/>
      <c r="G157" s="202"/>
      <c r="H157" s="202"/>
      <c r="I157" s="647" t="s">
        <v>165</v>
      </c>
      <c r="J157" s="648"/>
      <c r="K157" s="497">
        <f>IF(COUNTBLANK(K94:K153)=60,"",MIN(K94:K153))</f>
        <v>166.9</v>
      </c>
      <c r="L157" s="485">
        <f>IF(COUNTBLANK(L94:L153)=60,"",MAX(L94:L153))</f>
        <v>65.7</v>
      </c>
      <c r="M157" s="485">
        <f t="shared" ref="M157:O157" si="31">IF(COUNTBLANK(M94:M153)=60,"",MAX(M94:M153))</f>
        <v>25.938301663279706</v>
      </c>
      <c r="N157" s="485">
        <f t="shared" si="31"/>
        <v>50.142259011272785</v>
      </c>
      <c r="O157" s="485">
        <f t="shared" si="31"/>
        <v>23.585913214609196</v>
      </c>
      <c r="P157" s="485">
        <f>IF(COUNTBLANK(P94:P153)=60,"",MIN(P94:P153))</f>
        <v>218.5</v>
      </c>
      <c r="Q157" s="472">
        <f>IF(COUNTBLANK(Q94:Q153)=60,"",MIN(Q94:Q153))</f>
        <v>214.5</v>
      </c>
      <c r="R157" s="496">
        <f>IF(COUNTBLANK(R94:R153)=60,"",MAX(R94:R153))</f>
        <v>3.61</v>
      </c>
      <c r="S157" s="475">
        <f t="shared" ref="S157:T157" si="32">IF(COUNTBLANK(S94:S153)=60,"",MAX(S94:S153))</f>
        <v>5.38</v>
      </c>
      <c r="T157" s="472">
        <f t="shared" si="32"/>
        <v>14.79</v>
      </c>
      <c r="U157" s="475">
        <f>IF(COUNTBLANK(U94:U153)=60,"",MIN(U94:U153))</f>
        <v>273</v>
      </c>
      <c r="V157" s="485">
        <f t="shared" ref="V157:AQ157" si="33">IF(COUNTBLANK(V94:V153)=60,"",MIN(V94:V153))</f>
        <v>44</v>
      </c>
      <c r="W157" s="485">
        <f t="shared" si="33"/>
        <v>281</v>
      </c>
      <c r="X157" s="485">
        <f t="shared" si="33"/>
        <v>50</v>
      </c>
      <c r="Y157" s="485">
        <f t="shared" si="33"/>
        <v>270</v>
      </c>
      <c r="Z157" s="485">
        <f t="shared" si="33"/>
        <v>39</v>
      </c>
      <c r="AA157" s="485">
        <f t="shared" si="33"/>
        <v>269</v>
      </c>
      <c r="AB157" s="485">
        <f t="shared" si="33"/>
        <v>39</v>
      </c>
      <c r="AC157" s="472">
        <f t="shared" si="33"/>
        <v>6.09</v>
      </c>
      <c r="AD157" s="475">
        <f t="shared" si="33"/>
        <v>8.1999999999999993</v>
      </c>
      <c r="AE157" s="479">
        <f t="shared" si="33"/>
        <v>8.35</v>
      </c>
      <c r="AF157" s="472">
        <f t="shared" si="33"/>
        <v>8.15</v>
      </c>
      <c r="AG157" s="475">
        <f t="shared" si="33"/>
        <v>-10</v>
      </c>
      <c r="AH157" s="537">
        <f t="shared" si="33"/>
        <v>-6</v>
      </c>
      <c r="AI157" s="479">
        <f t="shared" si="33"/>
        <v>153</v>
      </c>
      <c r="AJ157" s="537">
        <f t="shared" si="33"/>
        <v>3</v>
      </c>
      <c r="AK157" s="479">
        <f t="shared" si="33"/>
        <v>82</v>
      </c>
      <c r="AL157" s="472">
        <f t="shared" si="33"/>
        <v>82</v>
      </c>
      <c r="AM157" s="475">
        <f t="shared" si="33"/>
        <v>480</v>
      </c>
      <c r="AN157" s="472">
        <f t="shared" si="33"/>
        <v>25</v>
      </c>
      <c r="AO157" s="475">
        <f t="shared" si="33"/>
        <v>31.8</v>
      </c>
      <c r="AP157" s="472">
        <f t="shared" si="33"/>
        <v>29.3</v>
      </c>
      <c r="AQ157" s="468">
        <f t="shared" si="33"/>
        <v>77.767857142857139</v>
      </c>
    </row>
    <row r="158" spans="1:43">
      <c r="A158" s="202"/>
      <c r="B158" s="202"/>
      <c r="C158" s="202"/>
      <c r="D158" s="202"/>
      <c r="E158" s="202"/>
      <c r="F158" s="202"/>
      <c r="G158" s="202"/>
      <c r="H158" s="202"/>
      <c r="I158" s="647" t="s">
        <v>166</v>
      </c>
      <c r="J158" s="648"/>
      <c r="K158" s="481">
        <f>IF(COUNTBLANK(K94:K153)=60,"",MEDIAN(K94:K153))</f>
        <v>167.9</v>
      </c>
      <c r="L158" s="483">
        <f t="shared" ref="L158:AQ158" si="34">IF(COUNTBLANK(L94:L153)=60,"",MEDIAN(L94:L153))</f>
        <v>56.8</v>
      </c>
      <c r="M158" s="483">
        <f t="shared" si="34"/>
        <v>21.444696955253484</v>
      </c>
      <c r="N158" s="483">
        <f t="shared" si="34"/>
        <v>45.207662426048067</v>
      </c>
      <c r="O158" s="483">
        <f t="shared" si="34"/>
        <v>19.306513671652667</v>
      </c>
      <c r="P158" s="483">
        <f t="shared" si="34"/>
        <v>219</v>
      </c>
      <c r="Q158" s="470">
        <f t="shared" si="34"/>
        <v>216.5</v>
      </c>
      <c r="R158" s="218">
        <f t="shared" si="34"/>
        <v>3.4</v>
      </c>
      <c r="S158" s="474">
        <f t="shared" si="34"/>
        <v>4.97</v>
      </c>
      <c r="T158" s="470">
        <f t="shared" si="34"/>
        <v>13.96</v>
      </c>
      <c r="U158" s="474">
        <f t="shared" si="34"/>
        <v>278</v>
      </c>
      <c r="V158" s="483">
        <f t="shared" si="34"/>
        <v>54.5</v>
      </c>
      <c r="W158" s="483">
        <f t="shared" si="34"/>
        <v>284</v>
      </c>
      <c r="X158" s="483">
        <f t="shared" si="34"/>
        <v>64.5</v>
      </c>
      <c r="Y158" s="483">
        <f t="shared" si="34"/>
        <v>271</v>
      </c>
      <c r="Z158" s="483">
        <f t="shared" si="34"/>
        <v>51</v>
      </c>
      <c r="AA158" s="483">
        <f t="shared" si="34"/>
        <v>270</v>
      </c>
      <c r="AB158" s="483">
        <f t="shared" si="34"/>
        <v>50.5</v>
      </c>
      <c r="AC158" s="470">
        <f t="shared" si="34"/>
        <v>7.18</v>
      </c>
      <c r="AD158" s="474">
        <f t="shared" si="34"/>
        <v>9.5</v>
      </c>
      <c r="AE158" s="478">
        <f t="shared" si="34"/>
        <v>10.3</v>
      </c>
      <c r="AF158" s="470">
        <f t="shared" si="34"/>
        <v>10.1</v>
      </c>
      <c r="AG158" s="474">
        <f t="shared" si="34"/>
        <v>16</v>
      </c>
      <c r="AH158" s="532">
        <f t="shared" si="34"/>
        <v>5</v>
      </c>
      <c r="AI158" s="478">
        <f t="shared" si="34"/>
        <v>180</v>
      </c>
      <c r="AJ158" s="532">
        <f>IF(COUNTBLANK(AJ94:AJ153)=60,"",MEDIAN(AJ94:AJ153))</f>
        <v>12</v>
      </c>
      <c r="AK158" s="478">
        <f t="shared" si="34"/>
        <v>85</v>
      </c>
      <c r="AL158" s="470">
        <f t="shared" si="34"/>
        <v>88</v>
      </c>
      <c r="AM158" s="474">
        <f t="shared" si="34"/>
        <v>1000</v>
      </c>
      <c r="AN158" s="470">
        <f t="shared" si="34"/>
        <v>31</v>
      </c>
      <c r="AO158" s="474">
        <f t="shared" si="34"/>
        <v>34</v>
      </c>
      <c r="AP158" s="470">
        <f t="shared" si="34"/>
        <v>33.299999999999997</v>
      </c>
      <c r="AQ158" s="219">
        <f t="shared" si="34"/>
        <v>79.452678571428578</v>
      </c>
    </row>
    <row r="159" spans="1:43" ht="14.25" thickBot="1">
      <c r="A159" s="202"/>
      <c r="B159" s="202"/>
      <c r="C159" s="202"/>
      <c r="D159" s="202"/>
      <c r="E159" s="202"/>
      <c r="F159" s="202"/>
      <c r="G159" s="202"/>
      <c r="H159" s="202"/>
      <c r="I159" s="643" t="s">
        <v>167</v>
      </c>
      <c r="J159" s="644"/>
      <c r="K159" s="476">
        <f>IF(COUNTBLANK(K94:K153)=60,"",IF(COUNTBLANK(K94:K153)=59,"",VAR(K94:K153)))</f>
        <v>37.839999999996508</v>
      </c>
      <c r="L159" s="484">
        <f t="shared" ref="L159:AQ159" si="35">IF(COUNTBLANK(L94:L153)=60,"",IF(COUNTBLANK(L94:L153)=59,"",VAR(L94:L153)))</f>
        <v>28.346999999998843</v>
      </c>
      <c r="M159" s="484">
        <f t="shared" si="35"/>
        <v>11.052400621211632</v>
      </c>
      <c r="N159" s="484">
        <f t="shared" si="35"/>
        <v>6.9676453011593367</v>
      </c>
      <c r="O159" s="484">
        <f t="shared" si="35"/>
        <v>4.1800237691704183</v>
      </c>
      <c r="P159" s="484">
        <f t="shared" si="35"/>
        <v>67.57499999999709</v>
      </c>
      <c r="Q159" s="480">
        <f t="shared" si="35"/>
        <v>72.67500000000291</v>
      </c>
      <c r="R159" s="476">
        <f t="shared" si="35"/>
        <v>2.0780000000002019E-2</v>
      </c>
      <c r="S159" s="476">
        <f t="shared" si="35"/>
        <v>4.1770000000006746E-2</v>
      </c>
      <c r="T159" s="480">
        <f t="shared" si="35"/>
        <v>0.14446999999998411</v>
      </c>
      <c r="U159" s="476">
        <f t="shared" si="35"/>
        <v>8.6999999999970896</v>
      </c>
      <c r="V159" s="484">
        <f t="shared" si="35"/>
        <v>37.125</v>
      </c>
      <c r="W159" s="484">
        <f t="shared" si="35"/>
        <v>39.80000000000291</v>
      </c>
      <c r="X159" s="484">
        <f t="shared" si="35"/>
        <v>52.074999999999818</v>
      </c>
      <c r="Y159" s="484">
        <f t="shared" si="35"/>
        <v>14</v>
      </c>
      <c r="Z159" s="484">
        <f t="shared" si="35"/>
        <v>30.824999999999818</v>
      </c>
      <c r="AA159" s="484">
        <f t="shared" si="35"/>
        <v>14.30000000000291</v>
      </c>
      <c r="AB159" s="484">
        <f t="shared" si="35"/>
        <v>27.324999999999818</v>
      </c>
      <c r="AC159" s="480">
        <f t="shared" si="35"/>
        <v>0.46117999999999881</v>
      </c>
      <c r="AD159" s="476">
        <f t="shared" si="35"/>
        <v>2.6929999999999836</v>
      </c>
      <c r="AE159" s="476">
        <f t="shared" si="35"/>
        <v>4.359499999999997</v>
      </c>
      <c r="AF159" s="476">
        <f t="shared" si="35"/>
        <v>2.4549999999999983</v>
      </c>
      <c r="AG159" s="476">
        <f>IF(COUNTBLANK(AG94:AG153)=60,"",IF(COUNTBLANK(AG94:AG153)=59,"",VAR(AG94:AG153)))</f>
        <v>126.95</v>
      </c>
      <c r="AH159" s="533">
        <f t="shared" si="35"/>
        <v>42.3</v>
      </c>
      <c r="AI159" s="480">
        <f t="shared" si="35"/>
        <v>415.69999999999709</v>
      </c>
      <c r="AJ159" s="533">
        <f t="shared" si="35"/>
        <v>61</v>
      </c>
      <c r="AK159" s="480">
        <f t="shared" si="35"/>
        <v>8.2999999999992724</v>
      </c>
      <c r="AL159" s="480">
        <f t="shared" si="35"/>
        <v>8.5</v>
      </c>
      <c r="AM159" s="476">
        <f t="shared" si="35"/>
        <v>95200</v>
      </c>
      <c r="AN159" s="480">
        <f t="shared" si="35"/>
        <v>17.299999999999955</v>
      </c>
      <c r="AO159" s="476">
        <f t="shared" si="35"/>
        <v>7.6169999999997344</v>
      </c>
      <c r="AP159" s="480">
        <f t="shared" si="35"/>
        <v>15.151999999999816</v>
      </c>
      <c r="AQ159" s="220">
        <f t="shared" si="35"/>
        <v>90.521355887280151</v>
      </c>
    </row>
    <row r="160" spans="1:43">
      <c r="J160" s="491"/>
      <c r="K160" s="491"/>
      <c r="L160" s="491"/>
      <c r="M160" s="491"/>
      <c r="N160" s="491"/>
      <c r="O160" s="491"/>
      <c r="P160" s="491"/>
      <c r="Q160" s="491"/>
      <c r="R160" s="491"/>
      <c r="S160" s="491"/>
      <c r="T160" s="491"/>
      <c r="U160" s="491"/>
      <c r="V160" s="491"/>
      <c r="W160" s="491"/>
      <c r="X160" s="491"/>
      <c r="Y160" s="491"/>
      <c r="Z160" s="491"/>
      <c r="AA160" s="491"/>
      <c r="AB160" s="491"/>
      <c r="AC160" s="491"/>
      <c r="AD160" s="491"/>
      <c r="AE160" s="491"/>
      <c r="AF160" s="491"/>
      <c r="AG160" s="491"/>
      <c r="AH160" s="491"/>
      <c r="AI160" s="491"/>
      <c r="AJ160" s="491"/>
      <c r="AK160" s="491"/>
      <c r="AL160" s="491"/>
      <c r="AM160" s="491"/>
      <c r="AN160" s="491"/>
      <c r="AO160" s="491"/>
      <c r="AP160" s="491"/>
      <c r="AQ160" s="491"/>
    </row>
  </sheetData>
  <sheetProtection password="AC76" sheet="1" objects="1" scenarios="1"/>
  <mergeCells count="102"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  <mergeCell ref="BE11:BF11"/>
    <mergeCell ref="I74:J74"/>
    <mergeCell ref="I75:J75"/>
    <mergeCell ref="AY10:AZ10"/>
    <mergeCell ref="Q11:R11"/>
    <mergeCell ref="S11:V11"/>
    <mergeCell ref="W11:X11"/>
    <mergeCell ref="Y11:Z11"/>
    <mergeCell ref="AA11:AC11"/>
    <mergeCell ref="AD11:AF11"/>
    <mergeCell ref="AG11:AI11"/>
    <mergeCell ref="S9:V10"/>
    <mergeCell ref="W9:Z10"/>
    <mergeCell ref="BA9:BB10"/>
    <mergeCell ref="BC9:BF10"/>
    <mergeCell ref="AW10:AX10"/>
    <mergeCell ref="AS11:AT11"/>
    <mergeCell ref="AA10:AN10"/>
    <mergeCell ref="A83:B83"/>
    <mergeCell ref="C83:E83"/>
    <mergeCell ref="AY11:AZ11"/>
    <mergeCell ref="BC11:BD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M11:AN11"/>
    <mergeCell ref="AU11:AV11"/>
    <mergeCell ref="AU10:AV10"/>
    <mergeCell ref="AU9:AZ9"/>
    <mergeCell ref="AJ11:AL11"/>
    <mergeCell ref="AA9:AT9"/>
    <mergeCell ref="AO11:AP11"/>
    <mergeCell ref="AO10:AT10"/>
    <mergeCell ref="AQ11:AR1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AQ89:AQ90"/>
    <mergeCell ref="AI90:AJ90"/>
    <mergeCell ref="AK90:AL90"/>
    <mergeCell ref="G89:G93"/>
    <mergeCell ref="H89:H93"/>
    <mergeCell ref="I89:I93"/>
    <mergeCell ref="J89:J93"/>
    <mergeCell ref="K89:Q90"/>
    <mergeCell ref="P91:Q91"/>
    <mergeCell ref="I159:J159"/>
    <mergeCell ref="I154:J154"/>
    <mergeCell ref="S89:T90"/>
    <mergeCell ref="AO89:AP90"/>
    <mergeCell ref="R89:R90"/>
    <mergeCell ref="U91:V91"/>
    <mergeCell ref="W91:X91"/>
    <mergeCell ref="Y91:Z91"/>
    <mergeCell ref="AK91:AL91"/>
    <mergeCell ref="AM89:AN90"/>
    <mergeCell ref="I155:J155"/>
    <mergeCell ref="I156:J156"/>
    <mergeCell ref="I157:J157"/>
    <mergeCell ref="I158:J158"/>
    <mergeCell ref="AA91:AB91"/>
    <mergeCell ref="U89:AF89"/>
    <mergeCell ref="U90:AC90"/>
    <mergeCell ref="AD90:AF90"/>
    <mergeCell ref="AG89:AL89"/>
    <mergeCell ref="AG90:AH90"/>
    <mergeCell ref="AG91:AH91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94" t="str">
        <f>IF(表示変換!A1="","",表示変換!A1)&amp;"　"&amp;"（８００点満点）"</f>
        <v>●●チームバレーボール体力指数　（８００点満点）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Z1" s="661" t="str">
        <f>IF(表示変換!A1="","",表示変換!A1)</f>
        <v>●●チームバレーボール体力指数</v>
      </c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128"/>
      <c r="AU1" s="661" t="str">
        <f>IF(表示変換!A1="","",表示変換!A1)&amp;"　"&amp;"（順位）"</f>
        <v>●●チームバレーボール体力指数　（順位）</v>
      </c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G1" s="661"/>
      <c r="BH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</row>
    <row r="2" spans="1:70">
      <c r="A2" s="695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Z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131"/>
      <c r="AU2" s="662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62"/>
      <c r="AW2" s="662"/>
      <c r="AX2" s="662"/>
      <c r="AY2" s="662"/>
      <c r="AZ2" s="662"/>
      <c r="BA2" s="662"/>
      <c r="BB2" s="662"/>
      <c r="BC2" s="662"/>
      <c r="BD2" s="662"/>
      <c r="BE2" s="662"/>
      <c r="BF2" s="662"/>
      <c r="BG2" s="662"/>
      <c r="BH2" s="662"/>
      <c r="BI2" s="662"/>
      <c r="BJ2" s="662"/>
      <c r="BK2" s="662"/>
      <c r="BL2" s="662"/>
      <c r="BM2" s="662"/>
      <c r="BN2" s="662"/>
      <c r="BO2" s="662"/>
      <c r="BP2" s="662"/>
      <c r="BQ2" s="662"/>
      <c r="BR2" s="662"/>
    </row>
    <row r="3" spans="1:70">
      <c r="A3" s="677" t="s">
        <v>47</v>
      </c>
      <c r="B3" s="666" t="s">
        <v>60</v>
      </c>
      <c r="C3" s="666" t="s">
        <v>61</v>
      </c>
      <c r="D3" s="634" t="s">
        <v>356</v>
      </c>
      <c r="E3" s="666" t="s">
        <v>69</v>
      </c>
      <c r="F3" s="681" t="s">
        <v>13</v>
      </c>
      <c r="G3" s="675" t="s">
        <v>62</v>
      </c>
      <c r="H3" s="668"/>
      <c r="I3" s="675" t="s">
        <v>63</v>
      </c>
      <c r="J3" s="668"/>
      <c r="K3" s="675" t="s">
        <v>390</v>
      </c>
      <c r="L3" s="668"/>
      <c r="M3" s="675" t="s">
        <v>64</v>
      </c>
      <c r="N3" s="668"/>
      <c r="O3" s="667" t="s">
        <v>74</v>
      </c>
      <c r="P3" s="672"/>
      <c r="Q3" s="667" t="s">
        <v>65</v>
      </c>
      <c r="R3" s="672"/>
      <c r="S3" s="667" t="s">
        <v>66</v>
      </c>
      <c r="T3" s="672"/>
      <c r="U3" s="667" t="s">
        <v>76</v>
      </c>
      <c r="V3" s="668"/>
      <c r="W3" s="51" t="s">
        <v>48</v>
      </c>
      <c r="X3" s="52" t="s">
        <v>79</v>
      </c>
      <c r="Z3" s="677" t="s">
        <v>47</v>
      </c>
      <c r="AA3" s="666" t="s">
        <v>60</v>
      </c>
      <c r="AB3" s="666" t="s">
        <v>84</v>
      </c>
      <c r="AC3" s="666" t="s">
        <v>85</v>
      </c>
      <c r="AD3" s="666" t="s">
        <v>61</v>
      </c>
      <c r="AE3" s="666" t="s">
        <v>86</v>
      </c>
      <c r="AF3" s="634" t="s">
        <v>356</v>
      </c>
      <c r="AG3" s="666" t="s">
        <v>87</v>
      </c>
      <c r="AH3" s="666" t="s">
        <v>88</v>
      </c>
      <c r="AI3" s="666" t="s">
        <v>69</v>
      </c>
      <c r="AJ3" s="666" t="s">
        <v>13</v>
      </c>
      <c r="AK3" s="669" t="s">
        <v>89</v>
      </c>
      <c r="AL3" s="676" t="s">
        <v>156</v>
      </c>
      <c r="AM3" s="673" t="s">
        <v>158</v>
      </c>
      <c r="AN3" s="136" t="s">
        <v>48</v>
      </c>
      <c r="AO3" s="136" t="s">
        <v>79</v>
      </c>
      <c r="AP3" s="663" t="s">
        <v>94</v>
      </c>
      <c r="AQ3" s="664"/>
      <c r="AR3" s="664"/>
      <c r="AS3" s="665"/>
      <c r="AT3" s="130"/>
      <c r="AU3" s="677" t="s">
        <v>47</v>
      </c>
      <c r="AV3" s="666" t="s">
        <v>91</v>
      </c>
      <c r="AW3" s="678" t="s">
        <v>92</v>
      </c>
      <c r="AX3" s="634" t="s">
        <v>356</v>
      </c>
      <c r="AY3" s="666" t="s">
        <v>11</v>
      </c>
      <c r="AZ3" s="666" t="s">
        <v>13</v>
      </c>
      <c r="BA3" s="681" t="s">
        <v>93</v>
      </c>
      <c r="BB3" s="675" t="s">
        <v>62</v>
      </c>
      <c r="BC3" s="668"/>
      <c r="BD3" s="675" t="s">
        <v>63</v>
      </c>
      <c r="BE3" s="668"/>
      <c r="BF3" s="675" t="s">
        <v>390</v>
      </c>
      <c r="BG3" s="668"/>
      <c r="BH3" s="675" t="s">
        <v>64</v>
      </c>
      <c r="BI3" s="668"/>
      <c r="BJ3" s="667" t="s">
        <v>74</v>
      </c>
      <c r="BK3" s="672"/>
      <c r="BL3" s="667" t="s">
        <v>65</v>
      </c>
      <c r="BM3" s="672"/>
      <c r="BN3" s="667" t="s">
        <v>66</v>
      </c>
      <c r="BO3" s="672"/>
      <c r="BP3" s="667" t="s">
        <v>76</v>
      </c>
      <c r="BQ3" s="668"/>
      <c r="BR3" s="52" t="s">
        <v>79</v>
      </c>
    </row>
    <row r="4" spans="1:70">
      <c r="A4" s="677"/>
      <c r="B4" s="585"/>
      <c r="C4" s="585"/>
      <c r="D4" s="634"/>
      <c r="E4" s="585"/>
      <c r="F4" s="682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77"/>
      <c r="AA4" s="585"/>
      <c r="AB4" s="585"/>
      <c r="AC4" s="585"/>
      <c r="AD4" s="585"/>
      <c r="AE4" s="585"/>
      <c r="AF4" s="634"/>
      <c r="AG4" s="585"/>
      <c r="AH4" s="585"/>
      <c r="AI4" s="585"/>
      <c r="AJ4" s="585"/>
      <c r="AK4" s="670"/>
      <c r="AL4" s="636"/>
      <c r="AM4" s="629"/>
      <c r="AN4" s="137"/>
      <c r="AO4" s="142"/>
      <c r="AP4" s="143"/>
      <c r="AQ4" s="140"/>
      <c r="AR4" s="140"/>
      <c r="AS4" s="141"/>
      <c r="AT4" s="130"/>
      <c r="AU4" s="677"/>
      <c r="AV4" s="585"/>
      <c r="AW4" s="679"/>
      <c r="AX4" s="634"/>
      <c r="AY4" s="585"/>
      <c r="AZ4" s="585"/>
      <c r="BA4" s="682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77"/>
      <c r="B5" s="586"/>
      <c r="C5" s="586"/>
      <c r="D5" s="634"/>
      <c r="E5" s="586"/>
      <c r="F5" s="683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sec</v>
      </c>
      <c r="L5" s="56" t="s">
        <v>52</v>
      </c>
      <c r="M5" s="2" t="str">
        <f>IF(表示変換!Q5="","",表示変換!Q5)</f>
        <v>cm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77"/>
      <c r="AA5" s="586"/>
      <c r="AB5" s="586"/>
      <c r="AC5" s="586"/>
      <c r="AD5" s="586"/>
      <c r="AE5" s="586"/>
      <c r="AF5" s="634"/>
      <c r="AG5" s="586"/>
      <c r="AH5" s="586"/>
      <c r="AI5" s="586"/>
      <c r="AJ5" s="586"/>
      <c r="AK5" s="671"/>
      <c r="AL5" s="637"/>
      <c r="AM5" s="674"/>
      <c r="AN5" s="138" t="s">
        <v>53</v>
      </c>
      <c r="AO5" s="138" t="s">
        <v>54</v>
      </c>
      <c r="AP5" s="144" t="s">
        <v>96</v>
      </c>
      <c r="AQ5" s="145" t="s">
        <v>97</v>
      </c>
      <c r="AR5" s="145" t="s">
        <v>95</v>
      </c>
      <c r="AS5" s="146" t="s">
        <v>98</v>
      </c>
      <c r="AT5" s="130"/>
      <c r="AU5" s="677"/>
      <c r="AV5" s="586"/>
      <c r="AW5" s="680"/>
      <c r="AX5" s="634"/>
      <c r="AY5" s="586"/>
      <c r="AZ5" s="586"/>
      <c r="BA5" s="683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sec</v>
      </c>
      <c r="BG5" s="56" t="s">
        <v>54</v>
      </c>
      <c r="BH5" s="2" t="str">
        <f>IF(表示変換!Q5="","",表示変換!Q5)</f>
        <v>cm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90">
        <f>IF(表示変換!A6="","",表示変換!A6)</f>
        <v>1</v>
      </c>
      <c r="B6" s="389" t="str">
        <f>IF(表示変換!B6="","",表示変換!B6)</f>
        <v>■■　■■</v>
      </c>
      <c r="C6" s="389" t="str">
        <f ca="1">IF(表示変換!D6="","",表示変換!D6)</f>
        <v>中３</v>
      </c>
      <c r="D6" s="389" t="str">
        <f>IF(表示変換!F6="","",表示変換!F6)</f>
        <v>◆◆◆中学校</v>
      </c>
      <c r="E6" s="83">
        <f>IF(表示変換!I6="","",表示変換!I6)</f>
        <v>172.7</v>
      </c>
      <c r="F6" s="84">
        <f>IF(表示変換!J6="","",表示変換!J6)</f>
        <v>54.7</v>
      </c>
      <c r="G6" s="104">
        <f>IF(表示変換!N6="","",表示変換!N6)</f>
        <v>3.28</v>
      </c>
      <c r="H6" s="115">
        <f>IF(G6="","",IF(G6&lt;3,VALUE(100),IF(G6&gt;=4,"0",400-G6*100)))</f>
        <v>72</v>
      </c>
      <c r="I6" s="105">
        <f>IF(表示変換!O6="","",表示変換!O6)</f>
        <v>4.92</v>
      </c>
      <c r="J6" s="116">
        <f>IF(I6="","",IF(I6&lt;4.6,VALUE(100),IF(I6&gt;=5.6,"0",560-I6*100)))</f>
        <v>68</v>
      </c>
      <c r="K6" s="105">
        <f>IF(表示変換!P6="","",表示変換!P6)</f>
        <v>14.04</v>
      </c>
      <c r="L6" s="117">
        <f>IF(K6="","",IF(K6&lt;12,VALUE(100),IF(K6&gt;16.95,"0",-20*K6+340)))</f>
        <v>59.200000000000045</v>
      </c>
      <c r="M6" s="106">
        <f>IF(表示変換!Q6="","",表示変換!Q6)</f>
        <v>50</v>
      </c>
      <c r="N6" s="118">
        <f>IF(M6="","",IF(M6&gt;90,VALUE(100),IF(M6&lt;0,"0",ROUNDDOWN(M6+10,0))))</f>
        <v>60</v>
      </c>
      <c r="O6" s="106">
        <f>IF(表示変換!R6="","",表示変換!R6)</f>
        <v>69</v>
      </c>
      <c r="P6" s="116">
        <f>IF(O6="","",IF(O6&gt;100,VALUE(100),IF(O6&lt;1,"0",ROUND(O6,0))))</f>
        <v>69</v>
      </c>
      <c r="Q6" s="105">
        <f>IF(表示変換!S6="","",表示変換!S6)</f>
        <v>12.6</v>
      </c>
      <c r="R6" s="116">
        <f>IF(Q6="","",IF(Q6&gt;16,VALUE(100),IF(Q6&lt;6.1,"0",ROUNDDOWN(Q6*10-60,0))))</f>
        <v>66</v>
      </c>
      <c r="S6" s="106">
        <f>IF(表示変換!T6="","",表示変換!T6)</f>
        <v>34</v>
      </c>
      <c r="T6" s="116">
        <f>IF(S6="","",IF(S6&gt;50,VALUE(100),IF(S6&lt;1,"0",S6*2)))</f>
        <v>68</v>
      </c>
      <c r="U6" s="106">
        <f>IF(表示変換!U6="","",表示変換!U6)</f>
        <v>1320</v>
      </c>
      <c r="V6" s="119">
        <f>IF(U6="","",IF(U6&gt;1800,VALUE(100),IF(U6&lt;0,"0",0.05*U6+10)))</f>
        <v>76</v>
      </c>
      <c r="W6" s="67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538.20000000000005</v>
      </c>
      <c r="X6" s="211">
        <f>IF(COUNTBLANK(W6)=1,"", RANK(W6,$W$6:$W$65))</f>
        <v>1</v>
      </c>
      <c r="Z6" s="391">
        <v>1</v>
      </c>
      <c r="AA6" s="389" t="str">
        <f>IF(表示変換!B6="","",表示変換!B6)</f>
        <v>■■　■■</v>
      </c>
      <c r="AB6" s="112">
        <f>IF(表示変換!C6="","",表示変換!C6)</f>
        <v>37257</v>
      </c>
      <c r="AC6" s="389">
        <f>IF(AB6="","",DATEDIF(AB6,入力!$C$3,"Y"))</f>
        <v>14</v>
      </c>
      <c r="AD6" s="389" t="str">
        <f ca="1">IF(表示変換!D6="","",表示変換!D6)</f>
        <v>中３</v>
      </c>
      <c r="AE6" s="389" t="str">
        <f>IF(表示変換!E6="","",表示変換!E6)</f>
        <v>愛知県</v>
      </c>
      <c r="AF6" s="389" t="str">
        <f>IF(表示変換!F6="","",表示変換!F6)</f>
        <v>◆◆◆中学校</v>
      </c>
      <c r="AG6" s="389" t="str">
        <f>IF(表示変換!G6="","",表示変換!G6)</f>
        <v>右</v>
      </c>
      <c r="AH6" s="389" t="str">
        <f>IF(表示変換!H6="","",表示変換!H6)</f>
        <v>WS</v>
      </c>
      <c r="AI6" s="83">
        <f>IF(表示変換!I6="","",表示変換!I6)</f>
        <v>172.7</v>
      </c>
      <c r="AJ6" s="83">
        <f>IF(表示変換!J6="","",表示変換!J6)</f>
        <v>54.7</v>
      </c>
      <c r="AK6" s="85">
        <f>IF(AI6="","",IF(AJ6="","",AJ6/POWER(AI6/100,2)))</f>
        <v>18.34014019645744</v>
      </c>
      <c r="AL6" s="85">
        <f>IF(表示変換!L6="","",表示変換!L6)</f>
        <v>17.353450775049239</v>
      </c>
      <c r="AM6" s="139">
        <f>IF(表示変換!M6="","",表示変換!M6)</f>
        <v>45.207662426048067</v>
      </c>
      <c r="AN6" s="134">
        <f>IF(X6="","",W6)</f>
        <v>538.20000000000005</v>
      </c>
      <c r="AO6" s="134">
        <f>IF(X6="","",X6)</f>
        <v>1</v>
      </c>
      <c r="AP6" s="133">
        <f t="shared" ref="AP6:AP65" si="0">IF(AO6="","",AVERAGE(BC6,BE6,BG6,BI6,BK6,BM6,BO6,BQ6))</f>
        <v>2</v>
      </c>
      <c r="AQ6" s="134">
        <f t="shared" ref="AQ6:AQ65" si="1">IF(AO6="","",MIN(BC6,BE6,BG6,BI6,BK6,BM6,BO6,BQ6))</f>
        <v>1</v>
      </c>
      <c r="AR6" s="134">
        <f t="shared" ref="AR6:AR65" si="2">IF(AO6="","",MAX(BC6,BE6,BG6,BI6,BK6,BM6,BO6,BQ6))</f>
        <v>4</v>
      </c>
      <c r="AS6" s="134">
        <f>IF(AO6="","",MEDIAN(BC6,BE6,BG6,BI6,BK6,BM6,BO6,BQ6))</f>
        <v>1.5</v>
      </c>
      <c r="AT6" s="132"/>
      <c r="AU6" s="135">
        <f t="shared" ref="AU6:AZ21" si="3">IF(ISBLANK(A6),"",A6)</f>
        <v>1</v>
      </c>
      <c r="AV6" s="85" t="str">
        <f t="shared" si="3"/>
        <v>■■　■■</v>
      </c>
      <c r="AW6" s="85" t="str">
        <f t="shared" ca="1" si="3"/>
        <v>中３</v>
      </c>
      <c r="AX6" s="129" t="str">
        <f t="shared" si="3"/>
        <v>◆◆◆中学校</v>
      </c>
      <c r="AY6" s="129">
        <f t="shared" si="3"/>
        <v>172.7</v>
      </c>
      <c r="AZ6" s="129">
        <f t="shared" si="3"/>
        <v>54.7</v>
      </c>
      <c r="BA6" s="129">
        <f>IF(AI6="","",IF(AJ6="","",AJ6/POWER(AI6/100,2)))</f>
        <v>18.34014019645744</v>
      </c>
      <c r="BB6" s="60">
        <f>IF(ISBLANK(G6),"",G6)</f>
        <v>3.28</v>
      </c>
      <c r="BC6" s="61">
        <f>IF(H6="","",IF(H6="0",COUNTIFS($H$6:$H$65, "&gt;0", $H$6:$H$65, "&lt;=100")+1,RANK(H6,$H$6:$H$65)))</f>
        <v>2</v>
      </c>
      <c r="BD6" s="62">
        <f>IF(ISBLANK(I6),"",I6)</f>
        <v>4.92</v>
      </c>
      <c r="BE6" s="61">
        <f>IF(J6="","",IF(J6="0",COUNTIFS($J$6:$J$65, "&gt;0", $J$6:$J$65, "&lt;=100")+1,RANK(J6,$J$6:$J$65)))</f>
        <v>2</v>
      </c>
      <c r="BF6" s="63">
        <f>IF(ISBLANK(K6),"",K6)</f>
        <v>14.04</v>
      </c>
      <c r="BG6" s="64">
        <f>IF(L6="","",IF(L6="0",COUNTIFS($L$6:$L$65, "&gt;0", $L$6:$L$65, "&lt;=100")+1,RANK(L6,$L$6:$L$65)))</f>
        <v>4</v>
      </c>
      <c r="BH6" s="63">
        <f>IF(ISBLANK(M6),"",M6)</f>
        <v>50</v>
      </c>
      <c r="BI6" s="65">
        <f>IF(N6="","",IF(N6="0",COUNTIFS($N$6:$N$65, "&gt;0", $N$6:$N$65, "&lt;=100")+1,RANK(N6,$N$6:$N$65)))</f>
        <v>4</v>
      </c>
      <c r="BJ6" s="63">
        <f>IF(ISBLANK(O6),"",O6)</f>
        <v>69</v>
      </c>
      <c r="BK6" s="61">
        <f>IF(P6="","",IF(P6="0",COUNTIFS($P$6:$P$65, "&gt;0", $P$6:$P$65, "&lt;=100")+1,RANK(P6,$P$6:$P$65)))</f>
        <v>1</v>
      </c>
      <c r="BL6" s="62">
        <f>IF(ISBLANK(Q6),"",Q6)</f>
        <v>12.6</v>
      </c>
      <c r="BM6" s="61">
        <f>IF(R6="","",IF(R6="0",COUNTIFS($R$6:$R$65, "&gt;0", $R$6:$R$65, "&lt;=100")+1,RANK(R6,$R$6:$R$65)))</f>
        <v>1</v>
      </c>
      <c r="BN6" s="63">
        <f>IF(ISBLANK(S6),"",S6)</f>
        <v>34</v>
      </c>
      <c r="BO6" s="61">
        <f>IF(T6="","",IF(T6="0",COUNTIFS($T$6:$T$65, "&gt;0", $T$6:$T$65, "&lt;=100")+1,RANK(T6,$T$6:$T$65)))</f>
        <v>1</v>
      </c>
      <c r="BP6" s="63">
        <f>IF(ISBLANK(U6),"",U6)</f>
        <v>1320</v>
      </c>
      <c r="BQ6" s="66">
        <f>IF(V6="","",IF(V6="0",COUNTIFS($V$6:$V$65, "&gt;0", $V$6:$V$65, "&lt;=100")+1,RANK(V6,$V$6:$V$65)))</f>
        <v>1</v>
      </c>
      <c r="BR6" s="68">
        <f>X6</f>
        <v>1</v>
      </c>
    </row>
    <row r="7" spans="1:70">
      <c r="A7" s="59">
        <f>IF(表示変換!A7="","",表示変換!A7)</f>
        <v>2</v>
      </c>
      <c r="B7" s="389" t="str">
        <f>IF(表示変換!B7="","",表示変換!B7)</f>
        <v>■■　■■</v>
      </c>
      <c r="C7" s="389" t="str">
        <f ca="1">IF(表示変換!D7="","",表示変換!D7)</f>
        <v>中３</v>
      </c>
      <c r="D7" s="389" t="str">
        <f>IF(表示変換!F7="","",表示変換!F7)</f>
        <v>◆◆学園中学校</v>
      </c>
      <c r="E7" s="83">
        <f>IF(表示変換!I7="","",表示変換!I7)</f>
        <v>167.9</v>
      </c>
      <c r="F7" s="84">
        <f>IF(表示変換!J7="","",表示変換!J7)</f>
        <v>54.1</v>
      </c>
      <c r="G7" s="104">
        <f>IF(表示変換!N7="","",表示変換!N7)</f>
        <v>3.24</v>
      </c>
      <c r="H7" s="115">
        <f t="shared" ref="H7:H65" si="4">IF(G7="","",IF(G7&lt;3,VALUE(100),IF(G7&gt;=4,"0",400-G7*100)))</f>
        <v>76</v>
      </c>
      <c r="I7" s="105">
        <f>IF(表示変換!O7="","",表示変換!O7)</f>
        <v>4.87</v>
      </c>
      <c r="J7" s="116">
        <f t="shared" ref="J7:J65" si="5">IF(I7="","",IF(I7&lt;4.6,VALUE(100),IF(I7&gt;=5.6,"0",560-I7*100)))</f>
        <v>73</v>
      </c>
      <c r="K7" s="105">
        <f>IF(表示変換!P7="","",表示変換!P7)</f>
        <v>13.89</v>
      </c>
      <c r="L7" s="117">
        <f t="shared" ref="L7:L65" si="6">IF(K7="","",IF(K7&lt;12,VALUE(100),IF(K7&gt;16.95,"0",-20*K7+340)))</f>
        <v>62.199999999999989</v>
      </c>
      <c r="M7" s="106">
        <f>IF(表示変換!Q7="","",表示変換!Q7)</f>
        <v>59</v>
      </c>
      <c r="N7" s="118">
        <f t="shared" ref="N7:N65" si="7">IF(M7="","",IF(M7&gt;90,VALUE(100),IF(M7&lt;0,"0",ROUNDDOWN(M7+10,0))))</f>
        <v>69</v>
      </c>
      <c r="O7" s="106">
        <f>IF(表示変換!R7="","",表示変換!R7)</f>
        <v>65</v>
      </c>
      <c r="P7" s="116">
        <f t="shared" ref="P7:P65" si="8">IF(O7="","",IF(O7&gt;100,VALUE(100),IF(O7&lt;1,"0",ROUND(O7,0))))</f>
        <v>65</v>
      </c>
      <c r="Q7" s="105">
        <f>IF(表示変換!S7="","",表示変換!S7)</f>
        <v>9.5</v>
      </c>
      <c r="R7" s="116">
        <f t="shared" ref="R7:R65" si="9">IF(Q7="","",IF(Q7&gt;16,VALUE(100),IF(Q7&lt;6.1,"0",ROUNDDOWN(Q7*10-60,0))))</f>
        <v>35</v>
      </c>
      <c r="S7" s="106">
        <f>IF(表示変換!T7="","",表示変換!T7)</f>
        <v>32</v>
      </c>
      <c r="T7" s="116">
        <f t="shared" ref="T7:T65" si="10">IF(S7="","",IF(S7&gt;50,VALUE(100),IF(S7&lt;1,"0",S7*2)))</f>
        <v>64</v>
      </c>
      <c r="U7" s="106">
        <f>IF(表示変換!U7="","",表示変換!U7)</f>
        <v>1000</v>
      </c>
      <c r="V7" s="119">
        <f t="shared" ref="V7:V65" si="11">IF(U7="","",IF(U7&gt;1800,VALUE(100),IF(U7&lt;0,"0",0.05*U7+10)))</f>
        <v>60</v>
      </c>
      <c r="W7" s="67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504.2</v>
      </c>
      <c r="X7" s="211">
        <f t="shared" ref="X7:X65" si="13">IF(COUNTBLANK(W7)=1,"", RANK(W7,$W$6:$W$65))</f>
        <v>2</v>
      </c>
      <c r="Z7" s="59">
        <f>Z6+1</f>
        <v>2</v>
      </c>
      <c r="AA7" s="389" t="str">
        <f>IF(表示変換!B7="","",表示変換!B7)</f>
        <v>■■　■■</v>
      </c>
      <c r="AB7" s="112">
        <f>IF(表示変換!C7="","",表示変換!C7)</f>
        <v>37289</v>
      </c>
      <c r="AC7" s="389">
        <f>IF(AB7="","",DATEDIF(AB7,入力!$C$3,"Y"))</f>
        <v>13</v>
      </c>
      <c r="AD7" s="389" t="str">
        <f ca="1">IF(表示変換!D7="","",表示変換!D7)</f>
        <v>中３</v>
      </c>
      <c r="AE7" s="389" t="str">
        <f>IF(表示変換!E7="","",表示変換!E7)</f>
        <v>東京都</v>
      </c>
      <c r="AF7" s="389" t="str">
        <f>IF(表示変換!F7="","",表示変換!F7)</f>
        <v>◆◆学園中学校</v>
      </c>
      <c r="AG7" s="389" t="str">
        <f>IF(表示変換!G7="","",表示変換!G7)</f>
        <v>右</v>
      </c>
      <c r="AH7" s="389" t="str">
        <f>IF(表示変換!H7="","",表示変換!H7)</f>
        <v>WS・MB</v>
      </c>
      <c r="AI7" s="83">
        <f>IF(表示変換!I7="","",表示変換!I7)</f>
        <v>167.9</v>
      </c>
      <c r="AJ7" s="83">
        <f>IF(表示変換!J7="","",表示変換!J7)</f>
        <v>54.1</v>
      </c>
      <c r="AK7" s="85">
        <f t="shared" ref="AK7:AK65" si="14">IF(AI7="","",IF(AJ7="","",AJ7/POWER(AI7/100,2)))</f>
        <v>19.190923438147937</v>
      </c>
      <c r="AL7" s="85">
        <f>IF(表示変換!L7="","",表示変換!L7)</f>
        <v>19.861993930730559</v>
      </c>
      <c r="AM7" s="139">
        <f>IF(表示変換!M7="","",表示変換!M7)</f>
        <v>43.354661283474769</v>
      </c>
      <c r="AN7" s="134">
        <f t="shared" ref="AN7:AN65" si="15">IF(X7="","",W7)</f>
        <v>504.2</v>
      </c>
      <c r="AO7" s="134">
        <f t="shared" ref="AO7:AO65" si="16">IF(X7="","",X7)</f>
        <v>2</v>
      </c>
      <c r="AP7" s="133">
        <f t="shared" si="0"/>
        <v>1.625</v>
      </c>
      <c r="AQ7" s="134">
        <f t="shared" si="1"/>
        <v>1</v>
      </c>
      <c r="AR7" s="134">
        <f t="shared" si="2"/>
        <v>3</v>
      </c>
      <c r="AS7" s="134">
        <f t="shared" ref="AS7:AS65" si="17">IF(AO7="","",MEDIAN(BC7,BE7,BG7,BI7,BK7,BM7,BO7,BQ7))</f>
        <v>1.5</v>
      </c>
      <c r="AT7" s="132"/>
      <c r="AU7" s="135">
        <f t="shared" si="3"/>
        <v>2</v>
      </c>
      <c r="AV7" s="85" t="str">
        <f t="shared" si="3"/>
        <v>■■　■■</v>
      </c>
      <c r="AW7" s="85" t="str">
        <f t="shared" ca="1" si="3"/>
        <v>中３</v>
      </c>
      <c r="AX7" s="129" t="str">
        <f t="shared" si="3"/>
        <v>◆◆学園中学校</v>
      </c>
      <c r="AY7" s="129">
        <f t="shared" si="3"/>
        <v>167.9</v>
      </c>
      <c r="AZ7" s="129">
        <f t="shared" si="3"/>
        <v>54.1</v>
      </c>
      <c r="BA7" s="129">
        <f t="shared" ref="BA7:BA65" si="18">IF(AI7="","",IF(AJ7="","",AJ7/POWER(AI7/100,2)))</f>
        <v>19.190923438147937</v>
      </c>
      <c r="BB7" s="60">
        <f t="shared" ref="BB7:BB65" si="19">IF(ISBLANK(G7),"",G7)</f>
        <v>3.24</v>
      </c>
      <c r="BC7" s="61">
        <f t="shared" ref="BC7:BC65" si="20">IF(H7="","",IF(H7="0",COUNTIFS($H$6:$H$65, "&gt;0", $H$6:$H$65, "&lt;=100")+1,RANK(H7,$H$6:$H$65)))</f>
        <v>1</v>
      </c>
      <c r="BD7" s="62">
        <f t="shared" ref="BD7:BD65" si="21">IF(ISBLANK(I7),"",I7)</f>
        <v>4.87</v>
      </c>
      <c r="BE7" s="61">
        <f t="shared" ref="BE7:BE65" si="22">IF(J7="","",IF(J7="0",COUNTIFS($J$6:$J$65, "&gt;0", $J$6:$J$65, "&lt;=100")+1,RANK(J7,$J$6:$J$65)))</f>
        <v>1</v>
      </c>
      <c r="BF7" s="63">
        <f t="shared" ref="BF7:BF65" si="23">IF(ISBLANK(K7),"",K7)</f>
        <v>13.89</v>
      </c>
      <c r="BG7" s="64">
        <f t="shared" ref="BG7:BG65" si="24">IF(L7="","",IF(L7="0",COUNTIFS($L$6:$L$65, "&gt;0", $L$6:$L$65, "&lt;=100")+1,RANK(L7,$L$6:$L$65)))</f>
        <v>1</v>
      </c>
      <c r="BH7" s="63">
        <f t="shared" ref="BH7:BH65" si="25">IF(ISBLANK(M7),"",M7)</f>
        <v>59</v>
      </c>
      <c r="BI7" s="65">
        <f t="shared" ref="BI7:BI65" si="26">IF(N7="","",IF(N7="0",COUNTIFS($N$6:$N$65, "&gt;0", $N$6:$N$65, "&lt;=100")+1,RANK(N7,$N$6:$N$65)))</f>
        <v>1</v>
      </c>
      <c r="BJ7" s="63">
        <f t="shared" ref="BJ7:BJ65" si="27">IF(ISBLANK(O7),"",O7)</f>
        <v>65</v>
      </c>
      <c r="BK7" s="61">
        <f t="shared" ref="BK7:BK64" si="28">IF(P7="","",IF(P7="0",COUNTIFS($P$6:$P$65, "&gt;0", $P$6:$P$65, "&lt;=100")+1,RANK(P7,$P$6:$P$65)))</f>
        <v>2</v>
      </c>
      <c r="BL7" s="62">
        <f t="shared" ref="BL7:BL65" si="29">IF(ISBLANK(Q7),"",Q7)</f>
        <v>9.5</v>
      </c>
      <c r="BM7" s="61">
        <f t="shared" ref="BM7:BM65" si="30">IF(R7="","",IF(R7="0",COUNTIFS($R$6:$R$65, "&gt;0", $R$6:$R$65, "&lt;=100")+1,RANK(R7,$R$6:$R$65)))</f>
        <v>3</v>
      </c>
      <c r="BN7" s="63">
        <f t="shared" ref="BN7:BN65" si="31">IF(ISBLANK(S7),"",S7)</f>
        <v>32</v>
      </c>
      <c r="BO7" s="61">
        <f t="shared" ref="BO7:BO65" si="32">IF(T7="","",IF(T7="0",COUNTIFS($T$6:$T$65, "&gt;0", $T$6:$T$65, "&lt;=100")+1,RANK(T7,$T$6:$T$65)))</f>
        <v>2</v>
      </c>
      <c r="BP7" s="63">
        <f t="shared" ref="BP7:BP65" si="33">IF(ISBLANK(U7),"",U7)</f>
        <v>1000</v>
      </c>
      <c r="BQ7" s="66">
        <f t="shared" ref="BQ7:BQ65" si="34">IF(V7="","",IF(V7="0",COUNTIFS($V$6:$V$65, "&gt;0", $V$6:$V$65, "&lt;=100")+1,RANK(V7,$V$6:$V$65)))</f>
        <v>2</v>
      </c>
      <c r="BR7" s="68">
        <f t="shared" ref="BR7:BR65" si="35">X7</f>
        <v>2</v>
      </c>
    </row>
    <row r="8" spans="1:70">
      <c r="A8" s="59">
        <f>IF(表示変換!A8="","",表示変換!A8)</f>
        <v>3</v>
      </c>
      <c r="B8" s="389" t="str">
        <f>IF(表示変換!B8="","",表示変換!B8)</f>
        <v>■■　■■</v>
      </c>
      <c r="C8" s="389" t="str">
        <f ca="1">IF(表示変換!D8="","",表示変換!D8)</f>
        <v>中３</v>
      </c>
      <c r="D8" s="389" t="str">
        <f>IF(表示変換!F8="","",表示変換!F8)</f>
        <v>◆◆市立東中学校</v>
      </c>
      <c r="E8" s="83">
        <f>IF(表示変換!I8="","",表示変換!I8)</f>
        <v>166.9</v>
      </c>
      <c r="F8" s="84">
        <f>IF(表示変換!J8="","",表示変換!J8)</f>
        <v>65.7</v>
      </c>
      <c r="G8" s="104">
        <f>IF(表示変換!N8="","",表示変換!N8)</f>
        <v>3.4</v>
      </c>
      <c r="H8" s="115">
        <f t="shared" si="4"/>
        <v>60</v>
      </c>
      <c r="I8" s="105">
        <f>IF(表示変換!O8="","",表示変換!O8)</f>
        <v>4.97</v>
      </c>
      <c r="J8" s="116">
        <f t="shared" si="5"/>
        <v>63</v>
      </c>
      <c r="K8" s="105">
        <f>IF(表示変換!P8="","",表示変換!P8)</f>
        <v>13.91</v>
      </c>
      <c r="L8" s="117">
        <f t="shared" si="6"/>
        <v>61.800000000000011</v>
      </c>
      <c r="M8" s="106">
        <f>IF(表示変換!Q8="","",表示変換!Q8)</f>
        <v>54.5</v>
      </c>
      <c r="N8" s="118">
        <f t="shared" si="7"/>
        <v>64</v>
      </c>
      <c r="O8" s="106">
        <f>IF(表示変換!R8="","",表示変換!R8)</f>
        <v>64.5</v>
      </c>
      <c r="P8" s="116">
        <f t="shared" si="8"/>
        <v>65</v>
      </c>
      <c r="Q8" s="105">
        <f>IF(表示変換!S8="","",表示変換!S8)</f>
        <v>9.6</v>
      </c>
      <c r="R8" s="116">
        <f t="shared" si="9"/>
        <v>36</v>
      </c>
      <c r="S8" s="106">
        <f>IF(表示変換!T8="","",表示変換!T8)</f>
        <v>25</v>
      </c>
      <c r="T8" s="116">
        <f t="shared" si="10"/>
        <v>50</v>
      </c>
      <c r="U8" s="106">
        <f>IF(表示変換!U8="","",表示変換!U8)</f>
        <v>800</v>
      </c>
      <c r="V8" s="119">
        <f t="shared" si="11"/>
        <v>50</v>
      </c>
      <c r="W8" s="67">
        <f t="shared" si="12"/>
        <v>449.8</v>
      </c>
      <c r="X8" s="211">
        <f t="shared" si="13"/>
        <v>4</v>
      </c>
      <c r="Z8" s="392">
        <f t="shared" ref="Z8:Z65" si="36">Z7+1</f>
        <v>3</v>
      </c>
      <c r="AA8" s="389" t="str">
        <f>IF(表示変換!B8="","",表示変換!B8)</f>
        <v>■■　■■</v>
      </c>
      <c r="AB8" s="112">
        <f>IF(表示変換!C8="","",表示変換!C8)</f>
        <v>37318</v>
      </c>
      <c r="AC8" s="389">
        <f>IF(AB8="","",DATEDIF(AB8,入力!$C$3,"Y"))</f>
        <v>13</v>
      </c>
      <c r="AD8" s="389" t="str">
        <f ca="1">IF(表示変換!D8="","",表示変換!D8)</f>
        <v>中３</v>
      </c>
      <c r="AE8" s="389" t="str">
        <f>IF(表示変換!E8="","",表示変換!E8)</f>
        <v>大阪府</v>
      </c>
      <c r="AF8" s="389" t="str">
        <f>IF(表示変換!F8="","",表示変換!F8)</f>
        <v>◆◆市立東中学校</v>
      </c>
      <c r="AG8" s="389" t="str">
        <f>IF(表示変換!G8="","",表示変換!G8)</f>
        <v>右</v>
      </c>
      <c r="AH8" s="389" t="str">
        <f>IF(表示変換!H8="","",表示変換!H8)</f>
        <v>S</v>
      </c>
      <c r="AI8" s="83">
        <f>IF(表示変換!I8="","",表示変換!I8)</f>
        <v>166.9</v>
      </c>
      <c r="AJ8" s="83">
        <f>IF(表示変換!J8="","",表示変換!J8)</f>
        <v>65.7</v>
      </c>
      <c r="AK8" s="85">
        <f t="shared" si="14"/>
        <v>23.585913214609196</v>
      </c>
      <c r="AL8" s="85">
        <f>IF(表示変換!L8="","",表示変換!L8)</f>
        <v>23.67997106351174</v>
      </c>
      <c r="AM8" s="139">
        <f>IF(表示変換!M8="","",表示変換!M8)</f>
        <v>50.142259011272785</v>
      </c>
      <c r="AN8" s="134">
        <f t="shared" si="15"/>
        <v>449.8</v>
      </c>
      <c r="AO8" s="134">
        <f t="shared" si="16"/>
        <v>4</v>
      </c>
      <c r="AP8" s="133">
        <f t="shared" si="0"/>
        <v>2.875</v>
      </c>
      <c r="AQ8" s="134">
        <f t="shared" si="1"/>
        <v>2</v>
      </c>
      <c r="AR8" s="134">
        <f t="shared" si="2"/>
        <v>4</v>
      </c>
      <c r="AS8" s="134">
        <f t="shared" si="17"/>
        <v>3</v>
      </c>
      <c r="AT8" s="132"/>
      <c r="AU8" s="135">
        <f t="shared" si="3"/>
        <v>3</v>
      </c>
      <c r="AV8" s="85" t="str">
        <f t="shared" si="3"/>
        <v>■■　■■</v>
      </c>
      <c r="AW8" s="85" t="str">
        <f t="shared" ca="1" si="3"/>
        <v>中３</v>
      </c>
      <c r="AX8" s="129" t="str">
        <f t="shared" si="3"/>
        <v>◆◆市立東中学校</v>
      </c>
      <c r="AY8" s="129">
        <f t="shared" si="3"/>
        <v>166.9</v>
      </c>
      <c r="AZ8" s="129">
        <f t="shared" si="3"/>
        <v>65.7</v>
      </c>
      <c r="BA8" s="129">
        <f t="shared" si="18"/>
        <v>23.585913214609196</v>
      </c>
      <c r="BB8" s="60">
        <f>IF(ISBLANK(G8),"",G8)</f>
        <v>3.4</v>
      </c>
      <c r="BC8" s="61">
        <f t="shared" si="20"/>
        <v>3</v>
      </c>
      <c r="BD8" s="62">
        <f t="shared" si="21"/>
        <v>4.97</v>
      </c>
      <c r="BE8" s="61">
        <f t="shared" si="22"/>
        <v>3</v>
      </c>
      <c r="BF8" s="63">
        <f t="shared" si="23"/>
        <v>13.91</v>
      </c>
      <c r="BG8" s="64">
        <f t="shared" si="24"/>
        <v>2</v>
      </c>
      <c r="BH8" s="63">
        <f t="shared" si="25"/>
        <v>54.5</v>
      </c>
      <c r="BI8" s="65">
        <f t="shared" si="26"/>
        <v>3</v>
      </c>
      <c r="BJ8" s="63">
        <f t="shared" si="27"/>
        <v>64.5</v>
      </c>
      <c r="BK8" s="61">
        <f t="shared" si="28"/>
        <v>2</v>
      </c>
      <c r="BL8" s="62">
        <f t="shared" si="29"/>
        <v>9.6</v>
      </c>
      <c r="BM8" s="61">
        <f t="shared" si="30"/>
        <v>2</v>
      </c>
      <c r="BN8" s="63">
        <f t="shared" si="31"/>
        <v>25</v>
      </c>
      <c r="BO8" s="61">
        <f t="shared" si="32"/>
        <v>4</v>
      </c>
      <c r="BP8" s="63">
        <f t="shared" si="33"/>
        <v>800</v>
      </c>
      <c r="BQ8" s="66">
        <f t="shared" si="34"/>
        <v>4</v>
      </c>
      <c r="BR8" s="68">
        <f t="shared" si="35"/>
        <v>4</v>
      </c>
    </row>
    <row r="9" spans="1:70">
      <c r="A9" s="59">
        <f>IF(表示変換!A9="","",表示変換!A9)</f>
        <v>4</v>
      </c>
      <c r="B9" s="389" t="str">
        <f>IF(表示変換!B9="","",表示変換!B9)</f>
        <v>■■　■■</v>
      </c>
      <c r="C9" s="389" t="str">
        <f ca="1">IF(表示変換!D9="","",表示変換!D9)</f>
        <v>中２</v>
      </c>
      <c r="D9" s="389" t="str">
        <f>IF(表示変換!F9="","",表示変換!F9)</f>
        <v>◆◆市立西中学校</v>
      </c>
      <c r="E9" s="83">
        <f>IF(表示変換!I9="","",表示変換!I9)</f>
        <v>167.5</v>
      </c>
      <c r="F9" s="84">
        <f>IF(表示変換!J9="","",表示変換!J9)</f>
        <v>56.8</v>
      </c>
      <c r="G9" s="104">
        <f>IF(表示変換!N9="","",表示変換!N9)</f>
        <v>3.4</v>
      </c>
      <c r="H9" s="115">
        <f t="shared" si="4"/>
        <v>60</v>
      </c>
      <c r="I9" s="105">
        <f>IF(表示変換!O9="","",表示変換!O9)</f>
        <v>4.97</v>
      </c>
      <c r="J9" s="116">
        <f t="shared" si="5"/>
        <v>63</v>
      </c>
      <c r="K9" s="105">
        <f>IF(表示変換!P9="","",表示変換!P9)</f>
        <v>13.96</v>
      </c>
      <c r="L9" s="117">
        <f t="shared" si="6"/>
        <v>60.799999999999955</v>
      </c>
      <c r="M9" s="106">
        <f>IF(表示変換!Q9="","",表示変換!Q9)</f>
        <v>57.5</v>
      </c>
      <c r="N9" s="118">
        <f t="shared" si="7"/>
        <v>67</v>
      </c>
      <c r="O9" s="106">
        <f>IF(表示変換!R9="","",表示変換!R9)</f>
        <v>62.5</v>
      </c>
      <c r="P9" s="116">
        <f t="shared" si="8"/>
        <v>63</v>
      </c>
      <c r="Q9" s="105">
        <f>IF(表示変換!S9="","",表示変換!S9)</f>
        <v>8.1999999999999993</v>
      </c>
      <c r="R9" s="116">
        <f t="shared" si="9"/>
        <v>22</v>
      </c>
      <c r="S9" s="106">
        <f>IF(表示変換!T9="","",表示変換!T9)</f>
        <v>31</v>
      </c>
      <c r="T9" s="116">
        <f t="shared" si="10"/>
        <v>62</v>
      </c>
      <c r="U9" s="106">
        <f>IF(表示変換!U9="","",表示変換!U9)</f>
        <v>1000</v>
      </c>
      <c r="V9" s="119">
        <f t="shared" si="11"/>
        <v>60</v>
      </c>
      <c r="W9" s="67">
        <f t="shared" si="12"/>
        <v>457.79999999999995</v>
      </c>
      <c r="X9" s="211">
        <f t="shared" si="13"/>
        <v>3</v>
      </c>
      <c r="Z9" s="392">
        <f t="shared" si="36"/>
        <v>4</v>
      </c>
      <c r="AA9" s="389" t="str">
        <f>IF(表示変換!B9="","",表示変換!B9)</f>
        <v>■■　■■</v>
      </c>
      <c r="AB9" s="112">
        <f>IF(表示変換!C9="","",表示変換!C9)</f>
        <v>37350</v>
      </c>
      <c r="AC9" s="389">
        <f>IF(AB9="","",DATEDIF(AB9,入力!$C$3,"Y"))</f>
        <v>13</v>
      </c>
      <c r="AD9" s="389" t="str">
        <f ca="1">IF(表示変換!D9="","",表示変換!D9)</f>
        <v>中２</v>
      </c>
      <c r="AE9" s="389" t="str">
        <f>IF(表示変換!E9="","",表示変換!E9)</f>
        <v>神奈川県</v>
      </c>
      <c r="AF9" s="389" t="str">
        <f>IF(表示変換!F9="","",表示変換!F9)</f>
        <v>◆◆市立西中学校</v>
      </c>
      <c r="AG9" s="389" t="str">
        <f>IF(表示変換!G9="","",表示変換!G9)</f>
        <v>左</v>
      </c>
      <c r="AH9" s="389" t="str">
        <f>IF(表示変換!H9="","",表示変換!H9)</f>
        <v>ＷＳ・OP</v>
      </c>
      <c r="AI9" s="83">
        <f>IF(表示変換!I9="","",表示変換!I9)</f>
        <v>167.5</v>
      </c>
      <c r="AJ9" s="83">
        <f>IF(表示変換!J9="","",表示変換!J9)</f>
        <v>56.8</v>
      </c>
      <c r="AK9" s="85">
        <f t="shared" si="14"/>
        <v>20.245043439518824</v>
      </c>
      <c r="AL9" s="85">
        <f>IF(表示変換!L9="","",表示変換!L9)</f>
        <v>21.444696955253484</v>
      </c>
      <c r="AM9" s="139">
        <f>IF(表示変換!M9="","",表示変換!M9)</f>
        <v>44.61941212941602</v>
      </c>
      <c r="AN9" s="134">
        <f t="shared" si="15"/>
        <v>457.79999999999995</v>
      </c>
      <c r="AO9" s="134">
        <f t="shared" si="16"/>
        <v>3</v>
      </c>
      <c r="AP9" s="133">
        <f t="shared" si="0"/>
        <v>3.125</v>
      </c>
      <c r="AQ9" s="134">
        <f t="shared" si="1"/>
        <v>2</v>
      </c>
      <c r="AR9" s="134">
        <f t="shared" si="2"/>
        <v>5</v>
      </c>
      <c r="AS9" s="134">
        <f t="shared" si="17"/>
        <v>3</v>
      </c>
      <c r="AT9" s="132"/>
      <c r="AU9" s="135">
        <f t="shared" si="3"/>
        <v>4</v>
      </c>
      <c r="AV9" s="85" t="str">
        <f t="shared" si="3"/>
        <v>■■　■■</v>
      </c>
      <c r="AW9" s="85" t="str">
        <f t="shared" ca="1" si="3"/>
        <v>中２</v>
      </c>
      <c r="AX9" s="129" t="str">
        <f t="shared" si="3"/>
        <v>◆◆市立西中学校</v>
      </c>
      <c r="AY9" s="129">
        <f t="shared" si="3"/>
        <v>167.5</v>
      </c>
      <c r="AZ9" s="129">
        <f t="shared" si="3"/>
        <v>56.8</v>
      </c>
      <c r="BA9" s="129">
        <f t="shared" si="18"/>
        <v>20.245043439518824</v>
      </c>
      <c r="BB9" s="60">
        <f t="shared" si="19"/>
        <v>3.4</v>
      </c>
      <c r="BC9" s="61">
        <f t="shared" si="20"/>
        <v>3</v>
      </c>
      <c r="BD9" s="62">
        <f t="shared" si="21"/>
        <v>4.97</v>
      </c>
      <c r="BE9" s="61">
        <f t="shared" si="22"/>
        <v>3</v>
      </c>
      <c r="BF9" s="63">
        <f t="shared" si="23"/>
        <v>13.96</v>
      </c>
      <c r="BG9" s="64">
        <f t="shared" si="24"/>
        <v>3</v>
      </c>
      <c r="BH9" s="63">
        <f t="shared" si="25"/>
        <v>57.5</v>
      </c>
      <c r="BI9" s="65">
        <f t="shared" si="26"/>
        <v>2</v>
      </c>
      <c r="BJ9" s="63">
        <f t="shared" si="27"/>
        <v>62.5</v>
      </c>
      <c r="BK9" s="61">
        <f t="shared" si="28"/>
        <v>4</v>
      </c>
      <c r="BL9" s="62">
        <f t="shared" si="29"/>
        <v>8.1999999999999993</v>
      </c>
      <c r="BM9" s="61">
        <f t="shared" si="30"/>
        <v>5</v>
      </c>
      <c r="BN9" s="63">
        <f t="shared" si="31"/>
        <v>31</v>
      </c>
      <c r="BO9" s="61">
        <f t="shared" si="32"/>
        <v>3</v>
      </c>
      <c r="BP9" s="63">
        <f t="shared" si="33"/>
        <v>1000</v>
      </c>
      <c r="BQ9" s="66">
        <f t="shared" si="34"/>
        <v>2</v>
      </c>
      <c r="BR9" s="68">
        <f t="shared" si="35"/>
        <v>3</v>
      </c>
    </row>
    <row r="10" spans="1:70">
      <c r="A10" s="59">
        <f>IF(表示変換!A10="","",表示変換!A10)</f>
        <v>5</v>
      </c>
      <c r="B10" s="389" t="str">
        <f>IF(表示変換!B10="","",表示変換!B10)</f>
        <v>■■　■■</v>
      </c>
      <c r="C10" s="389" t="str">
        <f ca="1">IF(表示変換!D10="","",表示変換!D10)</f>
        <v>中２</v>
      </c>
      <c r="D10" s="389" t="str">
        <f>IF(表示変換!F10="","",表示変換!F10)</f>
        <v>◆◆付属中学校</v>
      </c>
      <c r="E10" s="83">
        <f>IF(表示変換!I10="","",表示変換!I10)</f>
        <v>181.5</v>
      </c>
      <c r="F10" s="84">
        <f>IF(表示変換!J10="","",表示変換!J10)</f>
        <v>63.6</v>
      </c>
      <c r="G10" s="104">
        <f>IF(表示変換!N10="","",表示変換!N10)</f>
        <v>3.61</v>
      </c>
      <c r="H10" s="115">
        <f t="shared" si="4"/>
        <v>39</v>
      </c>
      <c r="I10" s="105">
        <f>IF(表示変換!O10="","",表示変換!O10)</f>
        <v>5.38</v>
      </c>
      <c r="J10" s="116">
        <f t="shared" si="5"/>
        <v>22</v>
      </c>
      <c r="K10" s="105">
        <f>IF(表示変換!P10="","",表示変換!P10)</f>
        <v>14.79</v>
      </c>
      <c r="L10" s="117">
        <f t="shared" si="6"/>
        <v>44.200000000000045</v>
      </c>
      <c r="M10" s="106">
        <f>IF(表示変換!Q10="","",表示変換!Q10)</f>
        <v>44</v>
      </c>
      <c r="N10" s="118">
        <f t="shared" si="7"/>
        <v>54</v>
      </c>
      <c r="O10" s="106">
        <f>IF(表示変換!R10="","",表示変換!R10)</f>
        <v>50</v>
      </c>
      <c r="P10" s="116">
        <f t="shared" si="8"/>
        <v>50</v>
      </c>
      <c r="Q10" s="105">
        <f>IF(表示変換!S10="","",表示変換!S10)</f>
        <v>9.3000000000000007</v>
      </c>
      <c r="R10" s="116">
        <f t="shared" si="9"/>
        <v>33</v>
      </c>
      <c r="S10" s="106">
        <f>IF(表示変換!T10="","",表示変換!T10)</f>
        <v>25</v>
      </c>
      <c r="T10" s="116">
        <f t="shared" si="10"/>
        <v>50</v>
      </c>
      <c r="U10" s="106">
        <f>IF(表示変換!U10="","",表示変換!U10)</f>
        <v>480</v>
      </c>
      <c r="V10" s="119">
        <f t="shared" si="11"/>
        <v>34</v>
      </c>
      <c r="W10" s="67">
        <f t="shared" si="12"/>
        <v>326.20000000000005</v>
      </c>
      <c r="X10" s="211">
        <f t="shared" si="13"/>
        <v>5</v>
      </c>
      <c r="Z10" s="392">
        <f t="shared" si="36"/>
        <v>5</v>
      </c>
      <c r="AA10" s="389" t="str">
        <f>IF(表示変換!B10="","",表示変換!B10)</f>
        <v>■■　■■</v>
      </c>
      <c r="AB10" s="112">
        <f>IF(表示変換!C10="","",表示変換!C10)</f>
        <v>37381</v>
      </c>
      <c r="AC10" s="389">
        <f>IF(AB10="","",DATEDIF(AB10,入力!$C$3,"Y"))</f>
        <v>13</v>
      </c>
      <c r="AD10" s="389" t="str">
        <f ca="1">IF(表示変換!D10="","",表示変換!D10)</f>
        <v>中２</v>
      </c>
      <c r="AE10" s="389" t="str">
        <f>IF(表示変換!E10="","",表示変換!E10)</f>
        <v>北海道</v>
      </c>
      <c r="AF10" s="389" t="str">
        <f>IF(表示変換!F10="","",表示変換!F10)</f>
        <v>◆◆付属中学校</v>
      </c>
      <c r="AG10" s="389" t="str">
        <f>IF(表示変換!G10="","",表示変換!G10)</f>
        <v>右</v>
      </c>
      <c r="AH10" s="389" t="str">
        <f>IF(表示変換!H10="","",表示変換!H10)</f>
        <v>WS・MB</v>
      </c>
      <c r="AI10" s="83">
        <f>IF(表示変換!I10="","",表示変換!I10)</f>
        <v>181.5</v>
      </c>
      <c r="AJ10" s="83">
        <f>IF(表示変換!J10="","",表示変換!J10)</f>
        <v>63.6</v>
      </c>
      <c r="AK10" s="85">
        <f t="shared" si="14"/>
        <v>19.306513671652667</v>
      </c>
      <c r="AL10" s="85">
        <f>IF(表示変換!L10="","",表示変換!L10)</f>
        <v>25.938301663279706</v>
      </c>
      <c r="AM10" s="139">
        <f>IF(表示変換!M10="","",表示変換!M10)</f>
        <v>47.103240142154107</v>
      </c>
      <c r="AN10" s="134">
        <f t="shared" si="15"/>
        <v>326.20000000000005</v>
      </c>
      <c r="AO10" s="134">
        <f t="shared" si="16"/>
        <v>5</v>
      </c>
      <c r="AP10" s="133">
        <f t="shared" si="0"/>
        <v>4.75</v>
      </c>
      <c r="AQ10" s="134">
        <f t="shared" si="1"/>
        <v>4</v>
      </c>
      <c r="AR10" s="134">
        <f t="shared" si="2"/>
        <v>5</v>
      </c>
      <c r="AS10" s="134">
        <f t="shared" si="17"/>
        <v>5</v>
      </c>
      <c r="AT10" s="132"/>
      <c r="AU10" s="135">
        <f t="shared" si="3"/>
        <v>5</v>
      </c>
      <c r="AV10" s="85" t="str">
        <f t="shared" si="3"/>
        <v>■■　■■</v>
      </c>
      <c r="AW10" s="85" t="str">
        <f t="shared" ca="1" si="3"/>
        <v>中２</v>
      </c>
      <c r="AX10" s="129" t="str">
        <f t="shared" si="3"/>
        <v>◆◆付属中学校</v>
      </c>
      <c r="AY10" s="129">
        <f t="shared" si="3"/>
        <v>181.5</v>
      </c>
      <c r="AZ10" s="129">
        <f t="shared" si="3"/>
        <v>63.6</v>
      </c>
      <c r="BA10" s="129">
        <f t="shared" si="18"/>
        <v>19.306513671652667</v>
      </c>
      <c r="BB10" s="60">
        <f t="shared" si="19"/>
        <v>3.61</v>
      </c>
      <c r="BC10" s="61">
        <f t="shared" si="20"/>
        <v>5</v>
      </c>
      <c r="BD10" s="62">
        <f t="shared" si="21"/>
        <v>5.38</v>
      </c>
      <c r="BE10" s="61">
        <f t="shared" si="22"/>
        <v>5</v>
      </c>
      <c r="BF10" s="63">
        <f t="shared" si="23"/>
        <v>14.79</v>
      </c>
      <c r="BG10" s="64">
        <f t="shared" si="24"/>
        <v>5</v>
      </c>
      <c r="BH10" s="63">
        <f t="shared" si="25"/>
        <v>44</v>
      </c>
      <c r="BI10" s="65">
        <f t="shared" si="26"/>
        <v>5</v>
      </c>
      <c r="BJ10" s="63">
        <f t="shared" si="27"/>
        <v>50</v>
      </c>
      <c r="BK10" s="61">
        <f t="shared" si="28"/>
        <v>5</v>
      </c>
      <c r="BL10" s="62">
        <f t="shared" si="29"/>
        <v>9.3000000000000007</v>
      </c>
      <c r="BM10" s="61">
        <f t="shared" si="30"/>
        <v>4</v>
      </c>
      <c r="BN10" s="63">
        <f t="shared" si="31"/>
        <v>25</v>
      </c>
      <c r="BO10" s="61">
        <f t="shared" si="32"/>
        <v>4</v>
      </c>
      <c r="BP10" s="63">
        <f t="shared" si="33"/>
        <v>480</v>
      </c>
      <c r="BQ10" s="66">
        <f t="shared" si="34"/>
        <v>5</v>
      </c>
      <c r="BR10" s="68">
        <f t="shared" si="35"/>
        <v>5</v>
      </c>
    </row>
    <row r="11" spans="1:70">
      <c r="A11" s="59">
        <f>IF(表示変換!A11="","",表示変換!A11)</f>
        <v>6</v>
      </c>
      <c r="B11" s="389" t="str">
        <f>IF(表示変換!B11="","",表示変換!B11)</f>
        <v/>
      </c>
      <c r="C11" s="389" t="str">
        <f ca="1">IF(表示変換!D11="","",表示変換!D11)</f>
        <v/>
      </c>
      <c r="D11" s="389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11" t="str">
        <f t="shared" si="13"/>
        <v/>
      </c>
      <c r="Z11" s="392">
        <f t="shared" si="36"/>
        <v>6</v>
      </c>
      <c r="AA11" s="389" t="str">
        <f>IF(表示変換!B11="","",表示変換!B11)</f>
        <v/>
      </c>
      <c r="AB11" s="112" t="str">
        <f>IF(表示変換!C11="","",表示変換!C11)</f>
        <v/>
      </c>
      <c r="AC11" s="389" t="str">
        <f>IF(AB11="","",DATEDIF(AB11,入力!$C$3,"Y"))</f>
        <v/>
      </c>
      <c r="AD11" s="389" t="str">
        <f ca="1">IF(表示変換!D11="","",表示変換!D11)</f>
        <v/>
      </c>
      <c r="AE11" s="389" t="str">
        <f>IF(表示変換!E11="","",表示変換!E11)</f>
        <v/>
      </c>
      <c r="AF11" s="389" t="str">
        <f>IF(表示変換!F11="","",表示変換!F11)</f>
        <v/>
      </c>
      <c r="AG11" s="389" t="str">
        <f>IF(表示変換!G11="","",表示変換!G11)</f>
        <v/>
      </c>
      <c r="AH11" s="389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9" t="str">
        <f>IF(表示変換!M11="","",表示変換!M11)</f>
        <v/>
      </c>
      <c r="AN11" s="134" t="str">
        <f t="shared" si="15"/>
        <v/>
      </c>
      <c r="AO11" s="134" t="str">
        <f t="shared" si="16"/>
        <v/>
      </c>
      <c r="AP11" s="133" t="str">
        <f t="shared" si="0"/>
        <v/>
      </c>
      <c r="AQ11" s="134" t="str">
        <f t="shared" si="1"/>
        <v/>
      </c>
      <c r="AR11" s="134" t="str">
        <f t="shared" si="2"/>
        <v/>
      </c>
      <c r="AS11" s="134" t="str">
        <f t="shared" si="17"/>
        <v/>
      </c>
      <c r="AT11" s="132"/>
      <c r="AU11" s="135">
        <f t="shared" si="3"/>
        <v>6</v>
      </c>
      <c r="AV11" s="85" t="str">
        <f t="shared" si="3"/>
        <v/>
      </c>
      <c r="AW11" s="85" t="str">
        <f t="shared" ca="1" si="3"/>
        <v/>
      </c>
      <c r="AX11" s="129" t="str">
        <f t="shared" si="3"/>
        <v/>
      </c>
      <c r="AY11" s="129" t="str">
        <f t="shared" si="3"/>
        <v/>
      </c>
      <c r="AZ11" s="129" t="str">
        <f t="shared" si="3"/>
        <v/>
      </c>
      <c r="BA11" s="129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3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89" t="str">
        <f>IF(表示変換!B12="","",表示変換!B12)</f>
        <v/>
      </c>
      <c r="C12" s="389" t="str">
        <f ca="1">IF(表示変換!D12="","",表示変換!D12)</f>
        <v/>
      </c>
      <c r="D12" s="389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11" t="str">
        <f t="shared" si="13"/>
        <v/>
      </c>
      <c r="Z12" s="392">
        <f t="shared" si="36"/>
        <v>7</v>
      </c>
      <c r="AA12" s="389" t="str">
        <f>IF(表示変換!B12="","",表示変換!B12)</f>
        <v/>
      </c>
      <c r="AB12" s="112" t="str">
        <f>IF(表示変換!C12="","",表示変換!C12)</f>
        <v/>
      </c>
      <c r="AC12" s="389" t="str">
        <f>IF(AB12="","",DATEDIF(AB12,入力!$C$3,"Y"))</f>
        <v/>
      </c>
      <c r="AD12" s="389" t="str">
        <f ca="1">IF(表示変換!D12="","",表示変換!D12)</f>
        <v/>
      </c>
      <c r="AE12" s="389" t="str">
        <f>IF(表示変換!E12="","",表示変換!E12)</f>
        <v/>
      </c>
      <c r="AF12" s="389" t="str">
        <f>IF(表示変換!F12="","",表示変換!F12)</f>
        <v/>
      </c>
      <c r="AG12" s="389" t="str">
        <f>IF(表示変換!G12="","",表示変換!G12)</f>
        <v/>
      </c>
      <c r="AH12" s="389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9" t="str">
        <f>IF(表示変換!M12="","",表示変換!M12)</f>
        <v/>
      </c>
      <c r="AN12" s="134" t="str">
        <f t="shared" si="15"/>
        <v/>
      </c>
      <c r="AO12" s="134" t="str">
        <f t="shared" si="16"/>
        <v/>
      </c>
      <c r="AP12" s="133" t="str">
        <f t="shared" si="0"/>
        <v/>
      </c>
      <c r="AQ12" s="134" t="str">
        <f t="shared" si="1"/>
        <v/>
      </c>
      <c r="AR12" s="134" t="str">
        <f t="shared" si="2"/>
        <v/>
      </c>
      <c r="AS12" s="134" t="str">
        <f t="shared" si="17"/>
        <v/>
      </c>
      <c r="AT12" s="132"/>
      <c r="AU12" s="135">
        <f t="shared" si="3"/>
        <v>7</v>
      </c>
      <c r="AV12" s="85" t="str">
        <f t="shared" si="3"/>
        <v/>
      </c>
      <c r="AW12" s="85" t="str">
        <f t="shared" ca="1" si="3"/>
        <v/>
      </c>
      <c r="AX12" s="129" t="str">
        <f t="shared" si="3"/>
        <v/>
      </c>
      <c r="AY12" s="129" t="str">
        <f t="shared" si="3"/>
        <v/>
      </c>
      <c r="AZ12" s="129" t="str">
        <f t="shared" si="3"/>
        <v/>
      </c>
      <c r="BA12" s="129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3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89" t="str">
        <f>IF(表示変換!B13="","",表示変換!B13)</f>
        <v/>
      </c>
      <c r="C13" s="389" t="str">
        <f ca="1">IF(表示変換!D13="","",表示変換!D13)</f>
        <v/>
      </c>
      <c r="D13" s="389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11" t="str">
        <f t="shared" si="13"/>
        <v/>
      </c>
      <c r="Z13" s="392">
        <f t="shared" si="36"/>
        <v>8</v>
      </c>
      <c r="AA13" s="389" t="str">
        <f>IF(表示変換!B13="","",表示変換!B13)</f>
        <v/>
      </c>
      <c r="AB13" s="112" t="str">
        <f>IF(表示変換!C13="","",表示変換!C13)</f>
        <v/>
      </c>
      <c r="AC13" s="389" t="str">
        <f>IF(AB13="","",DATEDIF(AB13,入力!$C$3,"Y"))</f>
        <v/>
      </c>
      <c r="AD13" s="389" t="str">
        <f ca="1">IF(表示変換!D13="","",表示変換!D13)</f>
        <v/>
      </c>
      <c r="AE13" s="389" t="str">
        <f>IF(表示変換!E13="","",表示変換!E13)</f>
        <v/>
      </c>
      <c r="AF13" s="389" t="str">
        <f>IF(表示変換!F13="","",表示変換!F13)</f>
        <v/>
      </c>
      <c r="AG13" s="389" t="str">
        <f>IF(表示変換!G13="","",表示変換!G13)</f>
        <v/>
      </c>
      <c r="AH13" s="389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9" t="str">
        <f>IF(表示変換!M13="","",表示変換!M13)</f>
        <v/>
      </c>
      <c r="AN13" s="134" t="str">
        <f t="shared" si="15"/>
        <v/>
      </c>
      <c r="AO13" s="134" t="str">
        <f t="shared" si="16"/>
        <v/>
      </c>
      <c r="AP13" s="133" t="str">
        <f t="shared" si="0"/>
        <v/>
      </c>
      <c r="AQ13" s="134" t="str">
        <f t="shared" si="1"/>
        <v/>
      </c>
      <c r="AR13" s="134" t="str">
        <f t="shared" si="2"/>
        <v/>
      </c>
      <c r="AS13" s="134" t="str">
        <f t="shared" si="17"/>
        <v/>
      </c>
      <c r="AT13" s="132"/>
      <c r="AU13" s="135">
        <f t="shared" si="3"/>
        <v>8</v>
      </c>
      <c r="AV13" s="85" t="str">
        <f t="shared" si="3"/>
        <v/>
      </c>
      <c r="AW13" s="85" t="str">
        <f t="shared" ca="1" si="3"/>
        <v/>
      </c>
      <c r="AX13" s="129" t="str">
        <f t="shared" si="3"/>
        <v/>
      </c>
      <c r="AY13" s="129" t="str">
        <f t="shared" si="3"/>
        <v/>
      </c>
      <c r="AZ13" s="129" t="str">
        <f t="shared" si="3"/>
        <v/>
      </c>
      <c r="BA13" s="129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3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89" t="str">
        <f>IF(表示変換!B14="","",表示変換!B14)</f>
        <v/>
      </c>
      <c r="C14" s="389" t="str">
        <f ca="1">IF(表示変換!D14="","",表示変換!D14)</f>
        <v/>
      </c>
      <c r="D14" s="389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11" t="str">
        <f t="shared" si="13"/>
        <v/>
      </c>
      <c r="Z14" s="392">
        <f t="shared" si="36"/>
        <v>9</v>
      </c>
      <c r="AA14" s="389" t="str">
        <f>IF(表示変換!B14="","",表示変換!B14)</f>
        <v/>
      </c>
      <c r="AB14" s="112" t="str">
        <f>IF(表示変換!C14="","",表示変換!C14)</f>
        <v/>
      </c>
      <c r="AC14" s="389" t="str">
        <f>IF(AB14="","",DATEDIF(AB14,入力!$C$3,"Y"))</f>
        <v/>
      </c>
      <c r="AD14" s="389" t="str">
        <f ca="1">IF(表示変換!D14="","",表示変換!D14)</f>
        <v/>
      </c>
      <c r="AE14" s="389" t="str">
        <f>IF(表示変換!E14="","",表示変換!E14)</f>
        <v/>
      </c>
      <c r="AF14" s="389" t="str">
        <f>IF(表示変換!F14="","",表示変換!F14)</f>
        <v/>
      </c>
      <c r="AG14" s="389" t="str">
        <f>IF(表示変換!G14="","",表示変換!G14)</f>
        <v/>
      </c>
      <c r="AH14" s="389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9" t="str">
        <f>IF(表示変換!M14="","",表示変換!M14)</f>
        <v/>
      </c>
      <c r="AN14" s="134" t="str">
        <f t="shared" si="15"/>
        <v/>
      </c>
      <c r="AO14" s="134" t="str">
        <f t="shared" si="16"/>
        <v/>
      </c>
      <c r="AP14" s="133" t="str">
        <f t="shared" si="0"/>
        <v/>
      </c>
      <c r="AQ14" s="134" t="str">
        <f t="shared" si="1"/>
        <v/>
      </c>
      <c r="AR14" s="134" t="str">
        <f t="shared" si="2"/>
        <v/>
      </c>
      <c r="AS14" s="134" t="str">
        <f t="shared" si="17"/>
        <v/>
      </c>
      <c r="AT14" s="132"/>
      <c r="AU14" s="135">
        <f t="shared" si="3"/>
        <v>9</v>
      </c>
      <c r="AV14" s="85" t="str">
        <f t="shared" si="3"/>
        <v/>
      </c>
      <c r="AW14" s="85" t="str">
        <f t="shared" ca="1" si="3"/>
        <v/>
      </c>
      <c r="AX14" s="129" t="str">
        <f t="shared" si="3"/>
        <v/>
      </c>
      <c r="AY14" s="129" t="str">
        <f t="shared" si="3"/>
        <v/>
      </c>
      <c r="AZ14" s="129" t="str">
        <f t="shared" si="3"/>
        <v/>
      </c>
      <c r="BA14" s="129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3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89" t="str">
        <f>IF(表示変換!B15="","",表示変換!B15)</f>
        <v/>
      </c>
      <c r="C15" s="389" t="str">
        <f ca="1">IF(表示変換!D15="","",表示変換!D15)</f>
        <v/>
      </c>
      <c r="D15" s="389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11" t="str">
        <f t="shared" si="13"/>
        <v/>
      </c>
      <c r="Z15" s="392">
        <f t="shared" si="36"/>
        <v>10</v>
      </c>
      <c r="AA15" s="389" t="str">
        <f>IF(表示変換!B15="","",表示変換!B15)</f>
        <v/>
      </c>
      <c r="AB15" s="112" t="str">
        <f>IF(表示変換!C15="","",表示変換!C15)</f>
        <v/>
      </c>
      <c r="AC15" s="389" t="str">
        <f>IF(AB15="","",DATEDIF(AB15,入力!$C$3,"Y"))</f>
        <v/>
      </c>
      <c r="AD15" s="389" t="str">
        <f ca="1">IF(表示変換!D15="","",表示変換!D15)</f>
        <v/>
      </c>
      <c r="AE15" s="389" t="str">
        <f>IF(表示変換!E15="","",表示変換!E15)</f>
        <v/>
      </c>
      <c r="AF15" s="389" t="str">
        <f>IF(表示変換!F15="","",表示変換!F15)</f>
        <v/>
      </c>
      <c r="AG15" s="389" t="str">
        <f>IF(表示変換!G15="","",表示変換!G15)</f>
        <v/>
      </c>
      <c r="AH15" s="389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9" t="str">
        <f>IF(表示変換!M15="","",表示変換!M15)</f>
        <v/>
      </c>
      <c r="AN15" s="134" t="str">
        <f t="shared" si="15"/>
        <v/>
      </c>
      <c r="AO15" s="134" t="str">
        <f t="shared" si="16"/>
        <v/>
      </c>
      <c r="AP15" s="133" t="str">
        <f t="shared" si="0"/>
        <v/>
      </c>
      <c r="AQ15" s="134" t="str">
        <f t="shared" si="1"/>
        <v/>
      </c>
      <c r="AR15" s="134" t="str">
        <f t="shared" si="2"/>
        <v/>
      </c>
      <c r="AS15" s="134" t="str">
        <f t="shared" si="17"/>
        <v/>
      </c>
      <c r="AT15" s="132"/>
      <c r="AU15" s="135">
        <f t="shared" si="3"/>
        <v>10</v>
      </c>
      <c r="AV15" s="85" t="str">
        <f t="shared" si="3"/>
        <v/>
      </c>
      <c r="AW15" s="85" t="str">
        <f t="shared" ca="1" si="3"/>
        <v/>
      </c>
      <c r="AX15" s="129" t="str">
        <f t="shared" si="3"/>
        <v/>
      </c>
      <c r="AY15" s="129" t="str">
        <f t="shared" si="3"/>
        <v/>
      </c>
      <c r="AZ15" s="129" t="str">
        <f t="shared" si="3"/>
        <v/>
      </c>
      <c r="BA15" s="129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3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89" t="str">
        <f>IF(表示変換!B16="","",表示変換!B16)</f>
        <v/>
      </c>
      <c r="C16" s="389" t="str">
        <f ca="1">IF(表示変換!D16="","",表示変換!D16)</f>
        <v/>
      </c>
      <c r="D16" s="389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11" t="str">
        <f t="shared" si="13"/>
        <v/>
      </c>
      <c r="Z16" s="392">
        <f t="shared" si="36"/>
        <v>11</v>
      </c>
      <c r="AA16" s="389" t="str">
        <f>IF(表示変換!B16="","",表示変換!B16)</f>
        <v/>
      </c>
      <c r="AB16" s="112" t="str">
        <f>IF(表示変換!C16="","",表示変換!C16)</f>
        <v/>
      </c>
      <c r="AC16" s="389" t="str">
        <f>IF(AB16="","",DATEDIF(AB16,入力!$C$3,"Y"))</f>
        <v/>
      </c>
      <c r="AD16" s="389" t="str">
        <f ca="1">IF(表示変換!D16="","",表示変換!D16)</f>
        <v/>
      </c>
      <c r="AE16" s="389" t="str">
        <f>IF(表示変換!E16="","",表示変換!E16)</f>
        <v/>
      </c>
      <c r="AF16" s="389" t="str">
        <f>IF(表示変換!F16="","",表示変換!F16)</f>
        <v/>
      </c>
      <c r="AG16" s="389" t="str">
        <f>IF(表示変換!G16="","",表示変換!G16)</f>
        <v/>
      </c>
      <c r="AH16" s="389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9" t="str">
        <f>IF(表示変換!M16="","",表示変換!M16)</f>
        <v/>
      </c>
      <c r="AN16" s="134" t="str">
        <f t="shared" si="15"/>
        <v/>
      </c>
      <c r="AO16" s="134" t="str">
        <f t="shared" si="16"/>
        <v/>
      </c>
      <c r="AP16" s="133" t="str">
        <f t="shared" si="0"/>
        <v/>
      </c>
      <c r="AQ16" s="134" t="str">
        <f t="shared" si="1"/>
        <v/>
      </c>
      <c r="AR16" s="134" t="str">
        <f t="shared" si="2"/>
        <v/>
      </c>
      <c r="AS16" s="134" t="str">
        <f t="shared" si="17"/>
        <v/>
      </c>
      <c r="AT16" s="132"/>
      <c r="AU16" s="135">
        <f t="shared" si="3"/>
        <v>11</v>
      </c>
      <c r="AV16" s="85" t="str">
        <f t="shared" si="3"/>
        <v/>
      </c>
      <c r="AW16" s="85" t="str">
        <f t="shared" ca="1" si="3"/>
        <v/>
      </c>
      <c r="AX16" s="129" t="str">
        <f t="shared" si="3"/>
        <v/>
      </c>
      <c r="AY16" s="129" t="str">
        <f t="shared" si="3"/>
        <v/>
      </c>
      <c r="AZ16" s="129" t="str">
        <f t="shared" si="3"/>
        <v/>
      </c>
      <c r="BA16" s="129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3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89" t="str">
        <f>IF(表示変換!B17="","",表示変換!B17)</f>
        <v/>
      </c>
      <c r="C17" s="389" t="str">
        <f ca="1">IF(表示変換!D17="","",表示変換!D17)</f>
        <v/>
      </c>
      <c r="D17" s="389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11" t="str">
        <f t="shared" si="13"/>
        <v/>
      </c>
      <c r="Z17" s="392">
        <f t="shared" si="36"/>
        <v>12</v>
      </c>
      <c r="AA17" s="389" t="str">
        <f>IF(表示変換!B17="","",表示変換!B17)</f>
        <v/>
      </c>
      <c r="AB17" s="112" t="str">
        <f>IF(表示変換!C17="","",表示変換!C17)</f>
        <v/>
      </c>
      <c r="AC17" s="389" t="str">
        <f>IF(AB17="","",DATEDIF(AB17,入力!$C$3,"Y"))</f>
        <v/>
      </c>
      <c r="AD17" s="389" t="str">
        <f ca="1">IF(表示変換!D17="","",表示変換!D17)</f>
        <v/>
      </c>
      <c r="AE17" s="389" t="str">
        <f>IF(表示変換!E17="","",表示変換!E17)</f>
        <v/>
      </c>
      <c r="AF17" s="389" t="str">
        <f>IF(表示変換!F17="","",表示変換!F17)</f>
        <v/>
      </c>
      <c r="AG17" s="389" t="str">
        <f>IF(表示変換!G17="","",表示変換!G17)</f>
        <v/>
      </c>
      <c r="AH17" s="389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9" t="str">
        <f>IF(表示変換!M17="","",表示変換!M17)</f>
        <v/>
      </c>
      <c r="AN17" s="134" t="str">
        <f t="shared" si="15"/>
        <v/>
      </c>
      <c r="AO17" s="134" t="str">
        <f t="shared" si="16"/>
        <v/>
      </c>
      <c r="AP17" s="133" t="str">
        <f t="shared" si="0"/>
        <v/>
      </c>
      <c r="AQ17" s="134" t="str">
        <f t="shared" si="1"/>
        <v/>
      </c>
      <c r="AR17" s="134" t="str">
        <f t="shared" si="2"/>
        <v/>
      </c>
      <c r="AS17" s="134" t="str">
        <f t="shared" si="17"/>
        <v/>
      </c>
      <c r="AT17" s="132"/>
      <c r="AU17" s="135">
        <f t="shared" si="3"/>
        <v>12</v>
      </c>
      <c r="AV17" s="85" t="str">
        <f t="shared" si="3"/>
        <v/>
      </c>
      <c r="AW17" s="85" t="str">
        <f t="shared" ca="1" si="3"/>
        <v/>
      </c>
      <c r="AX17" s="129" t="str">
        <f t="shared" si="3"/>
        <v/>
      </c>
      <c r="AY17" s="129" t="str">
        <f t="shared" si="3"/>
        <v/>
      </c>
      <c r="AZ17" s="129" t="str">
        <f t="shared" si="3"/>
        <v/>
      </c>
      <c r="BA17" s="129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3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89" t="str">
        <f>IF(表示変換!B18="","",表示変換!B18)</f>
        <v/>
      </c>
      <c r="C18" s="389" t="str">
        <f ca="1">IF(表示変換!D18="","",表示変換!D18)</f>
        <v/>
      </c>
      <c r="D18" s="389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11" t="str">
        <f t="shared" si="13"/>
        <v/>
      </c>
      <c r="Z18" s="392">
        <f t="shared" si="36"/>
        <v>13</v>
      </c>
      <c r="AA18" s="389" t="str">
        <f>IF(表示変換!B18="","",表示変換!B18)</f>
        <v/>
      </c>
      <c r="AB18" s="112" t="str">
        <f>IF(表示変換!C18="","",表示変換!C18)</f>
        <v/>
      </c>
      <c r="AC18" s="389" t="str">
        <f>IF(AB18="","",DATEDIF(AB18,入力!$C$3,"Y"))</f>
        <v/>
      </c>
      <c r="AD18" s="389" t="str">
        <f ca="1">IF(表示変換!D18="","",表示変換!D18)</f>
        <v/>
      </c>
      <c r="AE18" s="389" t="str">
        <f>IF(表示変換!E18="","",表示変換!E18)</f>
        <v/>
      </c>
      <c r="AF18" s="389" t="str">
        <f>IF(表示変換!F18="","",表示変換!F18)</f>
        <v/>
      </c>
      <c r="AG18" s="389" t="str">
        <f>IF(表示変換!G18="","",表示変換!G18)</f>
        <v/>
      </c>
      <c r="AH18" s="389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9" t="str">
        <f>IF(表示変換!M18="","",表示変換!M18)</f>
        <v/>
      </c>
      <c r="AN18" s="134" t="str">
        <f t="shared" si="15"/>
        <v/>
      </c>
      <c r="AO18" s="134" t="str">
        <f t="shared" si="16"/>
        <v/>
      </c>
      <c r="AP18" s="133" t="str">
        <f t="shared" si="0"/>
        <v/>
      </c>
      <c r="AQ18" s="134" t="str">
        <f t="shared" si="1"/>
        <v/>
      </c>
      <c r="AR18" s="134" t="str">
        <f t="shared" si="2"/>
        <v/>
      </c>
      <c r="AS18" s="134" t="str">
        <f t="shared" si="17"/>
        <v/>
      </c>
      <c r="AT18" s="132"/>
      <c r="AU18" s="135">
        <f t="shared" si="3"/>
        <v>13</v>
      </c>
      <c r="AV18" s="85" t="str">
        <f t="shared" si="3"/>
        <v/>
      </c>
      <c r="AW18" s="85" t="str">
        <f t="shared" ca="1" si="3"/>
        <v/>
      </c>
      <c r="AX18" s="129" t="str">
        <f t="shared" si="3"/>
        <v/>
      </c>
      <c r="AY18" s="129" t="str">
        <f t="shared" si="3"/>
        <v/>
      </c>
      <c r="AZ18" s="129" t="str">
        <f t="shared" si="3"/>
        <v/>
      </c>
      <c r="BA18" s="129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3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89" t="str">
        <f>IF(表示変換!B19="","",表示変換!B19)</f>
        <v/>
      </c>
      <c r="C19" s="389" t="str">
        <f ca="1">IF(表示変換!D19="","",表示変換!D19)</f>
        <v/>
      </c>
      <c r="D19" s="389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11" t="str">
        <f t="shared" si="13"/>
        <v/>
      </c>
      <c r="Z19" s="392">
        <f t="shared" si="36"/>
        <v>14</v>
      </c>
      <c r="AA19" s="389" t="str">
        <f>IF(表示変換!B19="","",表示変換!B19)</f>
        <v/>
      </c>
      <c r="AB19" s="112" t="str">
        <f>IF(表示変換!C19="","",表示変換!C19)</f>
        <v/>
      </c>
      <c r="AC19" s="389" t="str">
        <f>IF(AB19="","",DATEDIF(AB19,入力!$C$3,"Y"))</f>
        <v/>
      </c>
      <c r="AD19" s="389" t="str">
        <f ca="1">IF(表示変換!D19="","",表示変換!D19)</f>
        <v/>
      </c>
      <c r="AE19" s="389" t="str">
        <f>IF(表示変換!E19="","",表示変換!E19)</f>
        <v/>
      </c>
      <c r="AF19" s="389" t="str">
        <f>IF(表示変換!F19="","",表示変換!F19)</f>
        <v/>
      </c>
      <c r="AG19" s="389" t="str">
        <f>IF(表示変換!G19="","",表示変換!G19)</f>
        <v/>
      </c>
      <c r="AH19" s="389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9" t="str">
        <f>IF(表示変換!M19="","",表示変換!M19)</f>
        <v/>
      </c>
      <c r="AN19" s="134" t="str">
        <f t="shared" si="15"/>
        <v/>
      </c>
      <c r="AO19" s="134" t="str">
        <f t="shared" si="16"/>
        <v/>
      </c>
      <c r="AP19" s="133" t="str">
        <f t="shared" si="0"/>
        <v/>
      </c>
      <c r="AQ19" s="134" t="str">
        <f t="shared" si="1"/>
        <v/>
      </c>
      <c r="AR19" s="134" t="str">
        <f t="shared" si="2"/>
        <v/>
      </c>
      <c r="AS19" s="134" t="str">
        <f t="shared" si="17"/>
        <v/>
      </c>
      <c r="AT19" s="132"/>
      <c r="AU19" s="135">
        <f t="shared" si="3"/>
        <v>14</v>
      </c>
      <c r="AV19" s="85" t="str">
        <f t="shared" si="3"/>
        <v/>
      </c>
      <c r="AW19" s="85" t="str">
        <f t="shared" ca="1" si="3"/>
        <v/>
      </c>
      <c r="AX19" s="129" t="str">
        <f t="shared" si="3"/>
        <v/>
      </c>
      <c r="AY19" s="129" t="str">
        <f t="shared" si="3"/>
        <v/>
      </c>
      <c r="AZ19" s="129" t="str">
        <f t="shared" si="3"/>
        <v/>
      </c>
      <c r="BA19" s="129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3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89" t="str">
        <f>IF(表示変換!B20="","",表示変換!B20)</f>
        <v/>
      </c>
      <c r="C20" s="389" t="str">
        <f ca="1">IF(表示変換!D20="","",表示変換!D20)</f>
        <v/>
      </c>
      <c r="D20" s="389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11" t="str">
        <f t="shared" si="13"/>
        <v/>
      </c>
      <c r="Z20" s="392">
        <f t="shared" si="36"/>
        <v>15</v>
      </c>
      <c r="AA20" s="389" t="str">
        <f>IF(表示変換!B20="","",表示変換!B20)</f>
        <v/>
      </c>
      <c r="AB20" s="112" t="str">
        <f>IF(表示変換!C20="","",表示変換!C20)</f>
        <v/>
      </c>
      <c r="AC20" s="389" t="str">
        <f>IF(AB20="","",DATEDIF(AB20,入力!$C$3,"Y"))</f>
        <v/>
      </c>
      <c r="AD20" s="389" t="str">
        <f ca="1">IF(表示変換!D20="","",表示変換!D20)</f>
        <v/>
      </c>
      <c r="AE20" s="389" t="str">
        <f>IF(表示変換!E20="","",表示変換!E20)</f>
        <v/>
      </c>
      <c r="AF20" s="389" t="str">
        <f>IF(表示変換!F20="","",表示変換!F20)</f>
        <v/>
      </c>
      <c r="AG20" s="389" t="str">
        <f>IF(表示変換!G20="","",表示変換!G20)</f>
        <v/>
      </c>
      <c r="AH20" s="389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9" t="str">
        <f>IF(表示変換!M20="","",表示変換!M20)</f>
        <v/>
      </c>
      <c r="AN20" s="134" t="str">
        <f t="shared" si="15"/>
        <v/>
      </c>
      <c r="AO20" s="134" t="str">
        <f t="shared" si="16"/>
        <v/>
      </c>
      <c r="AP20" s="133" t="str">
        <f t="shared" si="0"/>
        <v/>
      </c>
      <c r="AQ20" s="134" t="str">
        <f t="shared" si="1"/>
        <v/>
      </c>
      <c r="AR20" s="134" t="str">
        <f t="shared" si="2"/>
        <v/>
      </c>
      <c r="AS20" s="134" t="str">
        <f t="shared" si="17"/>
        <v/>
      </c>
      <c r="AT20" s="132"/>
      <c r="AU20" s="135">
        <f t="shared" si="3"/>
        <v>15</v>
      </c>
      <c r="AV20" s="85" t="str">
        <f t="shared" si="3"/>
        <v/>
      </c>
      <c r="AW20" s="85" t="str">
        <f t="shared" ca="1" si="3"/>
        <v/>
      </c>
      <c r="AX20" s="129" t="str">
        <f t="shared" si="3"/>
        <v/>
      </c>
      <c r="AY20" s="129" t="str">
        <f t="shared" si="3"/>
        <v/>
      </c>
      <c r="AZ20" s="129" t="str">
        <f t="shared" si="3"/>
        <v/>
      </c>
      <c r="BA20" s="129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3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89" t="str">
        <f>IF(表示変換!B21="","",表示変換!B21)</f>
        <v/>
      </c>
      <c r="C21" s="389" t="str">
        <f ca="1">IF(表示変換!D21="","",表示変換!D21)</f>
        <v/>
      </c>
      <c r="D21" s="389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11" t="str">
        <f t="shared" si="13"/>
        <v/>
      </c>
      <c r="Z21" s="392">
        <f t="shared" si="36"/>
        <v>16</v>
      </c>
      <c r="AA21" s="389" t="str">
        <f>IF(表示変換!B21="","",表示変換!B21)</f>
        <v/>
      </c>
      <c r="AB21" s="112" t="str">
        <f>IF(表示変換!C21="","",表示変換!C21)</f>
        <v/>
      </c>
      <c r="AC21" s="389" t="str">
        <f>IF(AB21="","",DATEDIF(AB21,入力!$C$3,"Y"))</f>
        <v/>
      </c>
      <c r="AD21" s="389" t="str">
        <f ca="1">IF(表示変換!D21="","",表示変換!D21)</f>
        <v/>
      </c>
      <c r="AE21" s="389" t="str">
        <f>IF(表示変換!E21="","",表示変換!E21)</f>
        <v/>
      </c>
      <c r="AF21" s="389" t="str">
        <f>IF(表示変換!F21="","",表示変換!F21)</f>
        <v/>
      </c>
      <c r="AG21" s="389" t="str">
        <f>IF(表示変換!G21="","",表示変換!G21)</f>
        <v/>
      </c>
      <c r="AH21" s="389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9" t="str">
        <f>IF(表示変換!M21="","",表示変換!M21)</f>
        <v/>
      </c>
      <c r="AN21" s="134" t="str">
        <f>IF(X21="","",W21)</f>
        <v/>
      </c>
      <c r="AO21" s="134" t="str">
        <f t="shared" si="16"/>
        <v/>
      </c>
      <c r="AP21" s="133" t="str">
        <f t="shared" si="0"/>
        <v/>
      </c>
      <c r="AQ21" s="134" t="str">
        <f t="shared" si="1"/>
        <v/>
      </c>
      <c r="AR21" s="134" t="str">
        <f t="shared" si="2"/>
        <v/>
      </c>
      <c r="AS21" s="134" t="str">
        <f t="shared" si="17"/>
        <v/>
      </c>
      <c r="AT21" s="132"/>
      <c r="AU21" s="135">
        <f t="shared" si="3"/>
        <v>16</v>
      </c>
      <c r="AV21" s="85" t="str">
        <f t="shared" si="3"/>
        <v/>
      </c>
      <c r="AW21" s="85" t="str">
        <f t="shared" ca="1" si="3"/>
        <v/>
      </c>
      <c r="AX21" s="129" t="str">
        <f t="shared" si="3"/>
        <v/>
      </c>
      <c r="AY21" s="129" t="str">
        <f t="shared" si="3"/>
        <v/>
      </c>
      <c r="AZ21" s="129" t="str">
        <f t="shared" si="3"/>
        <v/>
      </c>
      <c r="BA21" s="129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3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89" t="str">
        <f>IF(表示変換!B22="","",表示変換!B22)</f>
        <v/>
      </c>
      <c r="C22" s="389" t="str">
        <f ca="1">IF(表示変換!D22="","",表示変換!D22)</f>
        <v/>
      </c>
      <c r="D22" s="389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11" t="str">
        <f t="shared" si="13"/>
        <v/>
      </c>
      <c r="Z22" s="392">
        <f t="shared" si="36"/>
        <v>17</v>
      </c>
      <c r="AA22" s="389" t="str">
        <f>IF(表示変換!B22="","",表示変換!B22)</f>
        <v/>
      </c>
      <c r="AB22" s="112" t="str">
        <f>IF(表示変換!C22="","",表示変換!C22)</f>
        <v/>
      </c>
      <c r="AC22" s="389" t="str">
        <f>IF(AB22="","",DATEDIF(AB22,入力!$C$3,"Y"))</f>
        <v/>
      </c>
      <c r="AD22" s="389" t="str">
        <f ca="1">IF(表示変換!D22="","",表示変換!D22)</f>
        <v/>
      </c>
      <c r="AE22" s="389" t="str">
        <f>IF(表示変換!E22="","",表示変換!E22)</f>
        <v/>
      </c>
      <c r="AF22" s="389" t="str">
        <f>IF(表示変換!F22="","",表示変換!F22)</f>
        <v/>
      </c>
      <c r="AG22" s="389" t="str">
        <f>IF(表示変換!G22="","",表示変換!G22)</f>
        <v/>
      </c>
      <c r="AH22" s="389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9" t="str">
        <f>IF(表示変換!M22="","",表示変換!M22)</f>
        <v/>
      </c>
      <c r="AN22" s="134" t="str">
        <f t="shared" si="15"/>
        <v/>
      </c>
      <c r="AO22" s="134" t="str">
        <f t="shared" si="16"/>
        <v/>
      </c>
      <c r="AP22" s="133" t="str">
        <f t="shared" si="0"/>
        <v/>
      </c>
      <c r="AQ22" s="134" t="str">
        <f t="shared" si="1"/>
        <v/>
      </c>
      <c r="AR22" s="134" t="str">
        <f t="shared" si="2"/>
        <v/>
      </c>
      <c r="AS22" s="134" t="str">
        <f t="shared" si="17"/>
        <v/>
      </c>
      <c r="AT22" s="132"/>
      <c r="AU22" s="135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9" t="str">
        <f t="shared" si="37"/>
        <v/>
      </c>
      <c r="AY22" s="129" t="str">
        <f t="shared" si="37"/>
        <v/>
      </c>
      <c r="AZ22" s="129" t="str">
        <f t="shared" si="37"/>
        <v/>
      </c>
      <c r="BA22" s="129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3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89" t="str">
        <f>IF(表示変換!B23="","",表示変換!B23)</f>
        <v/>
      </c>
      <c r="C23" s="389" t="str">
        <f ca="1">IF(表示変換!D23="","",表示変換!D23)</f>
        <v/>
      </c>
      <c r="D23" s="389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11" t="str">
        <f t="shared" si="13"/>
        <v/>
      </c>
      <c r="Z23" s="392">
        <f t="shared" si="36"/>
        <v>18</v>
      </c>
      <c r="AA23" s="389" t="str">
        <f>IF(表示変換!B23="","",表示変換!B23)</f>
        <v/>
      </c>
      <c r="AB23" s="112" t="str">
        <f>IF(表示変換!C23="","",表示変換!C23)</f>
        <v/>
      </c>
      <c r="AC23" s="389" t="str">
        <f>IF(AB23="","",DATEDIF(AB23,入力!$C$3,"Y"))</f>
        <v/>
      </c>
      <c r="AD23" s="389" t="str">
        <f ca="1">IF(表示変換!D23="","",表示変換!D23)</f>
        <v/>
      </c>
      <c r="AE23" s="389" t="str">
        <f>IF(表示変換!E23="","",表示変換!E23)</f>
        <v/>
      </c>
      <c r="AF23" s="389" t="str">
        <f>IF(表示変換!F23="","",表示変換!F23)</f>
        <v/>
      </c>
      <c r="AG23" s="389" t="str">
        <f>IF(表示変換!G23="","",表示変換!G23)</f>
        <v/>
      </c>
      <c r="AH23" s="389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9" t="str">
        <f>IF(表示変換!M23="","",表示変換!M23)</f>
        <v/>
      </c>
      <c r="AN23" s="134" t="str">
        <f t="shared" si="15"/>
        <v/>
      </c>
      <c r="AO23" s="134" t="str">
        <f t="shared" si="16"/>
        <v/>
      </c>
      <c r="AP23" s="133" t="str">
        <f t="shared" si="0"/>
        <v/>
      </c>
      <c r="AQ23" s="134" t="str">
        <f t="shared" si="1"/>
        <v/>
      </c>
      <c r="AR23" s="134" t="str">
        <f t="shared" si="2"/>
        <v/>
      </c>
      <c r="AS23" s="134" t="str">
        <f t="shared" si="17"/>
        <v/>
      </c>
      <c r="AT23" s="132"/>
      <c r="AU23" s="135">
        <f t="shared" si="37"/>
        <v>18</v>
      </c>
      <c r="AV23" s="85" t="str">
        <f t="shared" si="37"/>
        <v/>
      </c>
      <c r="AW23" s="85" t="str">
        <f t="shared" ca="1" si="37"/>
        <v/>
      </c>
      <c r="AX23" s="129" t="str">
        <f t="shared" si="37"/>
        <v/>
      </c>
      <c r="AY23" s="129" t="str">
        <f t="shared" si="37"/>
        <v/>
      </c>
      <c r="AZ23" s="129" t="str">
        <f t="shared" si="37"/>
        <v/>
      </c>
      <c r="BA23" s="129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3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89" t="str">
        <f>IF(表示変換!B24="","",表示変換!B24)</f>
        <v/>
      </c>
      <c r="C24" s="389" t="str">
        <f ca="1">IF(表示変換!D24="","",表示変換!D24)</f>
        <v/>
      </c>
      <c r="D24" s="389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11" t="str">
        <f t="shared" si="13"/>
        <v/>
      </c>
      <c r="Z24" s="392">
        <f t="shared" si="36"/>
        <v>19</v>
      </c>
      <c r="AA24" s="389" t="str">
        <f>IF(表示変換!B24="","",表示変換!B24)</f>
        <v/>
      </c>
      <c r="AB24" s="112" t="str">
        <f>IF(表示変換!C24="","",表示変換!C24)</f>
        <v/>
      </c>
      <c r="AC24" s="389" t="str">
        <f>IF(AB24="","",DATEDIF(AB24,入力!$C$3,"Y"))</f>
        <v/>
      </c>
      <c r="AD24" s="389" t="str">
        <f ca="1">IF(表示変換!D24="","",表示変換!D24)</f>
        <v/>
      </c>
      <c r="AE24" s="389" t="str">
        <f>IF(表示変換!E24="","",表示変換!E24)</f>
        <v/>
      </c>
      <c r="AF24" s="389" t="str">
        <f>IF(表示変換!F24="","",表示変換!F24)</f>
        <v/>
      </c>
      <c r="AG24" s="389" t="str">
        <f>IF(表示変換!G24="","",表示変換!G24)</f>
        <v/>
      </c>
      <c r="AH24" s="389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9" t="str">
        <f>IF(表示変換!M24="","",表示変換!M24)</f>
        <v/>
      </c>
      <c r="AN24" s="134" t="str">
        <f t="shared" si="15"/>
        <v/>
      </c>
      <c r="AO24" s="134" t="str">
        <f t="shared" si="16"/>
        <v/>
      </c>
      <c r="AP24" s="133" t="str">
        <f t="shared" si="0"/>
        <v/>
      </c>
      <c r="AQ24" s="134" t="str">
        <f t="shared" si="1"/>
        <v/>
      </c>
      <c r="AR24" s="134" t="str">
        <f t="shared" si="2"/>
        <v/>
      </c>
      <c r="AS24" s="134" t="str">
        <f t="shared" si="17"/>
        <v/>
      </c>
      <c r="AT24" s="132"/>
      <c r="AU24" s="135">
        <f t="shared" si="37"/>
        <v>19</v>
      </c>
      <c r="AV24" s="85" t="str">
        <f t="shared" si="37"/>
        <v/>
      </c>
      <c r="AW24" s="85" t="str">
        <f t="shared" ca="1" si="37"/>
        <v/>
      </c>
      <c r="AX24" s="129" t="str">
        <f t="shared" si="37"/>
        <v/>
      </c>
      <c r="AY24" s="129" t="str">
        <f t="shared" si="37"/>
        <v/>
      </c>
      <c r="AZ24" s="129" t="str">
        <f t="shared" si="37"/>
        <v/>
      </c>
      <c r="BA24" s="129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3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89" t="str">
        <f>IF(表示変換!B25="","",表示変換!B25)</f>
        <v/>
      </c>
      <c r="C25" s="389" t="str">
        <f ca="1">IF(表示変換!D25="","",表示変換!D25)</f>
        <v/>
      </c>
      <c r="D25" s="389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11" t="str">
        <f t="shared" si="13"/>
        <v/>
      </c>
      <c r="Z25" s="392">
        <f t="shared" si="36"/>
        <v>20</v>
      </c>
      <c r="AA25" s="389" t="str">
        <f>IF(表示変換!B25="","",表示変換!B25)</f>
        <v/>
      </c>
      <c r="AB25" s="112" t="str">
        <f>IF(表示変換!C25="","",表示変換!C25)</f>
        <v/>
      </c>
      <c r="AC25" s="389" t="str">
        <f>IF(AB25="","",DATEDIF(AB25,入力!$C$3,"Y"))</f>
        <v/>
      </c>
      <c r="AD25" s="389" t="str">
        <f ca="1">IF(表示変換!D25="","",表示変換!D25)</f>
        <v/>
      </c>
      <c r="AE25" s="389" t="str">
        <f>IF(表示変換!E25="","",表示変換!E25)</f>
        <v/>
      </c>
      <c r="AF25" s="389" t="str">
        <f>IF(表示変換!F25="","",表示変換!F25)</f>
        <v/>
      </c>
      <c r="AG25" s="389" t="str">
        <f>IF(表示変換!G25="","",表示変換!G25)</f>
        <v/>
      </c>
      <c r="AH25" s="389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9" t="str">
        <f>IF(表示変換!M25="","",表示変換!M25)</f>
        <v/>
      </c>
      <c r="AN25" s="134" t="str">
        <f t="shared" si="15"/>
        <v/>
      </c>
      <c r="AO25" s="134" t="str">
        <f t="shared" si="16"/>
        <v/>
      </c>
      <c r="AP25" s="133" t="str">
        <f t="shared" si="0"/>
        <v/>
      </c>
      <c r="AQ25" s="134" t="str">
        <f t="shared" si="1"/>
        <v/>
      </c>
      <c r="AR25" s="134" t="str">
        <f t="shared" si="2"/>
        <v/>
      </c>
      <c r="AS25" s="134" t="str">
        <f t="shared" si="17"/>
        <v/>
      </c>
      <c r="AT25" s="132"/>
      <c r="AU25" s="135">
        <f t="shared" si="37"/>
        <v>20</v>
      </c>
      <c r="AV25" s="85" t="str">
        <f t="shared" si="37"/>
        <v/>
      </c>
      <c r="AW25" s="85" t="str">
        <f t="shared" ca="1" si="37"/>
        <v/>
      </c>
      <c r="AX25" s="129" t="str">
        <f t="shared" si="37"/>
        <v/>
      </c>
      <c r="AY25" s="129" t="str">
        <f t="shared" si="37"/>
        <v/>
      </c>
      <c r="AZ25" s="129" t="str">
        <f t="shared" si="37"/>
        <v/>
      </c>
      <c r="BA25" s="129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3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89" t="str">
        <f>IF(表示変換!B26="","",表示変換!B26)</f>
        <v/>
      </c>
      <c r="C26" s="389" t="str">
        <f ca="1">IF(表示変換!D26="","",表示変換!D26)</f>
        <v/>
      </c>
      <c r="D26" s="389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11" t="str">
        <f t="shared" si="13"/>
        <v/>
      </c>
      <c r="Z26" s="392">
        <f t="shared" si="36"/>
        <v>21</v>
      </c>
      <c r="AA26" s="389" t="str">
        <f>IF(表示変換!B26="","",表示変換!B26)</f>
        <v/>
      </c>
      <c r="AB26" s="112" t="str">
        <f>IF(表示変換!C26="","",表示変換!C26)</f>
        <v/>
      </c>
      <c r="AC26" s="389" t="str">
        <f>IF(AB26="","",DATEDIF(AB26,入力!$C$3,"Y"))</f>
        <v/>
      </c>
      <c r="AD26" s="389" t="str">
        <f ca="1">IF(表示変換!D26="","",表示変換!D26)</f>
        <v/>
      </c>
      <c r="AE26" s="389" t="str">
        <f>IF(表示変換!E26="","",表示変換!E26)</f>
        <v/>
      </c>
      <c r="AF26" s="389" t="str">
        <f>IF(表示変換!F26="","",表示変換!F26)</f>
        <v/>
      </c>
      <c r="AG26" s="389" t="str">
        <f>IF(表示変換!G26="","",表示変換!G26)</f>
        <v/>
      </c>
      <c r="AH26" s="389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9" t="str">
        <f>IF(表示変換!M26="","",表示変換!M26)</f>
        <v/>
      </c>
      <c r="AN26" s="134" t="str">
        <f t="shared" si="15"/>
        <v/>
      </c>
      <c r="AO26" s="134" t="str">
        <f t="shared" si="16"/>
        <v/>
      </c>
      <c r="AP26" s="133" t="str">
        <f t="shared" si="0"/>
        <v/>
      </c>
      <c r="AQ26" s="134" t="str">
        <f t="shared" si="1"/>
        <v/>
      </c>
      <c r="AR26" s="134" t="str">
        <f t="shared" si="2"/>
        <v/>
      </c>
      <c r="AS26" s="134" t="str">
        <f t="shared" si="17"/>
        <v/>
      </c>
      <c r="AT26" s="132"/>
      <c r="AU26" s="135">
        <f t="shared" si="37"/>
        <v>21</v>
      </c>
      <c r="AV26" s="85" t="str">
        <f t="shared" si="37"/>
        <v/>
      </c>
      <c r="AW26" s="85" t="str">
        <f t="shared" ca="1" si="37"/>
        <v/>
      </c>
      <c r="AX26" s="129" t="str">
        <f t="shared" si="37"/>
        <v/>
      </c>
      <c r="AY26" s="129" t="str">
        <f t="shared" si="37"/>
        <v/>
      </c>
      <c r="AZ26" s="129" t="str">
        <f t="shared" si="37"/>
        <v/>
      </c>
      <c r="BA26" s="129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3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89" t="str">
        <f>IF(表示変換!B27="","",表示変換!B27)</f>
        <v/>
      </c>
      <c r="C27" s="389" t="str">
        <f ca="1">IF(表示変換!D27="","",表示変換!D27)</f>
        <v/>
      </c>
      <c r="D27" s="389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11" t="str">
        <f t="shared" si="13"/>
        <v/>
      </c>
      <c r="Z27" s="392">
        <f t="shared" si="36"/>
        <v>22</v>
      </c>
      <c r="AA27" s="389" t="str">
        <f>IF(表示変換!B27="","",表示変換!B27)</f>
        <v/>
      </c>
      <c r="AB27" s="112" t="str">
        <f>IF(表示変換!C27="","",表示変換!C27)</f>
        <v/>
      </c>
      <c r="AC27" s="389" t="str">
        <f>IF(AB27="","",DATEDIF(AB27,入力!$C$3,"Y"))</f>
        <v/>
      </c>
      <c r="AD27" s="389" t="str">
        <f ca="1">IF(表示変換!D27="","",表示変換!D27)</f>
        <v/>
      </c>
      <c r="AE27" s="389" t="str">
        <f>IF(表示変換!E27="","",表示変換!E27)</f>
        <v/>
      </c>
      <c r="AF27" s="389" t="str">
        <f>IF(表示変換!F27="","",表示変換!F27)</f>
        <v/>
      </c>
      <c r="AG27" s="389" t="str">
        <f>IF(表示変換!G27="","",表示変換!G27)</f>
        <v/>
      </c>
      <c r="AH27" s="389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9" t="str">
        <f>IF(表示変換!M27="","",表示変換!M27)</f>
        <v/>
      </c>
      <c r="AN27" s="134" t="str">
        <f t="shared" si="15"/>
        <v/>
      </c>
      <c r="AO27" s="134" t="str">
        <f t="shared" si="16"/>
        <v/>
      </c>
      <c r="AP27" s="133" t="str">
        <f t="shared" si="0"/>
        <v/>
      </c>
      <c r="AQ27" s="134" t="str">
        <f t="shared" si="1"/>
        <v/>
      </c>
      <c r="AR27" s="134" t="str">
        <f t="shared" si="2"/>
        <v/>
      </c>
      <c r="AS27" s="134" t="str">
        <f t="shared" si="17"/>
        <v/>
      </c>
      <c r="AT27" s="132"/>
      <c r="AU27" s="135">
        <f t="shared" si="37"/>
        <v>22</v>
      </c>
      <c r="AV27" s="85" t="str">
        <f t="shared" si="37"/>
        <v/>
      </c>
      <c r="AW27" s="85" t="str">
        <f t="shared" ca="1" si="37"/>
        <v/>
      </c>
      <c r="AX27" s="129" t="str">
        <f t="shared" si="37"/>
        <v/>
      </c>
      <c r="AY27" s="129" t="str">
        <f t="shared" si="37"/>
        <v/>
      </c>
      <c r="AZ27" s="129" t="str">
        <f t="shared" si="37"/>
        <v/>
      </c>
      <c r="BA27" s="129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3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89" t="str">
        <f>IF(表示変換!B28="","",表示変換!B28)</f>
        <v/>
      </c>
      <c r="C28" s="389" t="str">
        <f ca="1">IF(表示変換!D28="","",表示変換!D28)</f>
        <v/>
      </c>
      <c r="D28" s="389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11" t="str">
        <f t="shared" si="13"/>
        <v/>
      </c>
      <c r="Z28" s="392">
        <f t="shared" si="36"/>
        <v>23</v>
      </c>
      <c r="AA28" s="389" t="str">
        <f>IF(表示変換!B28="","",表示変換!B28)</f>
        <v/>
      </c>
      <c r="AB28" s="112" t="str">
        <f>IF(表示変換!C28="","",表示変換!C28)</f>
        <v/>
      </c>
      <c r="AC28" s="389" t="str">
        <f>IF(AB28="","",DATEDIF(AB28,入力!$C$3,"Y"))</f>
        <v/>
      </c>
      <c r="AD28" s="389" t="str">
        <f ca="1">IF(表示変換!D28="","",表示変換!D28)</f>
        <v/>
      </c>
      <c r="AE28" s="389" t="str">
        <f>IF(表示変換!E28="","",表示変換!E28)</f>
        <v/>
      </c>
      <c r="AF28" s="389" t="str">
        <f>IF(表示変換!F28="","",表示変換!F28)</f>
        <v/>
      </c>
      <c r="AG28" s="389" t="str">
        <f>IF(表示変換!G28="","",表示変換!G28)</f>
        <v/>
      </c>
      <c r="AH28" s="389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9" t="str">
        <f>IF(表示変換!M28="","",表示変換!M28)</f>
        <v/>
      </c>
      <c r="AN28" s="134" t="str">
        <f t="shared" si="15"/>
        <v/>
      </c>
      <c r="AO28" s="134" t="str">
        <f t="shared" si="16"/>
        <v/>
      </c>
      <c r="AP28" s="133" t="str">
        <f t="shared" si="0"/>
        <v/>
      </c>
      <c r="AQ28" s="134" t="str">
        <f t="shared" si="1"/>
        <v/>
      </c>
      <c r="AR28" s="134" t="str">
        <f t="shared" si="2"/>
        <v/>
      </c>
      <c r="AS28" s="134" t="str">
        <f t="shared" si="17"/>
        <v/>
      </c>
      <c r="AT28" s="132"/>
      <c r="AU28" s="135">
        <f t="shared" si="37"/>
        <v>23</v>
      </c>
      <c r="AV28" s="85" t="str">
        <f t="shared" si="37"/>
        <v/>
      </c>
      <c r="AW28" s="85" t="str">
        <f t="shared" ca="1" si="37"/>
        <v/>
      </c>
      <c r="AX28" s="129" t="str">
        <f t="shared" si="37"/>
        <v/>
      </c>
      <c r="AY28" s="129" t="str">
        <f t="shared" si="37"/>
        <v/>
      </c>
      <c r="AZ28" s="129" t="str">
        <f t="shared" si="37"/>
        <v/>
      </c>
      <c r="BA28" s="129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3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89" t="str">
        <f>IF(表示変換!B29="","",表示変換!B29)</f>
        <v/>
      </c>
      <c r="C29" s="389" t="str">
        <f ca="1">IF(表示変換!D29="","",表示変換!D29)</f>
        <v/>
      </c>
      <c r="D29" s="389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11" t="str">
        <f t="shared" si="13"/>
        <v/>
      </c>
      <c r="Z29" s="392">
        <f t="shared" si="36"/>
        <v>24</v>
      </c>
      <c r="AA29" s="389" t="str">
        <f>IF(表示変換!B29="","",表示変換!B29)</f>
        <v/>
      </c>
      <c r="AB29" s="112" t="str">
        <f>IF(表示変換!C29="","",表示変換!C29)</f>
        <v/>
      </c>
      <c r="AC29" s="389" t="str">
        <f>IF(AB29="","",DATEDIF(AB29,入力!$C$3,"Y"))</f>
        <v/>
      </c>
      <c r="AD29" s="389" t="str">
        <f ca="1">IF(表示変換!D29="","",表示変換!D29)</f>
        <v/>
      </c>
      <c r="AE29" s="389" t="str">
        <f>IF(表示変換!E29="","",表示変換!E29)</f>
        <v/>
      </c>
      <c r="AF29" s="389" t="str">
        <f>IF(表示変換!F29="","",表示変換!F29)</f>
        <v/>
      </c>
      <c r="AG29" s="389" t="str">
        <f>IF(表示変換!G29="","",表示変換!G29)</f>
        <v/>
      </c>
      <c r="AH29" s="389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9" t="str">
        <f>IF(表示変換!M29="","",表示変換!M29)</f>
        <v/>
      </c>
      <c r="AN29" s="134" t="str">
        <f t="shared" si="15"/>
        <v/>
      </c>
      <c r="AO29" s="134" t="str">
        <f t="shared" si="16"/>
        <v/>
      </c>
      <c r="AP29" s="133" t="str">
        <f t="shared" si="0"/>
        <v/>
      </c>
      <c r="AQ29" s="134" t="str">
        <f t="shared" si="1"/>
        <v/>
      </c>
      <c r="AR29" s="134" t="str">
        <f t="shared" si="2"/>
        <v/>
      </c>
      <c r="AS29" s="134" t="str">
        <f t="shared" si="17"/>
        <v/>
      </c>
      <c r="AT29" s="132"/>
      <c r="AU29" s="135">
        <f t="shared" si="37"/>
        <v>24</v>
      </c>
      <c r="AV29" s="85" t="str">
        <f t="shared" si="37"/>
        <v/>
      </c>
      <c r="AW29" s="85" t="str">
        <f t="shared" ca="1" si="37"/>
        <v/>
      </c>
      <c r="AX29" s="129" t="str">
        <f t="shared" si="37"/>
        <v/>
      </c>
      <c r="AY29" s="129" t="str">
        <f t="shared" si="37"/>
        <v/>
      </c>
      <c r="AZ29" s="129" t="str">
        <f t="shared" si="37"/>
        <v/>
      </c>
      <c r="BA29" s="129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3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89" t="str">
        <f>IF(表示変換!B30="","",表示変換!B30)</f>
        <v/>
      </c>
      <c r="C30" s="389" t="str">
        <f ca="1">IF(表示変換!D30="","",表示変換!D30)</f>
        <v/>
      </c>
      <c r="D30" s="389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11" t="str">
        <f t="shared" si="13"/>
        <v/>
      </c>
      <c r="Z30" s="392">
        <f t="shared" si="36"/>
        <v>25</v>
      </c>
      <c r="AA30" s="389" t="str">
        <f>IF(表示変換!B30="","",表示変換!B30)</f>
        <v/>
      </c>
      <c r="AB30" s="112" t="str">
        <f>IF(表示変換!C30="","",表示変換!C30)</f>
        <v/>
      </c>
      <c r="AC30" s="389" t="str">
        <f>IF(AB30="","",DATEDIF(AB30,入力!$C$3,"Y"))</f>
        <v/>
      </c>
      <c r="AD30" s="389" t="str">
        <f ca="1">IF(表示変換!D30="","",表示変換!D30)</f>
        <v/>
      </c>
      <c r="AE30" s="389" t="str">
        <f>IF(表示変換!E30="","",表示変換!E30)</f>
        <v/>
      </c>
      <c r="AF30" s="389" t="str">
        <f>IF(表示変換!F30="","",表示変換!F30)</f>
        <v/>
      </c>
      <c r="AG30" s="389" t="str">
        <f>IF(表示変換!G30="","",表示変換!G30)</f>
        <v/>
      </c>
      <c r="AH30" s="389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9" t="str">
        <f>IF(表示変換!M30="","",表示変換!M30)</f>
        <v/>
      </c>
      <c r="AN30" s="134" t="str">
        <f t="shared" si="15"/>
        <v/>
      </c>
      <c r="AO30" s="134" t="str">
        <f t="shared" si="16"/>
        <v/>
      </c>
      <c r="AP30" s="133" t="str">
        <f t="shared" si="0"/>
        <v/>
      </c>
      <c r="AQ30" s="134" t="str">
        <f t="shared" si="1"/>
        <v/>
      </c>
      <c r="AR30" s="134" t="str">
        <f t="shared" si="2"/>
        <v/>
      </c>
      <c r="AS30" s="134" t="str">
        <f t="shared" si="17"/>
        <v/>
      </c>
      <c r="AT30" s="132"/>
      <c r="AU30" s="135">
        <f t="shared" si="37"/>
        <v>25</v>
      </c>
      <c r="AV30" s="85" t="str">
        <f t="shared" si="37"/>
        <v/>
      </c>
      <c r="AW30" s="85" t="str">
        <f t="shared" ca="1" si="37"/>
        <v/>
      </c>
      <c r="AX30" s="129" t="str">
        <f t="shared" si="37"/>
        <v/>
      </c>
      <c r="AY30" s="129" t="str">
        <f t="shared" si="37"/>
        <v/>
      </c>
      <c r="AZ30" s="129" t="str">
        <f t="shared" si="37"/>
        <v/>
      </c>
      <c r="BA30" s="129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3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89" t="str">
        <f>IF(表示変換!B31="","",表示変換!B31)</f>
        <v/>
      </c>
      <c r="C31" s="389" t="str">
        <f ca="1">IF(表示変換!D31="","",表示変換!D31)</f>
        <v/>
      </c>
      <c r="D31" s="389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11" t="str">
        <f t="shared" si="13"/>
        <v/>
      </c>
      <c r="Z31" s="392">
        <f t="shared" si="36"/>
        <v>26</v>
      </c>
      <c r="AA31" s="389" t="str">
        <f>IF(表示変換!B31="","",表示変換!B31)</f>
        <v/>
      </c>
      <c r="AB31" s="112" t="str">
        <f>IF(表示変換!C31="","",表示変換!C31)</f>
        <v/>
      </c>
      <c r="AC31" s="389" t="str">
        <f>IF(AB31="","",DATEDIF(AB31,入力!$C$3,"Y"))</f>
        <v/>
      </c>
      <c r="AD31" s="389" t="str">
        <f ca="1">IF(表示変換!D31="","",表示変換!D31)</f>
        <v/>
      </c>
      <c r="AE31" s="389" t="str">
        <f>IF(表示変換!E31="","",表示変換!E31)</f>
        <v/>
      </c>
      <c r="AF31" s="389" t="str">
        <f>IF(表示変換!F31="","",表示変換!F31)</f>
        <v/>
      </c>
      <c r="AG31" s="389" t="str">
        <f>IF(表示変換!G31="","",表示変換!G31)</f>
        <v/>
      </c>
      <c r="AH31" s="389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9" t="str">
        <f>IF(表示変換!M31="","",表示変換!M31)</f>
        <v/>
      </c>
      <c r="AN31" s="134" t="str">
        <f t="shared" si="15"/>
        <v/>
      </c>
      <c r="AO31" s="134" t="str">
        <f t="shared" si="16"/>
        <v/>
      </c>
      <c r="AP31" s="133" t="str">
        <f t="shared" si="0"/>
        <v/>
      </c>
      <c r="AQ31" s="134" t="str">
        <f t="shared" si="1"/>
        <v/>
      </c>
      <c r="AR31" s="134" t="str">
        <f t="shared" si="2"/>
        <v/>
      </c>
      <c r="AS31" s="134" t="str">
        <f t="shared" si="17"/>
        <v/>
      </c>
      <c r="AT31" s="132"/>
      <c r="AU31" s="135">
        <f t="shared" si="37"/>
        <v>26</v>
      </c>
      <c r="AV31" s="85" t="str">
        <f t="shared" si="37"/>
        <v/>
      </c>
      <c r="AW31" s="85" t="str">
        <f t="shared" ca="1" si="37"/>
        <v/>
      </c>
      <c r="AX31" s="129" t="str">
        <f t="shared" si="37"/>
        <v/>
      </c>
      <c r="AY31" s="129" t="str">
        <f t="shared" si="37"/>
        <v/>
      </c>
      <c r="AZ31" s="129" t="str">
        <f t="shared" si="37"/>
        <v/>
      </c>
      <c r="BA31" s="129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3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89" t="str">
        <f>IF(表示変換!B32="","",表示変換!B32)</f>
        <v/>
      </c>
      <c r="C32" s="389" t="str">
        <f ca="1">IF(表示変換!D32="","",表示変換!D32)</f>
        <v/>
      </c>
      <c r="D32" s="389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11" t="str">
        <f t="shared" si="13"/>
        <v/>
      </c>
      <c r="Z32" s="392">
        <f t="shared" si="36"/>
        <v>27</v>
      </c>
      <c r="AA32" s="389" t="str">
        <f>IF(表示変換!B32="","",表示変換!B32)</f>
        <v/>
      </c>
      <c r="AB32" s="112" t="str">
        <f>IF(表示変換!C32="","",表示変換!C32)</f>
        <v/>
      </c>
      <c r="AC32" s="389" t="str">
        <f>IF(AB32="","",DATEDIF(AB32,入力!$C$3,"Y"))</f>
        <v/>
      </c>
      <c r="AD32" s="389" t="str">
        <f ca="1">IF(表示変換!D32="","",表示変換!D32)</f>
        <v/>
      </c>
      <c r="AE32" s="389" t="str">
        <f>IF(表示変換!E32="","",表示変換!E32)</f>
        <v/>
      </c>
      <c r="AF32" s="389" t="str">
        <f>IF(表示変換!F32="","",表示変換!F32)</f>
        <v/>
      </c>
      <c r="AG32" s="389" t="str">
        <f>IF(表示変換!G32="","",表示変換!G32)</f>
        <v/>
      </c>
      <c r="AH32" s="389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9" t="str">
        <f>IF(表示変換!M32="","",表示変換!M32)</f>
        <v/>
      </c>
      <c r="AN32" s="134" t="str">
        <f t="shared" si="15"/>
        <v/>
      </c>
      <c r="AO32" s="134" t="str">
        <f t="shared" si="16"/>
        <v/>
      </c>
      <c r="AP32" s="133" t="str">
        <f t="shared" si="0"/>
        <v/>
      </c>
      <c r="AQ32" s="134" t="str">
        <f t="shared" si="1"/>
        <v/>
      </c>
      <c r="AR32" s="134" t="str">
        <f t="shared" si="2"/>
        <v/>
      </c>
      <c r="AS32" s="134" t="str">
        <f t="shared" si="17"/>
        <v/>
      </c>
      <c r="AT32" s="132"/>
      <c r="AU32" s="135">
        <f t="shared" si="37"/>
        <v>27</v>
      </c>
      <c r="AV32" s="85" t="str">
        <f t="shared" si="37"/>
        <v/>
      </c>
      <c r="AW32" s="85" t="str">
        <f t="shared" ca="1" si="37"/>
        <v/>
      </c>
      <c r="AX32" s="129" t="str">
        <f t="shared" si="37"/>
        <v/>
      </c>
      <c r="AY32" s="129" t="str">
        <f t="shared" si="37"/>
        <v/>
      </c>
      <c r="AZ32" s="129" t="str">
        <f t="shared" si="37"/>
        <v/>
      </c>
      <c r="BA32" s="129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3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89" t="str">
        <f>IF(表示変換!B33="","",表示変換!B33)</f>
        <v/>
      </c>
      <c r="C33" s="389" t="str">
        <f ca="1">IF(表示変換!D33="","",表示変換!D33)</f>
        <v/>
      </c>
      <c r="D33" s="389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11" t="str">
        <f t="shared" si="13"/>
        <v/>
      </c>
      <c r="Z33" s="392">
        <f t="shared" si="36"/>
        <v>28</v>
      </c>
      <c r="AA33" s="389" t="str">
        <f>IF(表示変換!B33="","",表示変換!B33)</f>
        <v/>
      </c>
      <c r="AB33" s="112" t="str">
        <f>IF(表示変換!C33="","",表示変換!C33)</f>
        <v/>
      </c>
      <c r="AC33" s="389" t="str">
        <f>IF(AB33="","",DATEDIF(AB33,入力!$C$3,"Y"))</f>
        <v/>
      </c>
      <c r="AD33" s="389" t="str">
        <f ca="1">IF(表示変換!D33="","",表示変換!D33)</f>
        <v/>
      </c>
      <c r="AE33" s="389" t="str">
        <f>IF(表示変換!E33="","",表示変換!E33)</f>
        <v/>
      </c>
      <c r="AF33" s="389" t="str">
        <f>IF(表示変換!F33="","",表示変換!F33)</f>
        <v/>
      </c>
      <c r="AG33" s="389" t="str">
        <f>IF(表示変換!G33="","",表示変換!G33)</f>
        <v/>
      </c>
      <c r="AH33" s="389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9" t="str">
        <f>IF(表示変換!M33="","",表示変換!M33)</f>
        <v/>
      </c>
      <c r="AN33" s="134" t="str">
        <f t="shared" si="15"/>
        <v/>
      </c>
      <c r="AO33" s="134" t="str">
        <f t="shared" si="16"/>
        <v/>
      </c>
      <c r="AP33" s="133" t="str">
        <f t="shared" si="0"/>
        <v/>
      </c>
      <c r="AQ33" s="134" t="str">
        <f t="shared" si="1"/>
        <v/>
      </c>
      <c r="AR33" s="134" t="str">
        <f t="shared" si="2"/>
        <v/>
      </c>
      <c r="AS33" s="134" t="str">
        <f t="shared" si="17"/>
        <v/>
      </c>
      <c r="AT33" s="132"/>
      <c r="AU33" s="135">
        <f t="shared" si="37"/>
        <v>28</v>
      </c>
      <c r="AV33" s="85" t="str">
        <f t="shared" si="37"/>
        <v/>
      </c>
      <c r="AW33" s="85" t="str">
        <f t="shared" ca="1" si="37"/>
        <v/>
      </c>
      <c r="AX33" s="129" t="str">
        <f t="shared" si="37"/>
        <v/>
      </c>
      <c r="AY33" s="129" t="str">
        <f t="shared" si="37"/>
        <v/>
      </c>
      <c r="AZ33" s="129" t="str">
        <f t="shared" si="37"/>
        <v/>
      </c>
      <c r="BA33" s="129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3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89" t="str">
        <f>IF(表示変換!B34="","",表示変換!B34)</f>
        <v/>
      </c>
      <c r="C34" s="389" t="str">
        <f ca="1">IF(表示変換!D34="","",表示変換!D34)</f>
        <v/>
      </c>
      <c r="D34" s="389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11" t="str">
        <f t="shared" si="13"/>
        <v/>
      </c>
      <c r="Z34" s="392">
        <f t="shared" si="36"/>
        <v>29</v>
      </c>
      <c r="AA34" s="389" t="str">
        <f>IF(表示変換!B34="","",表示変換!B34)</f>
        <v/>
      </c>
      <c r="AB34" s="112" t="str">
        <f>IF(表示変換!C34="","",表示変換!C34)</f>
        <v/>
      </c>
      <c r="AC34" s="389" t="str">
        <f>IF(AB34="","",DATEDIF(AB34,入力!$C$3,"Y"))</f>
        <v/>
      </c>
      <c r="AD34" s="389" t="str">
        <f ca="1">IF(表示変換!D34="","",表示変換!D34)</f>
        <v/>
      </c>
      <c r="AE34" s="389" t="str">
        <f>IF(表示変換!E34="","",表示変換!E34)</f>
        <v/>
      </c>
      <c r="AF34" s="389" t="str">
        <f>IF(表示変換!F34="","",表示変換!F34)</f>
        <v/>
      </c>
      <c r="AG34" s="389" t="str">
        <f>IF(表示変換!G34="","",表示変換!G34)</f>
        <v/>
      </c>
      <c r="AH34" s="389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9" t="str">
        <f>IF(表示変換!M34="","",表示変換!M34)</f>
        <v/>
      </c>
      <c r="AN34" s="134" t="str">
        <f t="shared" si="15"/>
        <v/>
      </c>
      <c r="AO34" s="134" t="str">
        <f t="shared" si="16"/>
        <v/>
      </c>
      <c r="AP34" s="133" t="str">
        <f t="shared" si="0"/>
        <v/>
      </c>
      <c r="AQ34" s="134" t="str">
        <f t="shared" si="1"/>
        <v/>
      </c>
      <c r="AR34" s="134" t="str">
        <f t="shared" si="2"/>
        <v/>
      </c>
      <c r="AS34" s="134" t="str">
        <f t="shared" si="17"/>
        <v/>
      </c>
      <c r="AT34" s="132"/>
      <c r="AU34" s="135">
        <f t="shared" si="37"/>
        <v>29</v>
      </c>
      <c r="AV34" s="85" t="str">
        <f t="shared" si="37"/>
        <v/>
      </c>
      <c r="AW34" s="85" t="str">
        <f t="shared" ca="1" si="37"/>
        <v/>
      </c>
      <c r="AX34" s="129" t="str">
        <f t="shared" si="37"/>
        <v/>
      </c>
      <c r="AY34" s="129" t="str">
        <f t="shared" si="37"/>
        <v/>
      </c>
      <c r="AZ34" s="129" t="str">
        <f t="shared" si="37"/>
        <v/>
      </c>
      <c r="BA34" s="129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3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89" t="str">
        <f>IF(表示変換!B35="","",表示変換!B35)</f>
        <v/>
      </c>
      <c r="C35" s="389" t="str">
        <f ca="1">IF(表示変換!D35="","",表示変換!D35)</f>
        <v/>
      </c>
      <c r="D35" s="389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11" t="str">
        <f t="shared" si="13"/>
        <v/>
      </c>
      <c r="Z35" s="392">
        <f t="shared" si="36"/>
        <v>30</v>
      </c>
      <c r="AA35" s="389" t="str">
        <f>IF(表示変換!B35="","",表示変換!B35)</f>
        <v/>
      </c>
      <c r="AB35" s="112" t="str">
        <f>IF(表示変換!C35="","",表示変換!C35)</f>
        <v/>
      </c>
      <c r="AC35" s="389" t="str">
        <f>IF(AB35="","",DATEDIF(AB35,入力!$C$3,"Y"))</f>
        <v/>
      </c>
      <c r="AD35" s="389" t="str">
        <f ca="1">IF(表示変換!D35="","",表示変換!D35)</f>
        <v/>
      </c>
      <c r="AE35" s="389" t="str">
        <f>IF(表示変換!E35="","",表示変換!E35)</f>
        <v/>
      </c>
      <c r="AF35" s="389" t="str">
        <f>IF(表示変換!F35="","",表示変換!F35)</f>
        <v/>
      </c>
      <c r="AG35" s="389" t="str">
        <f>IF(表示変換!G35="","",表示変換!G35)</f>
        <v/>
      </c>
      <c r="AH35" s="389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9" t="str">
        <f>IF(表示変換!M35="","",表示変換!M35)</f>
        <v/>
      </c>
      <c r="AN35" s="134" t="str">
        <f t="shared" si="15"/>
        <v/>
      </c>
      <c r="AO35" s="134" t="str">
        <f t="shared" si="16"/>
        <v/>
      </c>
      <c r="AP35" s="133" t="str">
        <f t="shared" si="0"/>
        <v/>
      </c>
      <c r="AQ35" s="134" t="str">
        <f t="shared" si="1"/>
        <v/>
      </c>
      <c r="AR35" s="134" t="str">
        <f t="shared" si="2"/>
        <v/>
      </c>
      <c r="AS35" s="134" t="str">
        <f t="shared" si="17"/>
        <v/>
      </c>
      <c r="AT35" s="132"/>
      <c r="AU35" s="135">
        <f t="shared" si="37"/>
        <v>30</v>
      </c>
      <c r="AV35" s="85" t="str">
        <f t="shared" si="37"/>
        <v/>
      </c>
      <c r="AW35" s="85" t="str">
        <f t="shared" ca="1" si="37"/>
        <v/>
      </c>
      <c r="AX35" s="129" t="str">
        <f t="shared" si="37"/>
        <v/>
      </c>
      <c r="AY35" s="129" t="str">
        <f t="shared" si="37"/>
        <v/>
      </c>
      <c r="AZ35" s="129" t="str">
        <f t="shared" si="37"/>
        <v/>
      </c>
      <c r="BA35" s="129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3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89" t="str">
        <f>IF(表示変換!B36="","",表示変換!B36)</f>
        <v/>
      </c>
      <c r="C36" s="389" t="str">
        <f ca="1">IF(表示変換!D36="","",表示変換!D36)</f>
        <v/>
      </c>
      <c r="D36" s="389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11" t="str">
        <f t="shared" si="13"/>
        <v/>
      </c>
      <c r="Z36" s="392">
        <f t="shared" si="36"/>
        <v>31</v>
      </c>
      <c r="AA36" s="389" t="str">
        <f>IF(表示変換!B36="","",表示変換!B36)</f>
        <v/>
      </c>
      <c r="AB36" s="112" t="str">
        <f>IF(表示変換!C36="","",表示変換!C36)</f>
        <v/>
      </c>
      <c r="AC36" s="389" t="str">
        <f>IF(AB36="","",DATEDIF(AB36,入力!$C$3,"Y"))</f>
        <v/>
      </c>
      <c r="AD36" s="389" t="str">
        <f ca="1">IF(表示変換!D36="","",表示変換!D36)</f>
        <v/>
      </c>
      <c r="AE36" s="389" t="str">
        <f>IF(表示変換!E36="","",表示変換!E36)</f>
        <v/>
      </c>
      <c r="AF36" s="389" t="str">
        <f>IF(表示変換!F36="","",表示変換!F36)</f>
        <v/>
      </c>
      <c r="AG36" s="389" t="str">
        <f>IF(表示変換!G36="","",表示変換!G36)</f>
        <v/>
      </c>
      <c r="AH36" s="389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9" t="str">
        <f>IF(表示変換!M36="","",表示変換!M36)</f>
        <v/>
      </c>
      <c r="AN36" s="134" t="str">
        <f t="shared" si="15"/>
        <v/>
      </c>
      <c r="AO36" s="134" t="str">
        <f t="shared" si="16"/>
        <v/>
      </c>
      <c r="AP36" s="133" t="str">
        <f t="shared" si="0"/>
        <v/>
      </c>
      <c r="AQ36" s="134" t="str">
        <f t="shared" si="1"/>
        <v/>
      </c>
      <c r="AR36" s="134" t="str">
        <f t="shared" si="2"/>
        <v/>
      </c>
      <c r="AS36" s="134" t="str">
        <f t="shared" si="17"/>
        <v/>
      </c>
      <c r="AU36" s="135">
        <f t="shared" si="37"/>
        <v>31</v>
      </c>
      <c r="AV36" s="85" t="str">
        <f t="shared" si="37"/>
        <v/>
      </c>
      <c r="AW36" s="85" t="str">
        <f t="shared" ca="1" si="37"/>
        <v/>
      </c>
      <c r="AX36" s="129" t="str">
        <f t="shared" si="37"/>
        <v/>
      </c>
      <c r="AY36" s="129" t="str">
        <f t="shared" si="37"/>
        <v/>
      </c>
      <c r="AZ36" s="129" t="str">
        <f t="shared" si="37"/>
        <v/>
      </c>
      <c r="BA36" s="129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3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89" t="str">
        <f>IF(表示変換!B37="","",表示変換!B37)</f>
        <v/>
      </c>
      <c r="C37" s="389" t="str">
        <f ca="1">IF(表示変換!D37="","",表示変換!D37)</f>
        <v/>
      </c>
      <c r="D37" s="389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11" t="str">
        <f t="shared" si="13"/>
        <v/>
      </c>
      <c r="Z37" s="392">
        <f t="shared" si="36"/>
        <v>32</v>
      </c>
      <c r="AA37" s="389" t="str">
        <f>IF(表示変換!B37="","",表示変換!B37)</f>
        <v/>
      </c>
      <c r="AB37" s="112" t="str">
        <f>IF(表示変換!C37="","",表示変換!C37)</f>
        <v/>
      </c>
      <c r="AC37" s="389" t="str">
        <f>IF(AB37="","",DATEDIF(AB37,入力!$C$3,"Y"))</f>
        <v/>
      </c>
      <c r="AD37" s="389" t="str">
        <f ca="1">IF(表示変換!D37="","",表示変換!D37)</f>
        <v/>
      </c>
      <c r="AE37" s="389" t="str">
        <f>IF(表示変換!E37="","",表示変換!E37)</f>
        <v/>
      </c>
      <c r="AF37" s="389" t="str">
        <f>IF(表示変換!F37="","",表示変換!F37)</f>
        <v/>
      </c>
      <c r="AG37" s="389" t="str">
        <f>IF(表示変換!G37="","",表示変換!G37)</f>
        <v/>
      </c>
      <c r="AH37" s="389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9" t="str">
        <f>IF(表示変換!M37="","",表示変換!M37)</f>
        <v/>
      </c>
      <c r="AN37" s="134" t="str">
        <f t="shared" si="15"/>
        <v/>
      </c>
      <c r="AO37" s="134" t="str">
        <f t="shared" si="16"/>
        <v/>
      </c>
      <c r="AP37" s="133" t="str">
        <f t="shared" si="0"/>
        <v/>
      </c>
      <c r="AQ37" s="134" t="str">
        <f t="shared" si="1"/>
        <v/>
      </c>
      <c r="AR37" s="134" t="str">
        <f t="shared" si="2"/>
        <v/>
      </c>
      <c r="AS37" s="134" t="str">
        <f t="shared" si="17"/>
        <v/>
      </c>
      <c r="AU37" s="135">
        <f t="shared" si="37"/>
        <v>32</v>
      </c>
      <c r="AV37" s="85" t="str">
        <f t="shared" si="37"/>
        <v/>
      </c>
      <c r="AW37" s="85" t="str">
        <f t="shared" ca="1" si="37"/>
        <v/>
      </c>
      <c r="AX37" s="129" t="str">
        <f t="shared" si="37"/>
        <v/>
      </c>
      <c r="AY37" s="129" t="str">
        <f t="shared" si="37"/>
        <v/>
      </c>
      <c r="AZ37" s="129" t="str">
        <f t="shared" si="37"/>
        <v/>
      </c>
      <c r="BA37" s="129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3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89" t="str">
        <f>IF(表示変換!B38="","",表示変換!B38)</f>
        <v/>
      </c>
      <c r="C38" s="389" t="str">
        <f ca="1">IF(表示変換!D38="","",表示変換!D38)</f>
        <v/>
      </c>
      <c r="D38" s="389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11" t="str">
        <f t="shared" si="13"/>
        <v/>
      </c>
      <c r="Z38" s="392">
        <f t="shared" si="36"/>
        <v>33</v>
      </c>
      <c r="AA38" s="389" t="str">
        <f>IF(表示変換!B38="","",表示変換!B38)</f>
        <v/>
      </c>
      <c r="AB38" s="112" t="str">
        <f>IF(表示変換!C38="","",表示変換!C38)</f>
        <v/>
      </c>
      <c r="AC38" s="389" t="str">
        <f>IF(AB38="","",DATEDIF(AB38,入力!$C$3,"Y"))</f>
        <v/>
      </c>
      <c r="AD38" s="389" t="str">
        <f ca="1">IF(表示変換!D38="","",表示変換!D38)</f>
        <v/>
      </c>
      <c r="AE38" s="389" t="str">
        <f>IF(表示変換!E38="","",表示変換!E38)</f>
        <v/>
      </c>
      <c r="AF38" s="389" t="str">
        <f>IF(表示変換!F38="","",表示変換!F38)</f>
        <v/>
      </c>
      <c r="AG38" s="389" t="str">
        <f>IF(表示変換!G38="","",表示変換!G38)</f>
        <v/>
      </c>
      <c r="AH38" s="389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9" t="str">
        <f>IF(表示変換!M38="","",表示変換!M38)</f>
        <v/>
      </c>
      <c r="AN38" s="134" t="str">
        <f t="shared" si="15"/>
        <v/>
      </c>
      <c r="AO38" s="134" t="str">
        <f t="shared" si="16"/>
        <v/>
      </c>
      <c r="AP38" s="133" t="str">
        <f t="shared" si="0"/>
        <v/>
      </c>
      <c r="AQ38" s="134" t="str">
        <f t="shared" si="1"/>
        <v/>
      </c>
      <c r="AR38" s="134" t="str">
        <f t="shared" si="2"/>
        <v/>
      </c>
      <c r="AS38" s="134" t="str">
        <f t="shared" si="17"/>
        <v/>
      </c>
      <c r="AU38" s="135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9" t="str">
        <f t="shared" si="38"/>
        <v/>
      </c>
      <c r="AY38" s="129" t="str">
        <f t="shared" si="38"/>
        <v/>
      </c>
      <c r="AZ38" s="129" t="str">
        <f t="shared" si="38"/>
        <v/>
      </c>
      <c r="BA38" s="129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3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89" t="str">
        <f>IF(表示変換!B39="","",表示変換!B39)</f>
        <v/>
      </c>
      <c r="C39" s="389" t="str">
        <f ca="1">IF(表示変換!D39="","",表示変換!D39)</f>
        <v/>
      </c>
      <c r="D39" s="389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11" t="str">
        <f t="shared" si="13"/>
        <v/>
      </c>
      <c r="Z39" s="392">
        <f t="shared" si="36"/>
        <v>34</v>
      </c>
      <c r="AA39" s="389" t="str">
        <f>IF(表示変換!B39="","",表示変換!B39)</f>
        <v/>
      </c>
      <c r="AB39" s="112" t="str">
        <f>IF(表示変換!C39="","",表示変換!C39)</f>
        <v/>
      </c>
      <c r="AC39" s="389" t="str">
        <f>IF(AB39="","",DATEDIF(AB39,入力!$C$3,"Y"))</f>
        <v/>
      </c>
      <c r="AD39" s="389" t="str">
        <f ca="1">IF(表示変換!D39="","",表示変換!D39)</f>
        <v/>
      </c>
      <c r="AE39" s="389" t="str">
        <f>IF(表示変換!E39="","",表示変換!E39)</f>
        <v/>
      </c>
      <c r="AF39" s="389" t="str">
        <f>IF(表示変換!F39="","",表示変換!F39)</f>
        <v/>
      </c>
      <c r="AG39" s="389" t="str">
        <f>IF(表示変換!G39="","",表示変換!G39)</f>
        <v/>
      </c>
      <c r="AH39" s="389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9" t="str">
        <f>IF(表示変換!M39="","",表示変換!M39)</f>
        <v/>
      </c>
      <c r="AN39" s="134" t="str">
        <f t="shared" si="15"/>
        <v/>
      </c>
      <c r="AO39" s="134" t="str">
        <f t="shared" si="16"/>
        <v/>
      </c>
      <c r="AP39" s="133" t="str">
        <f t="shared" si="0"/>
        <v/>
      </c>
      <c r="AQ39" s="134" t="str">
        <f t="shared" si="1"/>
        <v/>
      </c>
      <c r="AR39" s="134" t="str">
        <f t="shared" si="2"/>
        <v/>
      </c>
      <c r="AS39" s="134" t="str">
        <f t="shared" si="17"/>
        <v/>
      </c>
      <c r="AU39" s="135">
        <f t="shared" si="38"/>
        <v>34</v>
      </c>
      <c r="AV39" s="85" t="str">
        <f t="shared" si="38"/>
        <v/>
      </c>
      <c r="AW39" s="85" t="str">
        <f t="shared" ca="1" si="38"/>
        <v/>
      </c>
      <c r="AX39" s="129" t="str">
        <f t="shared" si="38"/>
        <v/>
      </c>
      <c r="AY39" s="129" t="str">
        <f t="shared" si="38"/>
        <v/>
      </c>
      <c r="AZ39" s="129" t="str">
        <f t="shared" si="38"/>
        <v/>
      </c>
      <c r="BA39" s="129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3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89" t="str">
        <f>IF(表示変換!B40="","",表示変換!B40)</f>
        <v/>
      </c>
      <c r="C40" s="389" t="str">
        <f ca="1">IF(表示変換!D40="","",表示変換!D40)</f>
        <v/>
      </c>
      <c r="D40" s="389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11" t="str">
        <f t="shared" si="13"/>
        <v/>
      </c>
      <c r="Z40" s="392">
        <f t="shared" si="36"/>
        <v>35</v>
      </c>
      <c r="AA40" s="389" t="str">
        <f>IF(表示変換!B40="","",表示変換!B40)</f>
        <v/>
      </c>
      <c r="AB40" s="112" t="str">
        <f>IF(表示変換!C40="","",表示変換!C40)</f>
        <v/>
      </c>
      <c r="AC40" s="389" t="str">
        <f>IF(AB40="","",DATEDIF(AB40,入力!$C$3,"Y"))</f>
        <v/>
      </c>
      <c r="AD40" s="389" t="str">
        <f ca="1">IF(表示変換!D40="","",表示変換!D40)</f>
        <v/>
      </c>
      <c r="AE40" s="389" t="str">
        <f>IF(表示変換!E40="","",表示変換!E40)</f>
        <v/>
      </c>
      <c r="AF40" s="389" t="str">
        <f>IF(表示変換!F40="","",表示変換!F40)</f>
        <v/>
      </c>
      <c r="AG40" s="389" t="str">
        <f>IF(表示変換!G40="","",表示変換!G40)</f>
        <v/>
      </c>
      <c r="AH40" s="389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9" t="str">
        <f>IF(表示変換!M40="","",表示変換!M40)</f>
        <v/>
      </c>
      <c r="AN40" s="134" t="str">
        <f t="shared" si="15"/>
        <v/>
      </c>
      <c r="AO40" s="134" t="str">
        <f t="shared" si="16"/>
        <v/>
      </c>
      <c r="AP40" s="133" t="str">
        <f t="shared" si="0"/>
        <v/>
      </c>
      <c r="AQ40" s="134" t="str">
        <f t="shared" si="1"/>
        <v/>
      </c>
      <c r="AR40" s="134" t="str">
        <f t="shared" si="2"/>
        <v/>
      </c>
      <c r="AS40" s="134" t="str">
        <f t="shared" si="17"/>
        <v/>
      </c>
      <c r="AU40" s="135">
        <f t="shared" si="38"/>
        <v>35</v>
      </c>
      <c r="AV40" s="85" t="str">
        <f t="shared" si="38"/>
        <v/>
      </c>
      <c r="AW40" s="85" t="str">
        <f t="shared" ca="1" si="38"/>
        <v/>
      </c>
      <c r="AX40" s="129" t="str">
        <f t="shared" si="38"/>
        <v/>
      </c>
      <c r="AY40" s="129" t="str">
        <f t="shared" si="38"/>
        <v/>
      </c>
      <c r="AZ40" s="129" t="str">
        <f t="shared" si="38"/>
        <v/>
      </c>
      <c r="BA40" s="129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3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89" t="str">
        <f>IF(表示変換!B41="","",表示変換!B41)</f>
        <v/>
      </c>
      <c r="C41" s="389" t="str">
        <f ca="1">IF(表示変換!D41="","",表示変換!D41)</f>
        <v/>
      </c>
      <c r="D41" s="389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11" t="str">
        <f t="shared" si="13"/>
        <v/>
      </c>
      <c r="Z41" s="392">
        <f t="shared" si="36"/>
        <v>36</v>
      </c>
      <c r="AA41" s="389" t="str">
        <f>IF(表示変換!B41="","",表示変換!B41)</f>
        <v/>
      </c>
      <c r="AB41" s="112" t="str">
        <f>IF(表示変換!C41="","",表示変換!C41)</f>
        <v/>
      </c>
      <c r="AC41" s="389" t="str">
        <f>IF(AB41="","",DATEDIF(AB41,入力!$C$3,"Y"))</f>
        <v/>
      </c>
      <c r="AD41" s="389" t="str">
        <f ca="1">IF(表示変換!D41="","",表示変換!D41)</f>
        <v/>
      </c>
      <c r="AE41" s="389" t="str">
        <f>IF(表示変換!E41="","",表示変換!E41)</f>
        <v/>
      </c>
      <c r="AF41" s="389" t="str">
        <f>IF(表示変換!F41="","",表示変換!F41)</f>
        <v/>
      </c>
      <c r="AG41" s="389" t="str">
        <f>IF(表示変換!G41="","",表示変換!G41)</f>
        <v/>
      </c>
      <c r="AH41" s="389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9" t="str">
        <f>IF(表示変換!M41="","",表示変換!M41)</f>
        <v/>
      </c>
      <c r="AN41" s="134" t="str">
        <f t="shared" si="15"/>
        <v/>
      </c>
      <c r="AO41" s="134" t="str">
        <f t="shared" si="16"/>
        <v/>
      </c>
      <c r="AP41" s="133" t="str">
        <f t="shared" si="0"/>
        <v/>
      </c>
      <c r="AQ41" s="134" t="str">
        <f t="shared" si="1"/>
        <v/>
      </c>
      <c r="AR41" s="134" t="str">
        <f t="shared" si="2"/>
        <v/>
      </c>
      <c r="AS41" s="134" t="str">
        <f t="shared" si="17"/>
        <v/>
      </c>
      <c r="AU41" s="135">
        <f t="shared" si="38"/>
        <v>36</v>
      </c>
      <c r="AV41" s="85" t="str">
        <f t="shared" si="38"/>
        <v/>
      </c>
      <c r="AW41" s="85" t="str">
        <f t="shared" ca="1" si="38"/>
        <v/>
      </c>
      <c r="AX41" s="129" t="str">
        <f t="shared" si="38"/>
        <v/>
      </c>
      <c r="AY41" s="129" t="str">
        <f t="shared" si="38"/>
        <v/>
      </c>
      <c r="AZ41" s="129" t="str">
        <f t="shared" si="38"/>
        <v/>
      </c>
      <c r="BA41" s="129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3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89" t="str">
        <f>IF(表示変換!B42="","",表示変換!B42)</f>
        <v/>
      </c>
      <c r="C42" s="389" t="str">
        <f ca="1">IF(表示変換!D42="","",表示変換!D42)</f>
        <v/>
      </c>
      <c r="D42" s="389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11" t="str">
        <f t="shared" si="13"/>
        <v/>
      </c>
      <c r="Z42" s="392">
        <f t="shared" si="36"/>
        <v>37</v>
      </c>
      <c r="AA42" s="389" t="str">
        <f>IF(表示変換!B42="","",表示変換!B42)</f>
        <v/>
      </c>
      <c r="AB42" s="112" t="str">
        <f>IF(表示変換!C42="","",表示変換!C42)</f>
        <v/>
      </c>
      <c r="AC42" s="389" t="str">
        <f>IF(AB42="","",DATEDIF(AB42,入力!$C$3,"Y"))</f>
        <v/>
      </c>
      <c r="AD42" s="389" t="str">
        <f ca="1">IF(表示変換!D42="","",表示変換!D42)</f>
        <v/>
      </c>
      <c r="AE42" s="389" t="str">
        <f>IF(表示変換!E42="","",表示変換!E42)</f>
        <v/>
      </c>
      <c r="AF42" s="389" t="str">
        <f>IF(表示変換!F42="","",表示変換!F42)</f>
        <v/>
      </c>
      <c r="AG42" s="389" t="str">
        <f>IF(表示変換!G42="","",表示変換!G42)</f>
        <v/>
      </c>
      <c r="AH42" s="389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9" t="str">
        <f>IF(表示変換!M42="","",表示変換!M42)</f>
        <v/>
      </c>
      <c r="AN42" s="134" t="str">
        <f t="shared" si="15"/>
        <v/>
      </c>
      <c r="AO42" s="134" t="str">
        <f t="shared" si="16"/>
        <v/>
      </c>
      <c r="AP42" s="133" t="str">
        <f t="shared" si="0"/>
        <v/>
      </c>
      <c r="AQ42" s="134" t="str">
        <f t="shared" si="1"/>
        <v/>
      </c>
      <c r="AR42" s="134" t="str">
        <f t="shared" si="2"/>
        <v/>
      </c>
      <c r="AS42" s="134" t="str">
        <f t="shared" si="17"/>
        <v/>
      </c>
      <c r="AU42" s="135">
        <f t="shared" si="38"/>
        <v>37</v>
      </c>
      <c r="AV42" s="85" t="str">
        <f t="shared" si="38"/>
        <v/>
      </c>
      <c r="AW42" s="85" t="str">
        <f t="shared" ca="1" si="38"/>
        <v/>
      </c>
      <c r="AX42" s="129" t="str">
        <f t="shared" si="38"/>
        <v/>
      </c>
      <c r="AY42" s="129" t="str">
        <f t="shared" si="38"/>
        <v/>
      </c>
      <c r="AZ42" s="129" t="str">
        <f t="shared" si="38"/>
        <v/>
      </c>
      <c r="BA42" s="129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3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89" t="str">
        <f>IF(表示変換!B43="","",表示変換!B43)</f>
        <v/>
      </c>
      <c r="C43" s="389" t="str">
        <f ca="1">IF(表示変換!D43="","",表示変換!D43)</f>
        <v/>
      </c>
      <c r="D43" s="389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11" t="str">
        <f t="shared" si="13"/>
        <v/>
      </c>
      <c r="Z43" s="392">
        <f t="shared" si="36"/>
        <v>38</v>
      </c>
      <c r="AA43" s="389" t="str">
        <f>IF(表示変換!B43="","",表示変換!B43)</f>
        <v/>
      </c>
      <c r="AB43" s="112" t="str">
        <f>IF(表示変換!C43="","",表示変換!C43)</f>
        <v/>
      </c>
      <c r="AC43" s="389" t="str">
        <f>IF(AB43="","",DATEDIF(AB43,入力!$C$3,"Y"))</f>
        <v/>
      </c>
      <c r="AD43" s="389" t="str">
        <f ca="1">IF(表示変換!D43="","",表示変換!D43)</f>
        <v/>
      </c>
      <c r="AE43" s="389" t="str">
        <f>IF(表示変換!E43="","",表示変換!E43)</f>
        <v/>
      </c>
      <c r="AF43" s="389" t="str">
        <f>IF(表示変換!F43="","",表示変換!F43)</f>
        <v/>
      </c>
      <c r="AG43" s="389" t="str">
        <f>IF(表示変換!G43="","",表示変換!G43)</f>
        <v/>
      </c>
      <c r="AH43" s="389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9" t="str">
        <f>IF(表示変換!M43="","",表示変換!M43)</f>
        <v/>
      </c>
      <c r="AN43" s="134" t="str">
        <f t="shared" si="15"/>
        <v/>
      </c>
      <c r="AO43" s="134" t="str">
        <f t="shared" si="16"/>
        <v/>
      </c>
      <c r="AP43" s="133" t="str">
        <f t="shared" si="0"/>
        <v/>
      </c>
      <c r="AQ43" s="134" t="str">
        <f t="shared" si="1"/>
        <v/>
      </c>
      <c r="AR43" s="134" t="str">
        <f t="shared" si="2"/>
        <v/>
      </c>
      <c r="AS43" s="134" t="str">
        <f t="shared" si="17"/>
        <v/>
      </c>
      <c r="AU43" s="135">
        <f t="shared" si="38"/>
        <v>38</v>
      </c>
      <c r="AV43" s="85" t="str">
        <f t="shared" si="38"/>
        <v/>
      </c>
      <c r="AW43" s="85" t="str">
        <f t="shared" ca="1" si="38"/>
        <v/>
      </c>
      <c r="AX43" s="129" t="str">
        <f t="shared" si="38"/>
        <v/>
      </c>
      <c r="AY43" s="129" t="str">
        <f t="shared" si="38"/>
        <v/>
      </c>
      <c r="AZ43" s="129" t="str">
        <f t="shared" si="38"/>
        <v/>
      </c>
      <c r="BA43" s="129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3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89" t="str">
        <f>IF(表示変換!B44="","",表示変換!B44)</f>
        <v/>
      </c>
      <c r="C44" s="389" t="str">
        <f ca="1">IF(表示変換!D44="","",表示変換!D44)</f>
        <v/>
      </c>
      <c r="D44" s="389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11" t="str">
        <f t="shared" si="13"/>
        <v/>
      </c>
      <c r="Z44" s="392">
        <f t="shared" si="36"/>
        <v>39</v>
      </c>
      <c r="AA44" s="389" t="str">
        <f>IF(表示変換!B44="","",表示変換!B44)</f>
        <v/>
      </c>
      <c r="AB44" s="112" t="str">
        <f>IF(表示変換!C44="","",表示変換!C44)</f>
        <v/>
      </c>
      <c r="AC44" s="389" t="str">
        <f>IF(AB44="","",DATEDIF(AB44,入力!$C$3,"Y"))</f>
        <v/>
      </c>
      <c r="AD44" s="389" t="str">
        <f ca="1">IF(表示変換!D44="","",表示変換!D44)</f>
        <v/>
      </c>
      <c r="AE44" s="389" t="str">
        <f>IF(表示変換!E44="","",表示変換!E44)</f>
        <v/>
      </c>
      <c r="AF44" s="389" t="str">
        <f>IF(表示変換!F44="","",表示変換!F44)</f>
        <v/>
      </c>
      <c r="AG44" s="389" t="str">
        <f>IF(表示変換!G44="","",表示変換!G44)</f>
        <v/>
      </c>
      <c r="AH44" s="389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9" t="str">
        <f>IF(表示変換!M44="","",表示変換!M44)</f>
        <v/>
      </c>
      <c r="AN44" s="134" t="str">
        <f t="shared" si="15"/>
        <v/>
      </c>
      <c r="AO44" s="134" t="str">
        <f t="shared" si="16"/>
        <v/>
      </c>
      <c r="AP44" s="133" t="str">
        <f t="shared" si="0"/>
        <v/>
      </c>
      <c r="AQ44" s="134" t="str">
        <f t="shared" si="1"/>
        <v/>
      </c>
      <c r="AR44" s="134" t="str">
        <f t="shared" si="2"/>
        <v/>
      </c>
      <c r="AS44" s="134" t="str">
        <f t="shared" si="17"/>
        <v/>
      </c>
      <c r="AU44" s="135">
        <f t="shared" si="38"/>
        <v>39</v>
      </c>
      <c r="AV44" s="85" t="str">
        <f t="shared" si="38"/>
        <v/>
      </c>
      <c r="AW44" s="85" t="str">
        <f t="shared" ca="1" si="38"/>
        <v/>
      </c>
      <c r="AX44" s="129" t="str">
        <f t="shared" si="38"/>
        <v/>
      </c>
      <c r="AY44" s="129" t="str">
        <f t="shared" si="38"/>
        <v/>
      </c>
      <c r="AZ44" s="129" t="str">
        <f t="shared" si="38"/>
        <v/>
      </c>
      <c r="BA44" s="129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3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89" t="str">
        <f>IF(表示変換!B45="","",表示変換!B45)</f>
        <v/>
      </c>
      <c r="C45" s="389" t="str">
        <f ca="1">IF(表示変換!D45="","",表示変換!D45)</f>
        <v/>
      </c>
      <c r="D45" s="389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11" t="str">
        <f t="shared" si="13"/>
        <v/>
      </c>
      <c r="Z45" s="392">
        <f t="shared" si="36"/>
        <v>40</v>
      </c>
      <c r="AA45" s="389" t="str">
        <f>IF(表示変換!B45="","",表示変換!B45)</f>
        <v/>
      </c>
      <c r="AB45" s="112" t="str">
        <f>IF(表示変換!C45="","",表示変換!C45)</f>
        <v/>
      </c>
      <c r="AC45" s="389" t="str">
        <f>IF(AB45="","",DATEDIF(AB45,入力!$C$3,"Y"))</f>
        <v/>
      </c>
      <c r="AD45" s="389" t="str">
        <f ca="1">IF(表示変換!D45="","",表示変換!D45)</f>
        <v/>
      </c>
      <c r="AE45" s="389" t="str">
        <f>IF(表示変換!E45="","",表示変換!E45)</f>
        <v/>
      </c>
      <c r="AF45" s="389" t="str">
        <f>IF(表示変換!F45="","",表示変換!F45)</f>
        <v/>
      </c>
      <c r="AG45" s="389" t="str">
        <f>IF(表示変換!G45="","",表示変換!G45)</f>
        <v/>
      </c>
      <c r="AH45" s="389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9" t="str">
        <f>IF(表示変換!M45="","",表示変換!M45)</f>
        <v/>
      </c>
      <c r="AN45" s="134" t="str">
        <f t="shared" si="15"/>
        <v/>
      </c>
      <c r="AO45" s="134" t="str">
        <f t="shared" si="16"/>
        <v/>
      </c>
      <c r="AP45" s="133" t="str">
        <f t="shared" si="0"/>
        <v/>
      </c>
      <c r="AQ45" s="134" t="str">
        <f t="shared" si="1"/>
        <v/>
      </c>
      <c r="AR45" s="134" t="str">
        <f t="shared" si="2"/>
        <v/>
      </c>
      <c r="AS45" s="134" t="str">
        <f t="shared" si="17"/>
        <v/>
      </c>
      <c r="AU45" s="135">
        <f t="shared" si="38"/>
        <v>40</v>
      </c>
      <c r="AV45" s="85" t="str">
        <f t="shared" si="38"/>
        <v/>
      </c>
      <c r="AW45" s="85" t="str">
        <f t="shared" ca="1" si="38"/>
        <v/>
      </c>
      <c r="AX45" s="129" t="str">
        <f t="shared" si="38"/>
        <v/>
      </c>
      <c r="AY45" s="129" t="str">
        <f t="shared" si="38"/>
        <v/>
      </c>
      <c r="AZ45" s="129" t="str">
        <f t="shared" si="38"/>
        <v/>
      </c>
      <c r="BA45" s="129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3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89" t="str">
        <f>IF(表示変換!B46="","",表示変換!B46)</f>
        <v/>
      </c>
      <c r="C46" s="389" t="str">
        <f ca="1">IF(表示変換!D46="","",表示変換!D46)</f>
        <v/>
      </c>
      <c r="D46" s="389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11" t="str">
        <f t="shared" si="13"/>
        <v/>
      </c>
      <c r="Z46" s="392">
        <f t="shared" si="36"/>
        <v>41</v>
      </c>
      <c r="AA46" s="389" t="str">
        <f>IF(表示変換!B46="","",表示変換!B46)</f>
        <v/>
      </c>
      <c r="AB46" s="112" t="str">
        <f>IF(表示変換!C46="","",表示変換!C46)</f>
        <v/>
      </c>
      <c r="AC46" s="389" t="str">
        <f>IF(AB46="","",DATEDIF(AB46,入力!$C$3,"Y"))</f>
        <v/>
      </c>
      <c r="AD46" s="389" t="str">
        <f ca="1">IF(表示変換!D46="","",表示変換!D46)</f>
        <v/>
      </c>
      <c r="AE46" s="389" t="str">
        <f>IF(表示変換!E46="","",表示変換!E46)</f>
        <v/>
      </c>
      <c r="AF46" s="389" t="str">
        <f>IF(表示変換!F46="","",表示変換!F46)</f>
        <v/>
      </c>
      <c r="AG46" s="389" t="str">
        <f>IF(表示変換!G46="","",表示変換!G46)</f>
        <v/>
      </c>
      <c r="AH46" s="389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9" t="str">
        <f>IF(表示変換!M46="","",表示変換!M46)</f>
        <v/>
      </c>
      <c r="AN46" s="134" t="str">
        <f t="shared" si="15"/>
        <v/>
      </c>
      <c r="AO46" s="134" t="str">
        <f t="shared" si="16"/>
        <v/>
      </c>
      <c r="AP46" s="133" t="str">
        <f t="shared" si="0"/>
        <v/>
      </c>
      <c r="AQ46" s="134" t="str">
        <f t="shared" si="1"/>
        <v/>
      </c>
      <c r="AR46" s="134" t="str">
        <f t="shared" si="2"/>
        <v/>
      </c>
      <c r="AS46" s="134" t="str">
        <f t="shared" si="17"/>
        <v/>
      </c>
      <c r="AU46" s="135">
        <f t="shared" si="38"/>
        <v>41</v>
      </c>
      <c r="AV46" s="85" t="str">
        <f t="shared" si="38"/>
        <v/>
      </c>
      <c r="AW46" s="85" t="str">
        <f t="shared" ca="1" si="38"/>
        <v/>
      </c>
      <c r="AX46" s="129" t="str">
        <f t="shared" si="38"/>
        <v/>
      </c>
      <c r="AY46" s="129" t="str">
        <f t="shared" si="38"/>
        <v/>
      </c>
      <c r="AZ46" s="129" t="str">
        <f t="shared" si="38"/>
        <v/>
      </c>
      <c r="BA46" s="129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3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89" t="str">
        <f>IF(表示変換!B47="","",表示変換!B47)</f>
        <v/>
      </c>
      <c r="C47" s="389" t="str">
        <f ca="1">IF(表示変換!D47="","",表示変換!D47)</f>
        <v/>
      </c>
      <c r="D47" s="389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11" t="str">
        <f t="shared" si="13"/>
        <v/>
      </c>
      <c r="Z47" s="392">
        <f t="shared" si="36"/>
        <v>42</v>
      </c>
      <c r="AA47" s="389" t="str">
        <f>IF(表示変換!B47="","",表示変換!B47)</f>
        <v/>
      </c>
      <c r="AB47" s="112" t="str">
        <f>IF(表示変換!C47="","",表示変換!C47)</f>
        <v/>
      </c>
      <c r="AC47" s="389" t="str">
        <f>IF(AB47="","",DATEDIF(AB47,入力!$C$3,"Y"))</f>
        <v/>
      </c>
      <c r="AD47" s="389" t="str">
        <f ca="1">IF(表示変換!D47="","",表示変換!D47)</f>
        <v/>
      </c>
      <c r="AE47" s="389" t="str">
        <f>IF(表示変換!E47="","",表示変換!E47)</f>
        <v/>
      </c>
      <c r="AF47" s="389" t="str">
        <f>IF(表示変換!F47="","",表示変換!F47)</f>
        <v/>
      </c>
      <c r="AG47" s="389" t="str">
        <f>IF(表示変換!G47="","",表示変換!G47)</f>
        <v/>
      </c>
      <c r="AH47" s="389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9" t="str">
        <f>IF(表示変換!M47="","",表示変換!M47)</f>
        <v/>
      </c>
      <c r="AN47" s="134" t="str">
        <f t="shared" si="15"/>
        <v/>
      </c>
      <c r="AO47" s="134" t="str">
        <f t="shared" si="16"/>
        <v/>
      </c>
      <c r="AP47" s="133" t="str">
        <f t="shared" si="0"/>
        <v/>
      </c>
      <c r="AQ47" s="134" t="str">
        <f t="shared" si="1"/>
        <v/>
      </c>
      <c r="AR47" s="134" t="str">
        <f t="shared" si="2"/>
        <v/>
      </c>
      <c r="AS47" s="134" t="str">
        <f t="shared" si="17"/>
        <v/>
      </c>
      <c r="AU47" s="135">
        <f t="shared" si="38"/>
        <v>42</v>
      </c>
      <c r="AV47" s="85" t="str">
        <f t="shared" si="38"/>
        <v/>
      </c>
      <c r="AW47" s="85" t="str">
        <f t="shared" ca="1" si="38"/>
        <v/>
      </c>
      <c r="AX47" s="129" t="str">
        <f t="shared" si="38"/>
        <v/>
      </c>
      <c r="AY47" s="129" t="str">
        <f t="shared" si="38"/>
        <v/>
      </c>
      <c r="AZ47" s="129" t="str">
        <f t="shared" si="38"/>
        <v/>
      </c>
      <c r="BA47" s="129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3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89" t="str">
        <f>IF(表示変換!B48="","",表示変換!B48)</f>
        <v/>
      </c>
      <c r="C48" s="389" t="str">
        <f ca="1">IF(表示変換!D48="","",表示変換!D48)</f>
        <v/>
      </c>
      <c r="D48" s="389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11" t="str">
        <f t="shared" si="13"/>
        <v/>
      </c>
      <c r="Z48" s="392">
        <f t="shared" si="36"/>
        <v>43</v>
      </c>
      <c r="AA48" s="389" t="str">
        <f>IF(表示変換!B48="","",表示変換!B48)</f>
        <v/>
      </c>
      <c r="AB48" s="112" t="str">
        <f>IF(表示変換!C48="","",表示変換!C48)</f>
        <v/>
      </c>
      <c r="AC48" s="389" t="str">
        <f>IF(AB48="","",DATEDIF(AB48,入力!$C$3,"Y"))</f>
        <v/>
      </c>
      <c r="AD48" s="389" t="str">
        <f ca="1">IF(表示変換!D48="","",表示変換!D48)</f>
        <v/>
      </c>
      <c r="AE48" s="389" t="str">
        <f>IF(表示変換!E48="","",表示変換!E48)</f>
        <v/>
      </c>
      <c r="AF48" s="389" t="str">
        <f>IF(表示変換!F48="","",表示変換!F48)</f>
        <v/>
      </c>
      <c r="AG48" s="389" t="str">
        <f>IF(表示変換!G48="","",表示変換!G48)</f>
        <v/>
      </c>
      <c r="AH48" s="389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9" t="str">
        <f>IF(表示変換!M48="","",表示変換!M48)</f>
        <v/>
      </c>
      <c r="AN48" s="134" t="str">
        <f t="shared" si="15"/>
        <v/>
      </c>
      <c r="AO48" s="134" t="str">
        <f t="shared" si="16"/>
        <v/>
      </c>
      <c r="AP48" s="133" t="str">
        <f t="shared" si="0"/>
        <v/>
      </c>
      <c r="AQ48" s="134" t="str">
        <f t="shared" si="1"/>
        <v/>
      </c>
      <c r="AR48" s="134" t="str">
        <f t="shared" si="2"/>
        <v/>
      </c>
      <c r="AS48" s="134" t="str">
        <f t="shared" si="17"/>
        <v/>
      </c>
      <c r="AU48" s="135">
        <f t="shared" si="38"/>
        <v>43</v>
      </c>
      <c r="AV48" s="85" t="str">
        <f t="shared" si="38"/>
        <v/>
      </c>
      <c r="AW48" s="85" t="str">
        <f t="shared" ca="1" si="38"/>
        <v/>
      </c>
      <c r="AX48" s="129" t="str">
        <f t="shared" si="38"/>
        <v/>
      </c>
      <c r="AY48" s="129" t="str">
        <f t="shared" si="38"/>
        <v/>
      </c>
      <c r="AZ48" s="129" t="str">
        <f t="shared" si="38"/>
        <v/>
      </c>
      <c r="BA48" s="129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3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89" t="str">
        <f>IF(表示変換!B49="","",表示変換!B49)</f>
        <v/>
      </c>
      <c r="C49" s="389" t="str">
        <f ca="1">IF(表示変換!D49="","",表示変換!D49)</f>
        <v/>
      </c>
      <c r="D49" s="389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11" t="str">
        <f t="shared" si="13"/>
        <v/>
      </c>
      <c r="Z49" s="392">
        <f t="shared" si="36"/>
        <v>44</v>
      </c>
      <c r="AA49" s="389" t="str">
        <f>IF(表示変換!B49="","",表示変換!B49)</f>
        <v/>
      </c>
      <c r="AB49" s="112" t="str">
        <f>IF(表示変換!C49="","",表示変換!C49)</f>
        <v/>
      </c>
      <c r="AC49" s="389" t="str">
        <f>IF(AB49="","",DATEDIF(AB49,入力!$C$3,"Y"))</f>
        <v/>
      </c>
      <c r="AD49" s="389" t="str">
        <f ca="1">IF(表示変換!D49="","",表示変換!D49)</f>
        <v/>
      </c>
      <c r="AE49" s="389" t="str">
        <f>IF(表示変換!E49="","",表示変換!E49)</f>
        <v/>
      </c>
      <c r="AF49" s="389" t="str">
        <f>IF(表示変換!F49="","",表示変換!F49)</f>
        <v/>
      </c>
      <c r="AG49" s="389" t="str">
        <f>IF(表示変換!G49="","",表示変換!G49)</f>
        <v/>
      </c>
      <c r="AH49" s="389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9" t="str">
        <f>IF(表示変換!M49="","",表示変換!M49)</f>
        <v/>
      </c>
      <c r="AN49" s="134" t="str">
        <f t="shared" si="15"/>
        <v/>
      </c>
      <c r="AO49" s="134" t="str">
        <f t="shared" si="16"/>
        <v/>
      </c>
      <c r="AP49" s="133" t="str">
        <f t="shared" si="0"/>
        <v/>
      </c>
      <c r="AQ49" s="134" t="str">
        <f t="shared" si="1"/>
        <v/>
      </c>
      <c r="AR49" s="134" t="str">
        <f t="shared" si="2"/>
        <v/>
      </c>
      <c r="AS49" s="134" t="str">
        <f t="shared" si="17"/>
        <v/>
      </c>
      <c r="AU49" s="135">
        <f t="shared" si="38"/>
        <v>44</v>
      </c>
      <c r="AV49" s="85" t="str">
        <f t="shared" si="38"/>
        <v/>
      </c>
      <c r="AW49" s="85" t="str">
        <f t="shared" ca="1" si="38"/>
        <v/>
      </c>
      <c r="AX49" s="129" t="str">
        <f t="shared" si="38"/>
        <v/>
      </c>
      <c r="AY49" s="129" t="str">
        <f t="shared" si="38"/>
        <v/>
      </c>
      <c r="AZ49" s="129" t="str">
        <f t="shared" si="38"/>
        <v/>
      </c>
      <c r="BA49" s="129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3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89" t="str">
        <f>IF(表示変換!B50="","",表示変換!B50)</f>
        <v/>
      </c>
      <c r="C50" s="389" t="str">
        <f ca="1">IF(表示変換!D50="","",表示変換!D50)</f>
        <v/>
      </c>
      <c r="D50" s="389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11" t="str">
        <f t="shared" si="13"/>
        <v/>
      </c>
      <c r="Z50" s="392">
        <f t="shared" si="36"/>
        <v>45</v>
      </c>
      <c r="AA50" s="389" t="str">
        <f>IF(表示変換!B50="","",表示変換!B50)</f>
        <v/>
      </c>
      <c r="AB50" s="112" t="str">
        <f>IF(表示変換!C50="","",表示変換!C50)</f>
        <v/>
      </c>
      <c r="AC50" s="389" t="str">
        <f>IF(AB50="","",DATEDIF(AB50,入力!$C$3,"Y"))</f>
        <v/>
      </c>
      <c r="AD50" s="389" t="str">
        <f ca="1">IF(表示変換!D50="","",表示変換!D50)</f>
        <v/>
      </c>
      <c r="AE50" s="389" t="str">
        <f>IF(表示変換!E50="","",表示変換!E50)</f>
        <v/>
      </c>
      <c r="AF50" s="389" t="str">
        <f>IF(表示変換!F50="","",表示変換!F50)</f>
        <v/>
      </c>
      <c r="AG50" s="389" t="str">
        <f>IF(表示変換!G50="","",表示変換!G50)</f>
        <v/>
      </c>
      <c r="AH50" s="389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9" t="str">
        <f>IF(表示変換!M50="","",表示変換!M50)</f>
        <v/>
      </c>
      <c r="AN50" s="134" t="str">
        <f t="shared" si="15"/>
        <v/>
      </c>
      <c r="AO50" s="134" t="str">
        <f t="shared" si="16"/>
        <v/>
      </c>
      <c r="AP50" s="133" t="str">
        <f t="shared" si="0"/>
        <v/>
      </c>
      <c r="AQ50" s="134" t="str">
        <f t="shared" si="1"/>
        <v/>
      </c>
      <c r="AR50" s="134" t="str">
        <f t="shared" si="2"/>
        <v/>
      </c>
      <c r="AS50" s="134" t="str">
        <f t="shared" si="17"/>
        <v/>
      </c>
      <c r="AU50" s="135">
        <f t="shared" si="38"/>
        <v>45</v>
      </c>
      <c r="AV50" s="85" t="str">
        <f t="shared" si="38"/>
        <v/>
      </c>
      <c r="AW50" s="85" t="str">
        <f t="shared" ca="1" si="38"/>
        <v/>
      </c>
      <c r="AX50" s="129" t="str">
        <f t="shared" si="38"/>
        <v/>
      </c>
      <c r="AY50" s="129" t="str">
        <f t="shared" si="38"/>
        <v/>
      </c>
      <c r="AZ50" s="129" t="str">
        <f t="shared" si="38"/>
        <v/>
      </c>
      <c r="BA50" s="129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3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89" t="str">
        <f>IF(表示変換!B51="","",表示変換!B51)</f>
        <v/>
      </c>
      <c r="C51" s="389" t="str">
        <f ca="1">IF(表示変換!D51="","",表示変換!D51)</f>
        <v/>
      </c>
      <c r="D51" s="389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11" t="str">
        <f t="shared" si="13"/>
        <v/>
      </c>
      <c r="Z51" s="392">
        <f t="shared" si="36"/>
        <v>46</v>
      </c>
      <c r="AA51" s="389" t="str">
        <f>IF(表示変換!B51="","",表示変換!B51)</f>
        <v/>
      </c>
      <c r="AB51" s="112" t="str">
        <f>IF(表示変換!C51="","",表示変換!C51)</f>
        <v/>
      </c>
      <c r="AC51" s="389" t="str">
        <f>IF(AB51="","",DATEDIF(AB51,入力!$C$3,"Y"))</f>
        <v/>
      </c>
      <c r="AD51" s="389" t="str">
        <f ca="1">IF(表示変換!D51="","",表示変換!D51)</f>
        <v/>
      </c>
      <c r="AE51" s="389" t="str">
        <f>IF(表示変換!E51="","",表示変換!E51)</f>
        <v/>
      </c>
      <c r="AF51" s="389" t="str">
        <f>IF(表示変換!F51="","",表示変換!F51)</f>
        <v/>
      </c>
      <c r="AG51" s="389" t="str">
        <f>IF(表示変換!G51="","",表示変換!G51)</f>
        <v/>
      </c>
      <c r="AH51" s="389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9" t="str">
        <f>IF(表示変換!M51="","",表示変換!M51)</f>
        <v/>
      </c>
      <c r="AN51" s="134" t="str">
        <f t="shared" si="15"/>
        <v/>
      </c>
      <c r="AO51" s="134" t="str">
        <f t="shared" si="16"/>
        <v/>
      </c>
      <c r="AP51" s="133" t="str">
        <f t="shared" si="0"/>
        <v/>
      </c>
      <c r="AQ51" s="134" t="str">
        <f t="shared" si="1"/>
        <v/>
      </c>
      <c r="AR51" s="134" t="str">
        <f t="shared" si="2"/>
        <v/>
      </c>
      <c r="AS51" s="134" t="str">
        <f t="shared" si="17"/>
        <v/>
      </c>
      <c r="AU51" s="135">
        <f t="shared" si="38"/>
        <v>46</v>
      </c>
      <c r="AV51" s="85" t="str">
        <f t="shared" si="38"/>
        <v/>
      </c>
      <c r="AW51" s="85" t="str">
        <f t="shared" ca="1" si="38"/>
        <v/>
      </c>
      <c r="AX51" s="129" t="str">
        <f t="shared" si="38"/>
        <v/>
      </c>
      <c r="AY51" s="129" t="str">
        <f t="shared" si="38"/>
        <v/>
      </c>
      <c r="AZ51" s="129" t="str">
        <f t="shared" si="38"/>
        <v/>
      </c>
      <c r="BA51" s="129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3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89" t="str">
        <f>IF(表示変換!B52="","",表示変換!B52)</f>
        <v/>
      </c>
      <c r="C52" s="389" t="str">
        <f ca="1">IF(表示変換!D52="","",表示変換!D52)</f>
        <v/>
      </c>
      <c r="D52" s="389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11" t="str">
        <f t="shared" si="13"/>
        <v/>
      </c>
      <c r="Z52" s="392">
        <f t="shared" si="36"/>
        <v>47</v>
      </c>
      <c r="AA52" s="389" t="str">
        <f>IF(表示変換!B52="","",表示変換!B52)</f>
        <v/>
      </c>
      <c r="AB52" s="112" t="str">
        <f>IF(表示変換!C52="","",表示変換!C52)</f>
        <v/>
      </c>
      <c r="AC52" s="389" t="str">
        <f>IF(AB52="","",DATEDIF(AB52,入力!$C$3,"Y"))</f>
        <v/>
      </c>
      <c r="AD52" s="389" t="str">
        <f ca="1">IF(表示変換!D52="","",表示変換!D52)</f>
        <v/>
      </c>
      <c r="AE52" s="389" t="str">
        <f>IF(表示変換!E52="","",表示変換!E52)</f>
        <v/>
      </c>
      <c r="AF52" s="389" t="str">
        <f>IF(表示変換!F52="","",表示変換!F52)</f>
        <v/>
      </c>
      <c r="AG52" s="389" t="str">
        <f>IF(表示変換!G52="","",表示変換!G52)</f>
        <v/>
      </c>
      <c r="AH52" s="389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9" t="str">
        <f>IF(表示変換!M52="","",表示変換!M52)</f>
        <v/>
      </c>
      <c r="AN52" s="134" t="str">
        <f t="shared" si="15"/>
        <v/>
      </c>
      <c r="AO52" s="134" t="str">
        <f t="shared" si="16"/>
        <v/>
      </c>
      <c r="AP52" s="133" t="str">
        <f t="shared" si="0"/>
        <v/>
      </c>
      <c r="AQ52" s="134" t="str">
        <f t="shared" si="1"/>
        <v/>
      </c>
      <c r="AR52" s="134" t="str">
        <f t="shared" si="2"/>
        <v/>
      </c>
      <c r="AS52" s="134" t="str">
        <f t="shared" si="17"/>
        <v/>
      </c>
      <c r="AU52" s="135">
        <f t="shared" si="38"/>
        <v>47</v>
      </c>
      <c r="AV52" s="85" t="str">
        <f t="shared" si="38"/>
        <v/>
      </c>
      <c r="AW52" s="85" t="str">
        <f t="shared" ca="1" si="38"/>
        <v/>
      </c>
      <c r="AX52" s="129" t="str">
        <f t="shared" si="38"/>
        <v/>
      </c>
      <c r="AY52" s="129" t="str">
        <f t="shared" si="38"/>
        <v/>
      </c>
      <c r="AZ52" s="129" t="str">
        <f t="shared" si="38"/>
        <v/>
      </c>
      <c r="BA52" s="129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3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89" t="str">
        <f>IF(表示変換!B53="","",表示変換!B53)</f>
        <v/>
      </c>
      <c r="C53" s="389" t="str">
        <f ca="1">IF(表示変換!D53="","",表示変換!D53)</f>
        <v/>
      </c>
      <c r="D53" s="389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11" t="str">
        <f t="shared" si="13"/>
        <v/>
      </c>
      <c r="Z53" s="392">
        <f t="shared" si="36"/>
        <v>48</v>
      </c>
      <c r="AA53" s="389" t="str">
        <f>IF(表示変換!B53="","",表示変換!B53)</f>
        <v/>
      </c>
      <c r="AB53" s="112" t="str">
        <f>IF(表示変換!C53="","",表示変換!C53)</f>
        <v/>
      </c>
      <c r="AC53" s="389" t="str">
        <f>IF(AB53="","",DATEDIF(AB53,入力!$C$3,"Y"))</f>
        <v/>
      </c>
      <c r="AD53" s="389" t="str">
        <f ca="1">IF(表示変換!D53="","",表示変換!D53)</f>
        <v/>
      </c>
      <c r="AE53" s="389" t="str">
        <f>IF(表示変換!E53="","",表示変換!E53)</f>
        <v/>
      </c>
      <c r="AF53" s="389" t="str">
        <f>IF(表示変換!F53="","",表示変換!F53)</f>
        <v/>
      </c>
      <c r="AG53" s="389" t="str">
        <f>IF(表示変換!G53="","",表示変換!G53)</f>
        <v/>
      </c>
      <c r="AH53" s="389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9" t="str">
        <f>IF(表示変換!M53="","",表示変換!M53)</f>
        <v/>
      </c>
      <c r="AN53" s="134" t="str">
        <f t="shared" si="15"/>
        <v/>
      </c>
      <c r="AO53" s="134" t="str">
        <f t="shared" si="16"/>
        <v/>
      </c>
      <c r="AP53" s="133" t="str">
        <f t="shared" si="0"/>
        <v/>
      </c>
      <c r="AQ53" s="134" t="str">
        <f t="shared" si="1"/>
        <v/>
      </c>
      <c r="AR53" s="134" t="str">
        <f t="shared" si="2"/>
        <v/>
      </c>
      <c r="AS53" s="134" t="str">
        <f t="shared" si="17"/>
        <v/>
      </c>
      <c r="AU53" s="135">
        <f t="shared" si="38"/>
        <v>48</v>
      </c>
      <c r="AV53" s="85" t="str">
        <f t="shared" si="38"/>
        <v/>
      </c>
      <c r="AW53" s="85" t="str">
        <f t="shared" ca="1" si="38"/>
        <v/>
      </c>
      <c r="AX53" s="129" t="str">
        <f t="shared" si="38"/>
        <v/>
      </c>
      <c r="AY53" s="129" t="str">
        <f t="shared" si="38"/>
        <v/>
      </c>
      <c r="AZ53" s="129" t="str">
        <f t="shared" si="38"/>
        <v/>
      </c>
      <c r="BA53" s="129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3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89" t="str">
        <f>IF(表示変換!B54="","",表示変換!B54)</f>
        <v/>
      </c>
      <c r="C54" s="389" t="str">
        <f ca="1">IF(表示変換!D54="","",表示変換!D54)</f>
        <v/>
      </c>
      <c r="D54" s="389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11" t="str">
        <f t="shared" si="13"/>
        <v/>
      </c>
      <c r="Z54" s="392">
        <f t="shared" si="36"/>
        <v>49</v>
      </c>
      <c r="AA54" s="389" t="str">
        <f>IF(表示変換!B54="","",表示変換!B54)</f>
        <v/>
      </c>
      <c r="AB54" s="112" t="str">
        <f>IF(表示変換!C54="","",表示変換!C54)</f>
        <v/>
      </c>
      <c r="AC54" s="389" t="str">
        <f>IF(AB54="","",DATEDIF(AB54,入力!$C$3,"Y"))</f>
        <v/>
      </c>
      <c r="AD54" s="389" t="str">
        <f ca="1">IF(表示変換!D54="","",表示変換!D54)</f>
        <v/>
      </c>
      <c r="AE54" s="389" t="str">
        <f>IF(表示変換!E54="","",表示変換!E54)</f>
        <v/>
      </c>
      <c r="AF54" s="389" t="str">
        <f>IF(表示変換!F54="","",表示変換!F54)</f>
        <v/>
      </c>
      <c r="AG54" s="389" t="str">
        <f>IF(表示変換!G54="","",表示変換!G54)</f>
        <v/>
      </c>
      <c r="AH54" s="389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9" t="str">
        <f>IF(表示変換!M54="","",表示変換!M54)</f>
        <v/>
      </c>
      <c r="AN54" s="134" t="str">
        <f t="shared" si="15"/>
        <v/>
      </c>
      <c r="AO54" s="134" t="str">
        <f t="shared" si="16"/>
        <v/>
      </c>
      <c r="AP54" s="133" t="str">
        <f t="shared" si="0"/>
        <v/>
      </c>
      <c r="AQ54" s="134" t="str">
        <f t="shared" si="1"/>
        <v/>
      </c>
      <c r="AR54" s="134" t="str">
        <f t="shared" si="2"/>
        <v/>
      </c>
      <c r="AS54" s="134" t="str">
        <f t="shared" si="17"/>
        <v/>
      </c>
      <c r="AU54" s="135">
        <f t="shared" si="38"/>
        <v>49</v>
      </c>
      <c r="AV54" s="85" t="str">
        <f t="shared" si="38"/>
        <v/>
      </c>
      <c r="AW54" s="85" t="str">
        <f t="shared" ca="1" si="38"/>
        <v/>
      </c>
      <c r="AX54" s="129" t="str">
        <f t="shared" si="38"/>
        <v/>
      </c>
      <c r="AY54" s="129" t="str">
        <f t="shared" si="38"/>
        <v/>
      </c>
      <c r="AZ54" s="129" t="str">
        <f t="shared" si="38"/>
        <v/>
      </c>
      <c r="BA54" s="129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3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89" t="str">
        <f>IF(表示変換!B55="","",表示変換!B55)</f>
        <v/>
      </c>
      <c r="C55" s="389" t="str">
        <f ca="1">IF(表示変換!D55="","",表示変換!D55)</f>
        <v/>
      </c>
      <c r="D55" s="389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11" t="str">
        <f t="shared" si="13"/>
        <v/>
      </c>
      <c r="Z55" s="392">
        <f t="shared" si="36"/>
        <v>50</v>
      </c>
      <c r="AA55" s="389" t="str">
        <f>IF(表示変換!B55="","",表示変換!B55)</f>
        <v/>
      </c>
      <c r="AB55" s="112" t="str">
        <f>IF(表示変換!C55="","",表示変換!C55)</f>
        <v/>
      </c>
      <c r="AC55" s="389" t="str">
        <f>IF(AB55="","",DATEDIF(AB55,入力!$C$3,"Y"))</f>
        <v/>
      </c>
      <c r="AD55" s="389" t="str">
        <f ca="1">IF(表示変換!D55="","",表示変換!D55)</f>
        <v/>
      </c>
      <c r="AE55" s="389" t="str">
        <f>IF(表示変換!E55="","",表示変換!E55)</f>
        <v/>
      </c>
      <c r="AF55" s="389" t="str">
        <f>IF(表示変換!F55="","",表示変換!F55)</f>
        <v/>
      </c>
      <c r="AG55" s="389" t="str">
        <f>IF(表示変換!G55="","",表示変換!G55)</f>
        <v/>
      </c>
      <c r="AH55" s="389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9" t="str">
        <f>IF(表示変換!M55="","",表示変換!M55)</f>
        <v/>
      </c>
      <c r="AN55" s="134" t="str">
        <f t="shared" si="15"/>
        <v/>
      </c>
      <c r="AO55" s="134" t="str">
        <f t="shared" si="16"/>
        <v/>
      </c>
      <c r="AP55" s="133" t="str">
        <f t="shared" si="0"/>
        <v/>
      </c>
      <c r="AQ55" s="134" t="str">
        <f t="shared" si="1"/>
        <v/>
      </c>
      <c r="AR55" s="134" t="str">
        <f t="shared" si="2"/>
        <v/>
      </c>
      <c r="AS55" s="134" t="str">
        <f t="shared" si="17"/>
        <v/>
      </c>
      <c r="AU55" s="135">
        <f t="shared" si="38"/>
        <v>50</v>
      </c>
      <c r="AV55" s="85" t="str">
        <f t="shared" si="38"/>
        <v/>
      </c>
      <c r="AW55" s="85" t="str">
        <f t="shared" ca="1" si="38"/>
        <v/>
      </c>
      <c r="AX55" s="129" t="str">
        <f t="shared" si="38"/>
        <v/>
      </c>
      <c r="AY55" s="129" t="str">
        <f t="shared" si="38"/>
        <v/>
      </c>
      <c r="AZ55" s="129" t="str">
        <f t="shared" si="38"/>
        <v/>
      </c>
      <c r="BA55" s="129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3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89" t="str">
        <f>IF(表示変換!B56="","",表示変換!B56)</f>
        <v/>
      </c>
      <c r="C56" s="389" t="str">
        <f ca="1">IF(表示変換!D56="","",表示変換!D56)</f>
        <v/>
      </c>
      <c r="D56" s="389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11" t="str">
        <f t="shared" si="13"/>
        <v/>
      </c>
      <c r="Z56" s="392">
        <f t="shared" si="36"/>
        <v>51</v>
      </c>
      <c r="AA56" s="389" t="str">
        <f>IF(表示変換!B56="","",表示変換!B56)</f>
        <v/>
      </c>
      <c r="AB56" s="112" t="str">
        <f>IF(表示変換!C56="","",表示変換!C56)</f>
        <v/>
      </c>
      <c r="AC56" s="389" t="str">
        <f>IF(AB56="","",DATEDIF(AB56,入力!$C$3,"Y"))</f>
        <v/>
      </c>
      <c r="AD56" s="389" t="str">
        <f ca="1">IF(表示変換!D56="","",表示変換!D56)</f>
        <v/>
      </c>
      <c r="AE56" s="389" t="str">
        <f>IF(表示変換!E56="","",表示変換!E56)</f>
        <v/>
      </c>
      <c r="AF56" s="389" t="str">
        <f>IF(表示変換!F56="","",表示変換!F56)</f>
        <v/>
      </c>
      <c r="AG56" s="389" t="str">
        <f>IF(表示変換!G56="","",表示変換!G56)</f>
        <v/>
      </c>
      <c r="AH56" s="389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9" t="str">
        <f>IF(表示変換!M56="","",表示変換!M56)</f>
        <v/>
      </c>
      <c r="AN56" s="134" t="str">
        <f t="shared" si="15"/>
        <v/>
      </c>
      <c r="AO56" s="134" t="str">
        <f t="shared" si="16"/>
        <v/>
      </c>
      <c r="AP56" s="133" t="str">
        <f t="shared" si="0"/>
        <v/>
      </c>
      <c r="AQ56" s="134" t="str">
        <f t="shared" si="1"/>
        <v/>
      </c>
      <c r="AR56" s="134" t="str">
        <f t="shared" si="2"/>
        <v/>
      </c>
      <c r="AS56" s="134" t="str">
        <f t="shared" si="17"/>
        <v/>
      </c>
      <c r="AU56" s="135">
        <f t="shared" si="38"/>
        <v>51</v>
      </c>
      <c r="AV56" s="85" t="str">
        <f t="shared" si="38"/>
        <v/>
      </c>
      <c r="AW56" s="85" t="str">
        <f t="shared" ca="1" si="38"/>
        <v/>
      </c>
      <c r="AX56" s="129" t="str">
        <f t="shared" si="38"/>
        <v/>
      </c>
      <c r="AY56" s="129" t="str">
        <f t="shared" si="38"/>
        <v/>
      </c>
      <c r="AZ56" s="129" t="str">
        <f t="shared" si="38"/>
        <v/>
      </c>
      <c r="BA56" s="129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3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89" t="str">
        <f>IF(表示変換!B57="","",表示変換!B57)</f>
        <v/>
      </c>
      <c r="C57" s="389" t="str">
        <f ca="1">IF(表示変換!D57="","",表示変換!D57)</f>
        <v/>
      </c>
      <c r="D57" s="389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11" t="str">
        <f t="shared" si="13"/>
        <v/>
      </c>
      <c r="Z57" s="392">
        <f t="shared" si="36"/>
        <v>52</v>
      </c>
      <c r="AA57" s="389" t="str">
        <f>IF(表示変換!B57="","",表示変換!B57)</f>
        <v/>
      </c>
      <c r="AB57" s="112" t="str">
        <f>IF(表示変換!C57="","",表示変換!C57)</f>
        <v/>
      </c>
      <c r="AC57" s="389" t="str">
        <f>IF(AB57="","",DATEDIF(AB57,入力!$C$3,"Y"))</f>
        <v/>
      </c>
      <c r="AD57" s="389" t="str">
        <f ca="1">IF(表示変換!D57="","",表示変換!D57)</f>
        <v/>
      </c>
      <c r="AE57" s="389" t="str">
        <f>IF(表示変換!E57="","",表示変換!E57)</f>
        <v/>
      </c>
      <c r="AF57" s="389" t="str">
        <f>IF(表示変換!F57="","",表示変換!F57)</f>
        <v/>
      </c>
      <c r="AG57" s="389" t="str">
        <f>IF(表示変換!G57="","",表示変換!G57)</f>
        <v/>
      </c>
      <c r="AH57" s="389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9" t="str">
        <f>IF(表示変換!M57="","",表示変換!M57)</f>
        <v/>
      </c>
      <c r="AN57" s="134" t="str">
        <f t="shared" si="15"/>
        <v/>
      </c>
      <c r="AO57" s="134" t="str">
        <f t="shared" si="16"/>
        <v/>
      </c>
      <c r="AP57" s="133" t="str">
        <f t="shared" si="0"/>
        <v/>
      </c>
      <c r="AQ57" s="134" t="str">
        <f t="shared" si="1"/>
        <v/>
      </c>
      <c r="AR57" s="134" t="str">
        <f t="shared" si="2"/>
        <v/>
      </c>
      <c r="AS57" s="134" t="str">
        <f t="shared" si="17"/>
        <v/>
      </c>
      <c r="AU57" s="135">
        <f t="shared" si="38"/>
        <v>52</v>
      </c>
      <c r="AV57" s="85" t="str">
        <f t="shared" si="38"/>
        <v/>
      </c>
      <c r="AW57" s="85" t="str">
        <f t="shared" ca="1" si="38"/>
        <v/>
      </c>
      <c r="AX57" s="129" t="str">
        <f t="shared" si="38"/>
        <v/>
      </c>
      <c r="AY57" s="129" t="str">
        <f t="shared" si="38"/>
        <v/>
      </c>
      <c r="AZ57" s="129" t="str">
        <f t="shared" si="38"/>
        <v/>
      </c>
      <c r="BA57" s="129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3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89" t="str">
        <f>IF(表示変換!B58="","",表示変換!B58)</f>
        <v/>
      </c>
      <c r="C58" s="389" t="str">
        <f ca="1">IF(表示変換!D58="","",表示変換!D58)</f>
        <v/>
      </c>
      <c r="D58" s="389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11" t="str">
        <f t="shared" si="13"/>
        <v/>
      </c>
      <c r="Z58" s="392">
        <f t="shared" si="36"/>
        <v>53</v>
      </c>
      <c r="AA58" s="389" t="str">
        <f>IF(表示変換!B58="","",表示変換!B58)</f>
        <v/>
      </c>
      <c r="AB58" s="112" t="str">
        <f>IF(表示変換!C58="","",表示変換!C58)</f>
        <v/>
      </c>
      <c r="AC58" s="389" t="str">
        <f>IF(AB58="","",DATEDIF(AB58,入力!$C$3,"Y"))</f>
        <v/>
      </c>
      <c r="AD58" s="389" t="str">
        <f ca="1">IF(表示変換!D58="","",表示変換!D58)</f>
        <v/>
      </c>
      <c r="AE58" s="389" t="str">
        <f>IF(表示変換!E58="","",表示変換!E58)</f>
        <v/>
      </c>
      <c r="AF58" s="389" t="str">
        <f>IF(表示変換!F58="","",表示変換!F58)</f>
        <v/>
      </c>
      <c r="AG58" s="389" t="str">
        <f>IF(表示変換!G58="","",表示変換!G58)</f>
        <v/>
      </c>
      <c r="AH58" s="389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9" t="str">
        <f>IF(表示変換!M58="","",表示変換!M58)</f>
        <v/>
      </c>
      <c r="AN58" s="134" t="str">
        <f t="shared" si="15"/>
        <v/>
      </c>
      <c r="AO58" s="134" t="str">
        <f t="shared" si="16"/>
        <v/>
      </c>
      <c r="AP58" s="133" t="str">
        <f t="shared" si="0"/>
        <v/>
      </c>
      <c r="AQ58" s="134" t="str">
        <f t="shared" si="1"/>
        <v/>
      </c>
      <c r="AR58" s="134" t="str">
        <f t="shared" si="2"/>
        <v/>
      </c>
      <c r="AS58" s="134" t="str">
        <f t="shared" si="17"/>
        <v/>
      </c>
      <c r="AU58" s="135">
        <f t="shared" si="38"/>
        <v>53</v>
      </c>
      <c r="AV58" s="85" t="str">
        <f t="shared" si="38"/>
        <v/>
      </c>
      <c r="AW58" s="85" t="str">
        <f t="shared" ca="1" si="38"/>
        <v/>
      </c>
      <c r="AX58" s="129" t="str">
        <f t="shared" si="38"/>
        <v/>
      </c>
      <c r="AY58" s="129" t="str">
        <f t="shared" si="38"/>
        <v/>
      </c>
      <c r="AZ58" s="129" t="str">
        <f t="shared" si="38"/>
        <v/>
      </c>
      <c r="BA58" s="129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3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89" t="str">
        <f>IF(表示変換!B59="","",表示変換!B59)</f>
        <v/>
      </c>
      <c r="C59" s="389" t="str">
        <f ca="1">IF(表示変換!D59="","",表示変換!D59)</f>
        <v/>
      </c>
      <c r="D59" s="389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11" t="str">
        <f t="shared" si="13"/>
        <v/>
      </c>
      <c r="Z59" s="392">
        <f t="shared" si="36"/>
        <v>54</v>
      </c>
      <c r="AA59" s="389" t="str">
        <f>IF(表示変換!B59="","",表示変換!B59)</f>
        <v/>
      </c>
      <c r="AB59" s="112" t="str">
        <f>IF(表示変換!C59="","",表示変換!C59)</f>
        <v/>
      </c>
      <c r="AC59" s="389" t="str">
        <f>IF(AB59="","",DATEDIF(AB59,入力!$C$3,"Y"))</f>
        <v/>
      </c>
      <c r="AD59" s="389" t="str">
        <f ca="1">IF(表示変換!D59="","",表示変換!D59)</f>
        <v/>
      </c>
      <c r="AE59" s="389" t="str">
        <f>IF(表示変換!E59="","",表示変換!E59)</f>
        <v/>
      </c>
      <c r="AF59" s="389" t="str">
        <f>IF(表示変換!F59="","",表示変換!F59)</f>
        <v/>
      </c>
      <c r="AG59" s="389" t="str">
        <f>IF(表示変換!G59="","",表示変換!G59)</f>
        <v/>
      </c>
      <c r="AH59" s="389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9" t="str">
        <f>IF(表示変換!M59="","",表示変換!M59)</f>
        <v/>
      </c>
      <c r="AN59" s="134" t="str">
        <f t="shared" si="15"/>
        <v/>
      </c>
      <c r="AO59" s="134" t="str">
        <f t="shared" si="16"/>
        <v/>
      </c>
      <c r="AP59" s="133" t="str">
        <f t="shared" si="0"/>
        <v/>
      </c>
      <c r="AQ59" s="134" t="str">
        <f t="shared" si="1"/>
        <v/>
      </c>
      <c r="AR59" s="134" t="str">
        <f t="shared" si="2"/>
        <v/>
      </c>
      <c r="AS59" s="134" t="str">
        <f t="shared" si="17"/>
        <v/>
      </c>
      <c r="AU59" s="135">
        <f t="shared" si="38"/>
        <v>54</v>
      </c>
      <c r="AV59" s="85" t="str">
        <f t="shared" si="38"/>
        <v/>
      </c>
      <c r="AW59" s="85" t="str">
        <f t="shared" ca="1" si="38"/>
        <v/>
      </c>
      <c r="AX59" s="129" t="str">
        <f t="shared" si="38"/>
        <v/>
      </c>
      <c r="AY59" s="129" t="str">
        <f t="shared" si="38"/>
        <v/>
      </c>
      <c r="AZ59" s="129" t="str">
        <f t="shared" si="38"/>
        <v/>
      </c>
      <c r="BA59" s="129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3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89" t="str">
        <f>IF(表示変換!B60="","",表示変換!B60)</f>
        <v/>
      </c>
      <c r="C60" s="389" t="str">
        <f ca="1">IF(表示変換!D60="","",表示変換!D60)</f>
        <v/>
      </c>
      <c r="D60" s="389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11" t="str">
        <f t="shared" si="13"/>
        <v/>
      </c>
      <c r="Z60" s="392">
        <f t="shared" si="36"/>
        <v>55</v>
      </c>
      <c r="AA60" s="389" t="str">
        <f>IF(表示変換!B60="","",表示変換!B60)</f>
        <v/>
      </c>
      <c r="AB60" s="112" t="str">
        <f>IF(表示変換!C60="","",表示変換!C60)</f>
        <v/>
      </c>
      <c r="AC60" s="389" t="str">
        <f>IF(AB60="","",DATEDIF(AB60,入力!$C$3,"Y"))</f>
        <v/>
      </c>
      <c r="AD60" s="389" t="str">
        <f ca="1">IF(表示変換!D60="","",表示変換!D60)</f>
        <v/>
      </c>
      <c r="AE60" s="389" t="str">
        <f>IF(表示変換!E60="","",表示変換!E60)</f>
        <v/>
      </c>
      <c r="AF60" s="389" t="str">
        <f>IF(表示変換!F60="","",表示変換!F60)</f>
        <v/>
      </c>
      <c r="AG60" s="389" t="str">
        <f>IF(表示変換!G60="","",表示変換!G60)</f>
        <v/>
      </c>
      <c r="AH60" s="389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9" t="str">
        <f>IF(表示変換!M60="","",表示変換!M60)</f>
        <v/>
      </c>
      <c r="AN60" s="134" t="str">
        <f t="shared" si="15"/>
        <v/>
      </c>
      <c r="AO60" s="134" t="str">
        <f t="shared" si="16"/>
        <v/>
      </c>
      <c r="AP60" s="133" t="str">
        <f t="shared" si="0"/>
        <v/>
      </c>
      <c r="AQ60" s="134" t="str">
        <f t="shared" si="1"/>
        <v/>
      </c>
      <c r="AR60" s="134" t="str">
        <f t="shared" si="2"/>
        <v/>
      </c>
      <c r="AS60" s="134" t="str">
        <f t="shared" si="17"/>
        <v/>
      </c>
      <c r="AU60" s="135">
        <f t="shared" si="38"/>
        <v>55</v>
      </c>
      <c r="AV60" s="85" t="str">
        <f t="shared" si="38"/>
        <v/>
      </c>
      <c r="AW60" s="85" t="str">
        <f t="shared" ca="1" si="38"/>
        <v/>
      </c>
      <c r="AX60" s="129" t="str">
        <f t="shared" si="38"/>
        <v/>
      </c>
      <c r="AY60" s="129" t="str">
        <f t="shared" si="38"/>
        <v/>
      </c>
      <c r="AZ60" s="129" t="str">
        <f t="shared" si="38"/>
        <v/>
      </c>
      <c r="BA60" s="129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3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89" t="str">
        <f>IF(表示変換!B61="","",表示変換!B61)</f>
        <v/>
      </c>
      <c r="C61" s="389" t="str">
        <f ca="1">IF(表示変換!D61="","",表示変換!D61)</f>
        <v/>
      </c>
      <c r="D61" s="389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11" t="str">
        <f t="shared" si="13"/>
        <v/>
      </c>
      <c r="Z61" s="392">
        <f t="shared" si="36"/>
        <v>56</v>
      </c>
      <c r="AA61" s="389" t="str">
        <f>IF(表示変換!B61="","",表示変換!B61)</f>
        <v/>
      </c>
      <c r="AB61" s="112" t="str">
        <f>IF(表示変換!C61="","",表示変換!C61)</f>
        <v/>
      </c>
      <c r="AC61" s="389" t="str">
        <f>IF(AB61="","",DATEDIF(AB61,入力!$C$3,"Y"))</f>
        <v/>
      </c>
      <c r="AD61" s="389" t="str">
        <f ca="1">IF(表示変換!D61="","",表示変換!D61)</f>
        <v/>
      </c>
      <c r="AE61" s="389" t="str">
        <f>IF(表示変換!E61="","",表示変換!E61)</f>
        <v/>
      </c>
      <c r="AF61" s="389" t="str">
        <f>IF(表示変換!F61="","",表示変換!F61)</f>
        <v/>
      </c>
      <c r="AG61" s="389" t="str">
        <f>IF(表示変換!G61="","",表示変換!G61)</f>
        <v/>
      </c>
      <c r="AH61" s="389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9" t="str">
        <f>IF(表示変換!M61="","",表示変換!M61)</f>
        <v/>
      </c>
      <c r="AN61" s="134" t="str">
        <f t="shared" si="15"/>
        <v/>
      </c>
      <c r="AO61" s="134" t="str">
        <f t="shared" si="16"/>
        <v/>
      </c>
      <c r="AP61" s="133" t="str">
        <f t="shared" si="0"/>
        <v/>
      </c>
      <c r="AQ61" s="134" t="str">
        <f t="shared" si="1"/>
        <v/>
      </c>
      <c r="AR61" s="134" t="str">
        <f t="shared" si="2"/>
        <v/>
      </c>
      <c r="AS61" s="134" t="str">
        <f t="shared" si="17"/>
        <v/>
      </c>
      <c r="AU61" s="135">
        <f t="shared" si="38"/>
        <v>56</v>
      </c>
      <c r="AV61" s="85" t="str">
        <f t="shared" si="38"/>
        <v/>
      </c>
      <c r="AW61" s="85" t="str">
        <f t="shared" ca="1" si="38"/>
        <v/>
      </c>
      <c r="AX61" s="129" t="str">
        <f t="shared" si="38"/>
        <v/>
      </c>
      <c r="AY61" s="129" t="str">
        <f t="shared" si="38"/>
        <v/>
      </c>
      <c r="AZ61" s="129" t="str">
        <f t="shared" si="38"/>
        <v/>
      </c>
      <c r="BA61" s="129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3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89" t="str">
        <f>IF(表示変換!B62="","",表示変換!B62)</f>
        <v/>
      </c>
      <c r="C62" s="389" t="str">
        <f ca="1">IF(表示変換!D62="","",表示変換!D62)</f>
        <v/>
      </c>
      <c r="D62" s="389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11" t="str">
        <f t="shared" si="13"/>
        <v/>
      </c>
      <c r="Z62" s="392">
        <f t="shared" si="36"/>
        <v>57</v>
      </c>
      <c r="AA62" s="389" t="str">
        <f>IF(表示変換!B62="","",表示変換!B62)</f>
        <v/>
      </c>
      <c r="AB62" s="112" t="str">
        <f>IF(表示変換!C62="","",表示変換!C62)</f>
        <v/>
      </c>
      <c r="AC62" s="389" t="str">
        <f>IF(AB62="","",DATEDIF(AB62,入力!$C$3,"Y"))</f>
        <v/>
      </c>
      <c r="AD62" s="389" t="str">
        <f ca="1">IF(表示変換!D62="","",表示変換!D62)</f>
        <v/>
      </c>
      <c r="AE62" s="389" t="str">
        <f>IF(表示変換!E62="","",表示変換!E62)</f>
        <v/>
      </c>
      <c r="AF62" s="389" t="str">
        <f>IF(表示変換!F62="","",表示変換!F62)</f>
        <v/>
      </c>
      <c r="AG62" s="389" t="str">
        <f>IF(表示変換!G62="","",表示変換!G62)</f>
        <v/>
      </c>
      <c r="AH62" s="389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9" t="str">
        <f>IF(表示変換!M62="","",表示変換!M62)</f>
        <v/>
      </c>
      <c r="AN62" s="134" t="str">
        <f t="shared" si="15"/>
        <v/>
      </c>
      <c r="AO62" s="134" t="str">
        <f t="shared" si="16"/>
        <v/>
      </c>
      <c r="AP62" s="133" t="str">
        <f t="shared" si="0"/>
        <v/>
      </c>
      <c r="AQ62" s="134" t="str">
        <f t="shared" si="1"/>
        <v/>
      </c>
      <c r="AR62" s="134" t="str">
        <f t="shared" si="2"/>
        <v/>
      </c>
      <c r="AS62" s="134" t="str">
        <f t="shared" si="17"/>
        <v/>
      </c>
      <c r="AU62" s="135">
        <f t="shared" si="38"/>
        <v>57</v>
      </c>
      <c r="AV62" s="85" t="str">
        <f t="shared" si="38"/>
        <v/>
      </c>
      <c r="AW62" s="85" t="str">
        <f t="shared" ca="1" si="38"/>
        <v/>
      </c>
      <c r="AX62" s="129" t="str">
        <f t="shared" si="38"/>
        <v/>
      </c>
      <c r="AY62" s="129" t="str">
        <f t="shared" si="38"/>
        <v/>
      </c>
      <c r="AZ62" s="129" t="str">
        <f t="shared" si="38"/>
        <v/>
      </c>
      <c r="BA62" s="129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3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89" t="str">
        <f>IF(表示変換!B63="","",表示変換!B63)</f>
        <v/>
      </c>
      <c r="C63" s="389" t="str">
        <f ca="1">IF(表示変換!D63="","",表示変換!D63)</f>
        <v/>
      </c>
      <c r="D63" s="389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11" t="str">
        <f t="shared" si="13"/>
        <v/>
      </c>
      <c r="Z63" s="392">
        <f t="shared" si="36"/>
        <v>58</v>
      </c>
      <c r="AA63" s="389" t="str">
        <f>IF(表示変換!B63="","",表示変換!B63)</f>
        <v/>
      </c>
      <c r="AB63" s="112" t="str">
        <f>IF(表示変換!C63="","",表示変換!C63)</f>
        <v/>
      </c>
      <c r="AC63" s="389" t="str">
        <f>IF(AB63="","",DATEDIF(AB63,入力!$C$3,"Y"))</f>
        <v/>
      </c>
      <c r="AD63" s="389" t="str">
        <f ca="1">IF(表示変換!D63="","",表示変換!D63)</f>
        <v/>
      </c>
      <c r="AE63" s="389" t="str">
        <f>IF(表示変換!E63="","",表示変換!E63)</f>
        <v/>
      </c>
      <c r="AF63" s="389" t="str">
        <f>IF(表示変換!F63="","",表示変換!F63)</f>
        <v/>
      </c>
      <c r="AG63" s="389" t="str">
        <f>IF(表示変換!G63="","",表示変換!G63)</f>
        <v/>
      </c>
      <c r="AH63" s="389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9" t="str">
        <f>IF(表示変換!M63="","",表示変換!M63)</f>
        <v/>
      </c>
      <c r="AN63" s="134" t="str">
        <f t="shared" si="15"/>
        <v/>
      </c>
      <c r="AO63" s="134" t="str">
        <f t="shared" si="16"/>
        <v/>
      </c>
      <c r="AP63" s="133" t="str">
        <f t="shared" si="0"/>
        <v/>
      </c>
      <c r="AQ63" s="134" t="str">
        <f t="shared" si="1"/>
        <v/>
      </c>
      <c r="AR63" s="134" t="str">
        <f t="shared" si="2"/>
        <v/>
      </c>
      <c r="AS63" s="134" t="str">
        <f t="shared" si="17"/>
        <v/>
      </c>
      <c r="AU63" s="135">
        <f t="shared" si="38"/>
        <v>58</v>
      </c>
      <c r="AV63" s="85" t="str">
        <f t="shared" si="38"/>
        <v/>
      </c>
      <c r="AW63" s="85" t="str">
        <f t="shared" ca="1" si="38"/>
        <v/>
      </c>
      <c r="AX63" s="129" t="str">
        <f t="shared" si="38"/>
        <v/>
      </c>
      <c r="AY63" s="129" t="str">
        <f t="shared" si="38"/>
        <v/>
      </c>
      <c r="AZ63" s="129" t="str">
        <f t="shared" si="38"/>
        <v/>
      </c>
      <c r="BA63" s="129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3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89" t="str">
        <f>IF(表示変換!B64="","",表示変換!B64)</f>
        <v/>
      </c>
      <c r="C64" s="389" t="str">
        <f ca="1">IF(表示変換!D64="","",表示変換!D64)</f>
        <v/>
      </c>
      <c r="D64" s="389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11" t="str">
        <f t="shared" si="13"/>
        <v/>
      </c>
      <c r="Z64" s="392">
        <f t="shared" si="36"/>
        <v>59</v>
      </c>
      <c r="AA64" s="389" t="str">
        <f>IF(表示変換!B64="","",表示変換!B64)</f>
        <v/>
      </c>
      <c r="AB64" s="112" t="str">
        <f>IF(表示変換!C64="","",表示変換!C64)</f>
        <v/>
      </c>
      <c r="AC64" s="389" t="str">
        <f>IF(AB64="","",DATEDIF(AB64,入力!$C$3,"Y"))</f>
        <v/>
      </c>
      <c r="AD64" s="389" t="str">
        <f ca="1">IF(表示変換!D64="","",表示変換!D64)</f>
        <v/>
      </c>
      <c r="AE64" s="389" t="str">
        <f>IF(表示変換!E64="","",表示変換!E64)</f>
        <v/>
      </c>
      <c r="AF64" s="389" t="str">
        <f>IF(表示変換!F64="","",表示変換!F64)</f>
        <v/>
      </c>
      <c r="AG64" s="389" t="str">
        <f>IF(表示変換!G64="","",表示変換!G64)</f>
        <v/>
      </c>
      <c r="AH64" s="389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9" t="str">
        <f>IF(表示変換!M64="","",表示変換!M64)</f>
        <v/>
      </c>
      <c r="AN64" s="134" t="str">
        <f t="shared" si="15"/>
        <v/>
      </c>
      <c r="AO64" s="134" t="str">
        <f t="shared" si="16"/>
        <v/>
      </c>
      <c r="AP64" s="133" t="str">
        <f t="shared" si="0"/>
        <v/>
      </c>
      <c r="AQ64" s="134" t="str">
        <f t="shared" si="1"/>
        <v/>
      </c>
      <c r="AR64" s="134" t="str">
        <f t="shared" si="2"/>
        <v/>
      </c>
      <c r="AS64" s="134" t="str">
        <f t="shared" si="17"/>
        <v/>
      </c>
      <c r="AU64" s="135">
        <f t="shared" si="38"/>
        <v>59</v>
      </c>
      <c r="AV64" s="85" t="str">
        <f t="shared" si="38"/>
        <v/>
      </c>
      <c r="AW64" s="85" t="str">
        <f t="shared" ca="1" si="38"/>
        <v/>
      </c>
      <c r="AX64" s="129" t="str">
        <f t="shared" si="38"/>
        <v/>
      </c>
      <c r="AY64" s="129" t="str">
        <f t="shared" si="38"/>
        <v/>
      </c>
      <c r="AZ64" s="129" t="str">
        <f t="shared" si="38"/>
        <v/>
      </c>
      <c r="BA64" s="129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3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97">
        <f>IF(表示変換!A65="","",表示変換!A65)</f>
        <v>60</v>
      </c>
      <c r="B65" s="228" t="str">
        <f>IF(表示変換!B65="","",表示変換!B65)</f>
        <v/>
      </c>
      <c r="C65" s="228" t="str">
        <f ca="1">IF(表示変換!D65="","",表示変換!D65)</f>
        <v/>
      </c>
      <c r="D65" s="228" t="str">
        <f>IF(表示変換!F65="","",表示変換!F65)</f>
        <v/>
      </c>
      <c r="E65" s="223" t="str">
        <f>IF(表示変換!I65="","",表示変換!I65)</f>
        <v/>
      </c>
      <c r="F65" s="387" t="str">
        <f>IF(表示変換!J65="","",表示変換!J65)</f>
        <v/>
      </c>
      <c r="G65" s="120" t="str">
        <f>IF(表示変換!N65="","",表示変換!N65)</f>
        <v/>
      </c>
      <c r="H65" s="372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373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12" t="str">
        <f t="shared" si="13"/>
        <v/>
      </c>
      <c r="Z65" s="392">
        <f t="shared" si="36"/>
        <v>60</v>
      </c>
      <c r="AA65" s="389" t="str">
        <f>IF(表示変換!B65="","",表示変換!B65)</f>
        <v/>
      </c>
      <c r="AB65" s="112" t="str">
        <f>IF(表示変換!C65="","",表示変換!C65)</f>
        <v/>
      </c>
      <c r="AC65" s="389" t="str">
        <f>IF(AB65="","",DATEDIF(AB65,入力!$C$3,"Y"))</f>
        <v/>
      </c>
      <c r="AD65" s="389" t="str">
        <f ca="1">IF(表示変換!D65="","",表示変換!D65)</f>
        <v/>
      </c>
      <c r="AE65" s="389" t="str">
        <f>IF(表示変換!E65="","",表示変換!E65)</f>
        <v/>
      </c>
      <c r="AF65" s="389" t="str">
        <f>IF(表示変換!F65="","",表示変換!F65)</f>
        <v/>
      </c>
      <c r="AG65" s="389" t="str">
        <f>IF(表示変換!G65="","",表示変換!G65)</f>
        <v/>
      </c>
      <c r="AH65" s="389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9" t="str">
        <f>IF(表示変換!M65="","",表示変換!M65)</f>
        <v/>
      </c>
      <c r="AN65" s="134" t="str">
        <f t="shared" si="15"/>
        <v/>
      </c>
      <c r="AO65" s="134" t="str">
        <f t="shared" si="16"/>
        <v/>
      </c>
      <c r="AP65" s="133" t="str">
        <f t="shared" si="0"/>
        <v/>
      </c>
      <c r="AQ65" s="134" t="str">
        <f t="shared" si="1"/>
        <v/>
      </c>
      <c r="AR65" s="134" t="str">
        <f t="shared" si="2"/>
        <v/>
      </c>
      <c r="AS65" s="134" t="str">
        <f t="shared" si="17"/>
        <v/>
      </c>
      <c r="AU65" s="135">
        <f t="shared" si="38"/>
        <v>60</v>
      </c>
      <c r="AV65" s="85" t="str">
        <f t="shared" si="38"/>
        <v/>
      </c>
      <c r="AW65" s="85" t="str">
        <f t="shared" ca="1" si="38"/>
        <v/>
      </c>
      <c r="AX65" s="129" t="str">
        <f t="shared" si="38"/>
        <v/>
      </c>
      <c r="AY65" s="129" t="str">
        <f t="shared" si="38"/>
        <v/>
      </c>
      <c r="AZ65" s="129" t="str">
        <f t="shared" si="38"/>
        <v/>
      </c>
      <c r="BA65" s="129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7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31" t="s">
        <v>55</v>
      </c>
      <c r="B66" s="732"/>
      <c r="C66" s="732"/>
      <c r="D66" s="732"/>
      <c r="E66" s="732"/>
      <c r="F66" s="733"/>
      <c r="G66" s="464">
        <f t="shared" ref="G66:T66" si="39">IF(COUNTBLANK(G6:G65)=60,"", AVERAGE(G6:G65))</f>
        <v>3.3860000000000001</v>
      </c>
      <c r="H66" s="460">
        <f t="shared" si="39"/>
        <v>61.4</v>
      </c>
      <c r="I66" s="464">
        <f t="shared" si="39"/>
        <v>5.0219999999999994</v>
      </c>
      <c r="J66" s="460">
        <f t="shared" si="39"/>
        <v>57.8</v>
      </c>
      <c r="K66" s="464">
        <f t="shared" si="39"/>
        <v>14.118</v>
      </c>
      <c r="L66" s="460">
        <f t="shared" si="39"/>
        <v>57.640000000000008</v>
      </c>
      <c r="M66" s="464">
        <f t="shared" si="39"/>
        <v>53</v>
      </c>
      <c r="N66" s="460">
        <f t="shared" si="39"/>
        <v>62.8</v>
      </c>
      <c r="O66" s="464">
        <f t="shared" si="39"/>
        <v>62.2</v>
      </c>
      <c r="P66" s="460">
        <f t="shared" si="39"/>
        <v>62.4</v>
      </c>
      <c r="Q66" s="464">
        <f t="shared" si="39"/>
        <v>9.84</v>
      </c>
      <c r="R66" s="460">
        <f t="shared" si="39"/>
        <v>38.4</v>
      </c>
      <c r="S66" s="464">
        <f t="shared" si="39"/>
        <v>29.4</v>
      </c>
      <c r="T66" s="460">
        <f t="shared" si="39"/>
        <v>58.8</v>
      </c>
      <c r="U66" s="464">
        <f>IF(COUNTBLANK(U6:U65)=60,"", AVERAGE(U6:U65))</f>
        <v>920</v>
      </c>
      <c r="V66" s="460">
        <f>IF(COUNTBLANK(V6:V65)=60,"", AVERAGE(V6:V65))</f>
        <v>56</v>
      </c>
      <c r="W66" s="734">
        <f>IF(COUNTBLANK(W6:W65)=60,"",AVERAGE(W6:W65))</f>
        <v>455.23999999999995</v>
      </c>
      <c r="X66" s="735"/>
      <c r="BD66" s="398"/>
    </row>
    <row r="67" spans="1:70">
      <c r="A67" s="684" t="s">
        <v>56</v>
      </c>
      <c r="B67" s="736"/>
      <c r="C67" s="736"/>
      <c r="D67" s="736"/>
      <c r="E67" s="736"/>
      <c r="F67" s="737"/>
      <c r="G67" s="104">
        <f t="shared" ref="G67:T67" si="40">IF(COUNTBLANK(G6:G65)=60,"",STDEV(G6:G65))</f>
        <v>0.14415269681834614</v>
      </c>
      <c r="H67" s="207">
        <f t="shared" si="40"/>
        <v>14.415269681833919</v>
      </c>
      <c r="I67" s="104">
        <f t="shared" si="40"/>
        <v>0.20437710243568566</v>
      </c>
      <c r="J67" s="207">
        <f t="shared" si="40"/>
        <v>20.437710243566912</v>
      </c>
      <c r="K67" s="104">
        <f t="shared" si="40"/>
        <v>0.38009209410350026</v>
      </c>
      <c r="L67" s="207">
        <f t="shared" si="40"/>
        <v>7.6018418820703948</v>
      </c>
      <c r="M67" s="104">
        <f t="shared" si="40"/>
        <v>6.0930288034769706</v>
      </c>
      <c r="N67" s="207">
        <f t="shared" si="40"/>
        <v>5.9749476985158472</v>
      </c>
      <c r="O67" s="104">
        <f t="shared" si="40"/>
        <v>7.2163009915052614</v>
      </c>
      <c r="P67" s="207">
        <f t="shared" si="40"/>
        <v>7.2663608498339922</v>
      </c>
      <c r="Q67" s="104">
        <f t="shared" si="40"/>
        <v>1.6410362579784712</v>
      </c>
      <c r="R67" s="207">
        <f t="shared" si="40"/>
        <v>16.41036257978476</v>
      </c>
      <c r="S67" s="104">
        <f t="shared" si="40"/>
        <v>4.1593268686170788</v>
      </c>
      <c r="T67" s="207">
        <f t="shared" si="40"/>
        <v>8.3186537372341576</v>
      </c>
      <c r="U67" s="104">
        <f>IF(COUNTBLANK(U6:U65)=60,"",STDEV(U6:U65))</f>
        <v>308.54497241083027</v>
      </c>
      <c r="V67" s="207">
        <f>IF(COUNTBLANK(V6:V65)=60,"",STDEV(V6:V65))</f>
        <v>15.427248620541512</v>
      </c>
      <c r="W67" s="689">
        <f>IF(COUNTBLANK(W6:W65)=60,"",STDEV(W6:W65))</f>
        <v>80.571260384829543</v>
      </c>
      <c r="X67" s="690"/>
    </row>
    <row r="68" spans="1:70">
      <c r="A68" s="684" t="s">
        <v>70</v>
      </c>
      <c r="B68" s="685"/>
      <c r="C68" s="685"/>
      <c r="D68" s="685"/>
      <c r="E68" s="685"/>
      <c r="F68" s="686"/>
      <c r="G68" s="461">
        <f>IF(COUNTBLANK(G6:G65)=60,"",MIN(G6:G65))</f>
        <v>3.24</v>
      </c>
      <c r="H68" s="463">
        <f>IF(COUNTBLANK(H6:H65)=60,"",MAX(H6:H65))</f>
        <v>76</v>
      </c>
      <c r="I68" s="461">
        <f>IF(COUNTBLANK(I6:I65)=60,"",MIN(I6:I65))</f>
        <v>4.87</v>
      </c>
      <c r="J68" s="463">
        <f>IF(COUNTBLANK(J6:J65)=60,"",MAX(J6:J65))</f>
        <v>73</v>
      </c>
      <c r="K68" s="461">
        <f t="shared" ref="K68:T68" si="41">IF(COUNTBLANK(K6:K65)=60,"",MAX(K6:K65))</f>
        <v>14.79</v>
      </c>
      <c r="L68" s="463">
        <f t="shared" si="41"/>
        <v>62.199999999999989</v>
      </c>
      <c r="M68" s="462">
        <f t="shared" si="41"/>
        <v>59</v>
      </c>
      <c r="N68" s="463">
        <f t="shared" si="41"/>
        <v>69</v>
      </c>
      <c r="O68" s="462">
        <f t="shared" si="41"/>
        <v>69</v>
      </c>
      <c r="P68" s="463">
        <f t="shared" si="41"/>
        <v>69</v>
      </c>
      <c r="Q68" s="461">
        <f t="shared" si="41"/>
        <v>12.6</v>
      </c>
      <c r="R68" s="463">
        <f t="shared" si="41"/>
        <v>66</v>
      </c>
      <c r="S68" s="462">
        <f t="shared" si="41"/>
        <v>34</v>
      </c>
      <c r="T68" s="463">
        <f t="shared" si="41"/>
        <v>68</v>
      </c>
      <c r="U68" s="462">
        <f>IF(COUNTBLANK(U6:U65)=60,"",MAX(U6:U65))</f>
        <v>1320</v>
      </c>
      <c r="V68" s="463">
        <f>IF(COUNTBLANK(V6:V65)=60,"",MAX(V6:V65))</f>
        <v>76</v>
      </c>
      <c r="W68" s="692">
        <f>IF(COUNTBLANK(W6:W65)=60,"",MAX(W6:W65))</f>
        <v>538.20000000000005</v>
      </c>
      <c r="X68" s="693"/>
    </row>
    <row r="69" spans="1:70">
      <c r="A69" s="684" t="s">
        <v>71</v>
      </c>
      <c r="B69" s="685"/>
      <c r="C69" s="685"/>
      <c r="D69" s="685"/>
      <c r="E69" s="685"/>
      <c r="F69" s="686"/>
      <c r="G69" s="461">
        <f>IF(COUNTBLANK(G6:G65)=60,"",MAX(G6:G65))</f>
        <v>3.61</v>
      </c>
      <c r="H69" s="463">
        <f>IF(COUNTBLANK(H6:H65)=60,"",MIN(H6:H65))</f>
        <v>39</v>
      </c>
      <c r="I69" s="461">
        <f>IF(COUNTBLANK(I6:I65)=60,"",MAX(I6:I65))</f>
        <v>5.38</v>
      </c>
      <c r="J69" s="463">
        <f>IF(COUNTBLANK(J6:J65)=60,"",MIN(J6:J65))</f>
        <v>22</v>
      </c>
      <c r="K69" s="461">
        <f t="shared" ref="K69:T69" si="42">IF(COUNTBLANK(K6:K65)=60,"",MIN(K6:K65))</f>
        <v>13.89</v>
      </c>
      <c r="L69" s="463">
        <f t="shared" si="42"/>
        <v>44.200000000000045</v>
      </c>
      <c r="M69" s="462">
        <f t="shared" si="42"/>
        <v>44</v>
      </c>
      <c r="N69" s="463">
        <f t="shared" si="42"/>
        <v>54</v>
      </c>
      <c r="O69" s="462">
        <f t="shared" si="42"/>
        <v>50</v>
      </c>
      <c r="P69" s="463">
        <f t="shared" si="42"/>
        <v>50</v>
      </c>
      <c r="Q69" s="461">
        <f t="shared" si="42"/>
        <v>8.1999999999999993</v>
      </c>
      <c r="R69" s="463">
        <f t="shared" si="42"/>
        <v>22</v>
      </c>
      <c r="S69" s="462">
        <f t="shared" si="42"/>
        <v>25</v>
      </c>
      <c r="T69" s="463">
        <f t="shared" si="42"/>
        <v>50</v>
      </c>
      <c r="U69" s="462">
        <f>IF(COUNTBLANK(U6:U65)=60,"",MIN(U6:U65))</f>
        <v>480</v>
      </c>
      <c r="V69" s="463">
        <f>IF(COUNTBLANK(V6:V65)=60,"",MIN(V6:V65))</f>
        <v>34</v>
      </c>
      <c r="W69" s="692">
        <f>IF(COUNTBLANK(W6:W65)=60,"",MIN(W6:W65))</f>
        <v>326.20000000000005</v>
      </c>
      <c r="X69" s="693"/>
    </row>
    <row r="70" spans="1:70">
      <c r="A70" s="684" t="s">
        <v>72</v>
      </c>
      <c r="B70" s="685"/>
      <c r="C70" s="685"/>
      <c r="D70" s="685"/>
      <c r="E70" s="685"/>
      <c r="F70" s="686"/>
      <c r="G70" s="461">
        <f t="shared" ref="G70:T70" si="43">IF(COUNTBLANK(G6:G65)=60,"",MEDIAN(G6:G65))</f>
        <v>3.4</v>
      </c>
      <c r="H70" s="463">
        <f t="shared" si="43"/>
        <v>60</v>
      </c>
      <c r="I70" s="461">
        <f t="shared" si="43"/>
        <v>4.97</v>
      </c>
      <c r="J70" s="463">
        <f t="shared" si="43"/>
        <v>63</v>
      </c>
      <c r="K70" s="466">
        <f t="shared" si="43"/>
        <v>13.96</v>
      </c>
      <c r="L70" s="465">
        <f t="shared" si="43"/>
        <v>60.799999999999955</v>
      </c>
      <c r="M70" s="462">
        <f t="shared" si="43"/>
        <v>54.5</v>
      </c>
      <c r="N70" s="463">
        <f t="shared" si="43"/>
        <v>64</v>
      </c>
      <c r="O70" s="462">
        <f t="shared" si="43"/>
        <v>64.5</v>
      </c>
      <c r="P70" s="463">
        <f t="shared" si="43"/>
        <v>65</v>
      </c>
      <c r="Q70" s="461">
        <f t="shared" si="43"/>
        <v>9.5</v>
      </c>
      <c r="R70" s="463">
        <f t="shared" si="43"/>
        <v>35</v>
      </c>
      <c r="S70" s="462">
        <f t="shared" si="43"/>
        <v>31</v>
      </c>
      <c r="T70" s="463">
        <f t="shared" si="43"/>
        <v>62</v>
      </c>
      <c r="U70" s="462">
        <f>IF(COUNTBLANK(U6:U65)=60,"",MEDIAN(U6:U65))</f>
        <v>1000</v>
      </c>
      <c r="V70" s="463">
        <f>IF(COUNTBLANK(V6:V65)=60,"",MEDIAN(V6:V65))</f>
        <v>60</v>
      </c>
      <c r="W70" s="692">
        <f>IF(COUNTBLANK(W6:W65)=60,"",MEDIAN(W6:W65))</f>
        <v>457.79999999999995</v>
      </c>
      <c r="X70" s="693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5" t="str">
        <f>IF(表示変換!A1="","",表示変換!A1)&amp;"　"&amp;"レーダーチャート"</f>
        <v>●●チームバレーボール体力指数　レーダーチャート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93" t="s">
        <v>10</v>
      </c>
      <c r="B2" s="706" t="str">
        <f>IF(表示変換!B6="","",表示変換!B6)</f>
        <v>■■　■■</v>
      </c>
      <c r="C2" s="706"/>
      <c r="D2" s="9"/>
      <c r="E2" s="393" t="s">
        <v>11</v>
      </c>
      <c r="F2" s="707">
        <f>IF(表示変換!I6="","",表示変換!I6)</f>
        <v>172.7</v>
      </c>
      <c r="G2" s="707"/>
      <c r="H2" s="394" t="s">
        <v>12</v>
      </c>
      <c r="I2" s="14"/>
      <c r="J2" s="394" t="s">
        <v>13</v>
      </c>
      <c r="K2" s="707">
        <f>IF(表示変換!J6="","",表示変換!J6)</f>
        <v>54.7</v>
      </c>
      <c r="L2" s="707"/>
      <c r="M2" s="393" t="s">
        <v>14</v>
      </c>
      <c r="N2" s="6"/>
      <c r="O2" s="706" t="s">
        <v>15</v>
      </c>
      <c r="P2" s="706"/>
      <c r="Q2" s="706" t="str">
        <f>IF(表示変換!H6="","",表示変換!H6)</f>
        <v>WS</v>
      </c>
      <c r="R2" s="706"/>
      <c r="S2" s="708" t="str">
        <f>IF(入力!$C$4="","",入力!$C$4)</f>
        <v>2016.01.01</v>
      </c>
      <c r="T2" s="708"/>
      <c r="U2" s="9" t="s">
        <v>99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0" t="s">
        <v>5</v>
      </c>
      <c r="B4" s="723" t="s">
        <v>6</v>
      </c>
      <c r="C4" s="726" t="s">
        <v>0</v>
      </c>
      <c r="D4" s="709" t="s">
        <v>45</v>
      </c>
      <c r="E4" s="710"/>
      <c r="F4" s="709" t="s">
        <v>57</v>
      </c>
      <c r="G4" s="710"/>
      <c r="H4" s="709" t="s">
        <v>389</v>
      </c>
      <c r="I4" s="710"/>
      <c r="J4" s="709" t="s">
        <v>41</v>
      </c>
      <c r="K4" s="710"/>
      <c r="L4" s="718" t="s">
        <v>58</v>
      </c>
      <c r="M4" s="719"/>
      <c r="N4" s="718" t="s">
        <v>59</v>
      </c>
      <c r="O4" s="719"/>
      <c r="P4" s="718" t="s">
        <v>42</v>
      </c>
      <c r="Q4" s="719"/>
      <c r="R4" s="709" t="s">
        <v>46</v>
      </c>
      <c r="S4" s="710"/>
      <c r="T4" s="157" t="s">
        <v>1</v>
      </c>
      <c r="U4" s="158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1"/>
      <c r="B5" s="724"/>
      <c r="C5" s="727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2"/>
      <c r="B6" s="725"/>
      <c r="C6" s="728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sec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73</v>
      </c>
      <c r="AA6" s="26" t="s">
        <v>28</v>
      </c>
      <c r="AB6" s="26" t="s">
        <v>74</v>
      </c>
      <c r="AC6" s="26" t="s">
        <v>65</v>
      </c>
      <c r="AD6" s="26" t="s">
        <v>77</v>
      </c>
      <c r="AE6" s="11" t="s">
        <v>76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IF(特定項目一覧_60!G6="","",特定項目一覧_60!G6)</f>
        <v>3.28</v>
      </c>
      <c r="E7" s="27">
        <f>IF(特定項目一覧_60!H6="","",特定項目一覧_60!H6)</f>
        <v>72</v>
      </c>
      <c r="F7" s="21">
        <f>IF(特定項目一覧_60!I6="","",特定項目一覧_60!I6)</f>
        <v>4.92</v>
      </c>
      <c r="G7" s="22">
        <f>IF(特定項目一覧_60!J6="","",特定項目一覧_60!J6)</f>
        <v>68</v>
      </c>
      <c r="H7" s="29">
        <f>IF(特定項目一覧_60!K6="","",特定項目一覧_60!K6)</f>
        <v>14.04</v>
      </c>
      <c r="I7" s="27">
        <f>IF(特定項目一覧_60!L6="","",特定項目一覧_60!L6)</f>
        <v>59.200000000000045</v>
      </c>
      <c r="J7" s="20">
        <f>IF(特定項目一覧_60!M6="","",特定項目一覧_60!M6)</f>
        <v>50</v>
      </c>
      <c r="K7" s="22">
        <f>IF(特定項目一覧_60!N6="","",特定項目一覧_60!N6)</f>
        <v>60</v>
      </c>
      <c r="L7" s="28">
        <f>IF(特定項目一覧_60!O6="","",特定項目一覧_60!O6)</f>
        <v>69</v>
      </c>
      <c r="M7" s="27">
        <f>IF(特定項目一覧_60!P6="","",特定項目一覧_60!P6)</f>
        <v>69</v>
      </c>
      <c r="N7" s="21">
        <f>IF(特定項目一覧_60!Q6="","",特定項目一覧_60!Q6)</f>
        <v>12.6</v>
      </c>
      <c r="O7" s="22">
        <f>IF(特定項目一覧_60!R6="","",特定項目一覧_60!R6)</f>
        <v>66</v>
      </c>
      <c r="P7" s="28">
        <f>IF(特定項目一覧_60!S6="","",特定項目一覧_60!S6)</f>
        <v>34</v>
      </c>
      <c r="Q7" s="27">
        <f>IF(特定項目一覧_60!T6="","",特定項目一覧_60!T6)</f>
        <v>68</v>
      </c>
      <c r="R7" s="20">
        <f>IF(特定項目一覧_60!U6="","",特定項目一覧_60!U6)</f>
        <v>1320</v>
      </c>
      <c r="S7" s="22">
        <f>IF(特定項目一覧_60!V6="","",特定項目一覧_60!V6)</f>
        <v>76</v>
      </c>
      <c r="T7" s="28">
        <f>IF(特定項目一覧_60!W6="","",特定項目一覧_60!W6)</f>
        <v>538.20000000000005</v>
      </c>
      <c r="U7" s="22">
        <f>IF(特定項目一覧_60!X6="","",特定項目一覧_60!X6)</f>
        <v>1</v>
      </c>
      <c r="W7" s="19" t="str">
        <f>IF(入力!$C$4="","",入力!$C$4)</f>
        <v>2016.01.01</v>
      </c>
      <c r="X7" s="30">
        <f>E7</f>
        <v>72</v>
      </c>
      <c r="Y7" s="30">
        <f>G7</f>
        <v>68</v>
      </c>
      <c r="Z7" s="30">
        <f>I7</f>
        <v>59.200000000000045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93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IF(特定項目一覧_60!AL6="","",特定項目一覧_60!AL6)</f>
        <v>17.353450775049239</v>
      </c>
      <c r="Y21" s="31">
        <f>IF(特定項目一覧_60!AK6="","",特定項目一覧_60!AK6)</f>
        <v>18.34014019645744</v>
      </c>
      <c r="Z21" s="32">
        <f>IF(特定項目一覧_60!AM6="","",特定項目一覧_60!AM6)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377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98">
        <f>IF(全体項目一覧_60!AQ94="","",全体項目一覧_60!AQ94)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1"/>
      <c r="B38" s="712"/>
      <c r="C38" s="712"/>
      <c r="D38" s="712"/>
      <c r="E38" s="712"/>
      <c r="F38" s="712"/>
      <c r="G38" s="712"/>
      <c r="H38" s="712"/>
      <c r="I38" s="712"/>
      <c r="J38" s="712"/>
      <c r="K38" s="713"/>
      <c r="L38" s="12" t="s">
        <v>20</v>
      </c>
      <c r="M38" s="700" t="s">
        <v>18</v>
      </c>
      <c r="N38" s="700"/>
      <c r="O38" s="700"/>
      <c r="P38" s="700"/>
      <c r="Q38" s="700"/>
      <c r="R38" s="700"/>
      <c r="S38" s="700"/>
      <c r="T38" s="701" t="str">
        <f>$X$34</f>
        <v>バレーボール指数</v>
      </c>
      <c r="U38" s="701"/>
      <c r="X38" s="12" t="s">
        <v>20</v>
      </c>
      <c r="Y38" s="700" t="s">
        <v>43</v>
      </c>
      <c r="Z38" s="700"/>
      <c r="AA38" s="700"/>
      <c r="AB38" s="700"/>
      <c r="AC38" s="700"/>
      <c r="AD38" s="700"/>
      <c r="AE38" s="700"/>
      <c r="AF38" s="700"/>
      <c r="AG38" s="700"/>
    </row>
    <row r="39" spans="1:33">
      <c r="A39" s="714"/>
      <c r="B39" s="715"/>
      <c r="C39" s="715"/>
      <c r="D39" s="715"/>
      <c r="E39" s="715"/>
      <c r="F39" s="715"/>
      <c r="G39" s="715"/>
      <c r="H39" s="715"/>
      <c r="I39" s="715"/>
      <c r="J39" s="715"/>
      <c r="K39" s="716"/>
      <c r="L39" s="12" t="s">
        <v>20</v>
      </c>
      <c r="M39" s="702" t="s">
        <v>19</v>
      </c>
      <c r="N39" s="702"/>
      <c r="O39" s="702"/>
      <c r="P39" s="702"/>
      <c r="Q39" s="702"/>
      <c r="R39" s="702"/>
      <c r="S39" s="702"/>
      <c r="T39" s="703">
        <f>X35</f>
        <v>97.914732142857147</v>
      </c>
      <c r="U39" s="704"/>
      <c r="X39" s="12" t="s">
        <v>20</v>
      </c>
      <c r="Y39" s="702" t="s">
        <v>44</v>
      </c>
      <c r="Z39" s="702"/>
      <c r="AA39" s="702"/>
      <c r="AB39" s="702"/>
      <c r="AC39" s="702"/>
      <c r="AD39" s="702"/>
      <c r="AE39" s="702"/>
      <c r="AF39" s="702"/>
      <c r="AG39" s="702"/>
    </row>
    <row r="40" spans="1:33" ht="14.25">
      <c r="A40" s="717" t="s">
        <v>376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455" t="s">
        <v>20</v>
      </c>
      <c r="M40" s="699" t="s">
        <v>105</v>
      </c>
      <c r="N40" s="699"/>
      <c r="O40" s="699"/>
      <c r="P40" s="699"/>
      <c r="Q40" s="699"/>
      <c r="R40" s="699"/>
      <c r="S40" s="699"/>
      <c r="T40" s="704"/>
      <c r="U40" s="704"/>
      <c r="X40" s="12" t="s">
        <v>20</v>
      </c>
      <c r="Y40" s="699" t="s">
        <v>21</v>
      </c>
      <c r="Z40" s="699"/>
      <c r="AA40" s="699"/>
      <c r="AB40" s="699"/>
      <c r="AC40" s="699"/>
      <c r="AD40" s="699"/>
      <c r="AE40" s="699"/>
      <c r="AF40" s="699"/>
      <c r="AG40" s="699"/>
    </row>
    <row r="42" spans="1:33" ht="30" customHeight="1">
      <c r="A42" s="705" t="str">
        <f>$A$1</f>
        <v>●●チームバレーボール体力指数　レーダーチャート</v>
      </c>
      <c r="B42" s="705"/>
      <c r="C42" s="705"/>
      <c r="D42" s="705"/>
      <c r="E42" s="705"/>
      <c r="F42" s="705"/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33" ht="22.5" customHeight="1">
      <c r="A43" s="393" t="s">
        <v>10</v>
      </c>
      <c r="B43" s="706" t="str">
        <f>IF(表示変換!B7="","",表示変換!B7)</f>
        <v>■■　■■</v>
      </c>
      <c r="C43" s="706"/>
      <c r="D43" s="9"/>
      <c r="E43" s="393" t="s">
        <v>11</v>
      </c>
      <c r="F43" s="707">
        <f>IF(表示変換!I7="","",表示変換!I7)</f>
        <v>167.9</v>
      </c>
      <c r="G43" s="707"/>
      <c r="H43" s="394" t="s">
        <v>12</v>
      </c>
      <c r="I43" s="14"/>
      <c r="J43" s="394" t="s">
        <v>13</v>
      </c>
      <c r="K43" s="707">
        <f>IF(表示変換!J7="","",表示変換!J7)</f>
        <v>54.1</v>
      </c>
      <c r="L43" s="707"/>
      <c r="M43" s="393" t="s">
        <v>14</v>
      </c>
      <c r="N43" s="6"/>
      <c r="O43" s="706" t="s">
        <v>15</v>
      </c>
      <c r="P43" s="706"/>
      <c r="Q43" s="706" t="str">
        <f>IF(表示変換!H7="","",表示変換!H7)</f>
        <v>WS・MB</v>
      </c>
      <c r="R43" s="706"/>
      <c r="S43" s="708" t="str">
        <f>IF(入力!$C$4="","",入力!$C$4)</f>
        <v>2016.01.01</v>
      </c>
      <c r="T43" s="708"/>
      <c r="U43" s="9" t="s">
        <v>99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0" t="s">
        <v>5</v>
      </c>
      <c r="B45" s="723" t="s">
        <v>6</v>
      </c>
      <c r="C45" s="726" t="s">
        <v>0</v>
      </c>
      <c r="D45" s="709" t="s">
        <v>45</v>
      </c>
      <c r="E45" s="710"/>
      <c r="F45" s="709" t="s">
        <v>57</v>
      </c>
      <c r="G45" s="710"/>
      <c r="H45" s="709" t="s">
        <v>389</v>
      </c>
      <c r="I45" s="710"/>
      <c r="J45" s="709" t="s">
        <v>41</v>
      </c>
      <c r="K45" s="710"/>
      <c r="L45" s="718" t="s">
        <v>58</v>
      </c>
      <c r="M45" s="719"/>
      <c r="N45" s="718" t="s">
        <v>59</v>
      </c>
      <c r="O45" s="719"/>
      <c r="P45" s="718" t="s">
        <v>42</v>
      </c>
      <c r="Q45" s="719"/>
      <c r="R45" s="709" t="s">
        <v>46</v>
      </c>
      <c r="S45" s="710"/>
      <c r="T45" s="157" t="s">
        <v>1</v>
      </c>
      <c r="U45" s="158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1"/>
      <c r="B46" s="724"/>
      <c r="C46" s="727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2"/>
      <c r="B47" s="725"/>
      <c r="C47" s="728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sec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73</v>
      </c>
      <c r="AA47" s="26" t="s">
        <v>28</v>
      </c>
      <c r="AB47" s="26" t="s">
        <v>74</v>
      </c>
      <c r="AC47" s="26" t="s">
        <v>65</v>
      </c>
      <c r="AD47" s="26" t="s">
        <v>77</v>
      </c>
      <c r="AE47" s="11" t="s">
        <v>76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IF(特定項目一覧_60!G7="","",特定項目一覧_60!G7)</f>
        <v>3.24</v>
      </c>
      <c r="E48" s="27">
        <f>IF(特定項目一覧_60!H7="","",特定項目一覧_60!H7)</f>
        <v>76</v>
      </c>
      <c r="F48" s="21">
        <f>IF(特定項目一覧_60!I7="","",特定項目一覧_60!I7)</f>
        <v>4.87</v>
      </c>
      <c r="G48" s="22">
        <f>IF(特定項目一覧_60!J7="","",特定項目一覧_60!J7)</f>
        <v>73</v>
      </c>
      <c r="H48" s="29">
        <f>IF(特定項目一覧_60!K7="","",特定項目一覧_60!K7)</f>
        <v>13.89</v>
      </c>
      <c r="I48" s="27">
        <f>IF(特定項目一覧_60!L7="","",特定項目一覧_60!L7)</f>
        <v>62.199999999999989</v>
      </c>
      <c r="J48" s="20">
        <f>IF(特定項目一覧_60!M7="","",特定項目一覧_60!M7)</f>
        <v>59</v>
      </c>
      <c r="K48" s="22">
        <f>IF(特定項目一覧_60!N7="","",特定項目一覧_60!N7)</f>
        <v>69</v>
      </c>
      <c r="L48" s="28">
        <f>IF(特定項目一覧_60!O7="","",特定項目一覧_60!O7)</f>
        <v>65</v>
      </c>
      <c r="M48" s="27">
        <f>IF(特定項目一覧_60!P7="","",特定項目一覧_60!P7)</f>
        <v>65</v>
      </c>
      <c r="N48" s="21">
        <f>IF(特定項目一覧_60!Q7="","",特定項目一覧_60!Q7)</f>
        <v>9.5</v>
      </c>
      <c r="O48" s="22">
        <f>IF(特定項目一覧_60!R7="","",特定項目一覧_60!R7)</f>
        <v>35</v>
      </c>
      <c r="P48" s="28">
        <f>IF(特定項目一覧_60!S7="","",特定項目一覧_60!S7)</f>
        <v>32</v>
      </c>
      <c r="Q48" s="27">
        <f>IF(特定項目一覧_60!T7="","",特定項目一覧_60!T7)</f>
        <v>64</v>
      </c>
      <c r="R48" s="20">
        <f>IF(特定項目一覧_60!U7="","",特定項目一覧_60!U7)</f>
        <v>1000</v>
      </c>
      <c r="S48" s="22">
        <f>IF(特定項目一覧_60!V7="","",特定項目一覧_60!V7)</f>
        <v>60</v>
      </c>
      <c r="T48" s="28">
        <f>IF(特定項目一覧_60!W7="","",特定項目一覧_60!W7)</f>
        <v>504.2</v>
      </c>
      <c r="U48" s="22">
        <f>IF(特定項目一覧_60!X7="","",特定項目一覧_60!X7)</f>
        <v>2</v>
      </c>
      <c r="W48" s="19" t="str">
        <f>IF(入力!$C$4="","",入力!$C$4)</f>
        <v>2016.01.01</v>
      </c>
      <c r="X48" s="30">
        <f>E48</f>
        <v>76</v>
      </c>
      <c r="Y48" s="30">
        <f>G48</f>
        <v>73</v>
      </c>
      <c r="Z48" s="30">
        <f>I48</f>
        <v>62.199999999999989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93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IF(特定項目一覧_60!AL7="","",特定項目一覧_60!AL7)</f>
        <v>19.861993930730559</v>
      </c>
      <c r="Y62" s="31">
        <f>IF(特定項目一覧_60!AK7="","",特定項目一覧_60!AK7)</f>
        <v>19.190923438147937</v>
      </c>
      <c r="Z62" s="32">
        <f>IF(特定項目一覧_60!AM7="","",特定項目一覧_60!AM7)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377</v>
      </c>
    </row>
    <row r="76" spans="1:33">
      <c r="X76" s="498">
        <f>IF(全体項目一覧_60!AQ95="","",全体項目一覧_60!AQ95)</f>
        <v>79.452678571428578</v>
      </c>
    </row>
    <row r="79" spans="1:33">
      <c r="A79" s="711"/>
      <c r="B79" s="712"/>
      <c r="C79" s="712"/>
      <c r="D79" s="712"/>
      <c r="E79" s="712"/>
      <c r="F79" s="712"/>
      <c r="G79" s="712"/>
      <c r="H79" s="712"/>
      <c r="I79" s="712"/>
      <c r="J79" s="712"/>
      <c r="K79" s="713"/>
      <c r="L79" s="12" t="s">
        <v>20</v>
      </c>
      <c r="M79" s="700" t="s">
        <v>18</v>
      </c>
      <c r="N79" s="700"/>
      <c r="O79" s="700"/>
      <c r="P79" s="700"/>
      <c r="Q79" s="700"/>
      <c r="R79" s="700"/>
      <c r="S79" s="700"/>
      <c r="T79" s="701" t="str">
        <f>$X$34</f>
        <v>バレーボール指数</v>
      </c>
      <c r="U79" s="701"/>
      <c r="X79" s="12"/>
      <c r="Y79" s="151"/>
      <c r="Z79" s="151"/>
      <c r="AA79" s="151"/>
      <c r="AB79" s="151"/>
      <c r="AC79" s="151"/>
      <c r="AD79" s="151"/>
      <c r="AE79" s="151"/>
      <c r="AF79" s="151"/>
      <c r="AG79" s="151"/>
    </row>
    <row r="80" spans="1:33">
      <c r="A80" s="714"/>
      <c r="B80" s="715"/>
      <c r="C80" s="715"/>
      <c r="D80" s="715"/>
      <c r="E80" s="715"/>
      <c r="F80" s="715"/>
      <c r="G80" s="715"/>
      <c r="H80" s="715"/>
      <c r="I80" s="715"/>
      <c r="J80" s="715"/>
      <c r="K80" s="716"/>
      <c r="L80" s="12" t="s">
        <v>20</v>
      </c>
      <c r="M80" s="702" t="s">
        <v>19</v>
      </c>
      <c r="N80" s="702"/>
      <c r="O80" s="702"/>
      <c r="P80" s="702"/>
      <c r="Q80" s="702"/>
      <c r="R80" s="702"/>
      <c r="S80" s="702"/>
      <c r="T80" s="703">
        <f>X76</f>
        <v>79.452678571428578</v>
      </c>
      <c r="U80" s="704"/>
      <c r="X80" s="12"/>
      <c r="Y80" s="152"/>
      <c r="Z80" s="152"/>
      <c r="AA80" s="152"/>
      <c r="AB80" s="152"/>
      <c r="AC80" s="152"/>
      <c r="AD80" s="152"/>
      <c r="AE80" s="152"/>
      <c r="AF80" s="152"/>
      <c r="AG80" s="152"/>
    </row>
    <row r="81" spans="1:33" ht="14.25">
      <c r="A81" s="717" t="str">
        <f>$A$40</f>
        <v>フォーマット作成者　：　Komuro Consulting Group　小室匡史</v>
      </c>
      <c r="B81" s="717"/>
      <c r="C81" s="717"/>
      <c r="D81" s="717"/>
      <c r="E81" s="717"/>
      <c r="F81" s="717"/>
      <c r="G81" s="717"/>
      <c r="H81" s="717"/>
      <c r="I81" s="717"/>
      <c r="J81" s="717"/>
      <c r="K81" s="717"/>
      <c r="L81" s="455" t="s">
        <v>20</v>
      </c>
      <c r="M81" s="699" t="s">
        <v>105</v>
      </c>
      <c r="N81" s="699"/>
      <c r="O81" s="699"/>
      <c r="P81" s="699"/>
      <c r="Q81" s="699"/>
      <c r="R81" s="699"/>
      <c r="S81" s="699"/>
      <c r="T81" s="704"/>
      <c r="U81" s="704"/>
      <c r="X81" s="12"/>
      <c r="Y81" s="153"/>
      <c r="Z81" s="153"/>
      <c r="AA81" s="153"/>
      <c r="AB81" s="153"/>
      <c r="AC81" s="153"/>
      <c r="AD81" s="153"/>
      <c r="AE81" s="153"/>
      <c r="AF81" s="153"/>
      <c r="AG81" s="153"/>
    </row>
    <row r="83" spans="1:33" ht="30" customHeight="1">
      <c r="A83" s="705" t="str">
        <f>$A$1</f>
        <v>●●チームバレーボール体力指数　レーダーチャート</v>
      </c>
      <c r="B83" s="705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93" t="s">
        <v>10</v>
      </c>
      <c r="B84" s="706" t="str">
        <f>IF(表示変換!B8="","",表示変換!B8)</f>
        <v>■■　■■</v>
      </c>
      <c r="C84" s="706"/>
      <c r="D84" s="9"/>
      <c r="E84" s="393" t="s">
        <v>11</v>
      </c>
      <c r="F84" s="707">
        <f>IF(表示変換!I8="","",表示変換!I8)</f>
        <v>166.9</v>
      </c>
      <c r="G84" s="707"/>
      <c r="H84" s="394" t="s">
        <v>12</v>
      </c>
      <c r="I84" s="14"/>
      <c r="J84" s="394" t="s">
        <v>13</v>
      </c>
      <c r="K84" s="707">
        <f>IF(表示変換!J8="","",表示変換!J8)</f>
        <v>65.7</v>
      </c>
      <c r="L84" s="707"/>
      <c r="M84" s="393" t="s">
        <v>14</v>
      </c>
      <c r="N84" s="6"/>
      <c r="O84" s="706" t="s">
        <v>15</v>
      </c>
      <c r="P84" s="706"/>
      <c r="Q84" s="706" t="str">
        <f>IF(表示変換!H8="","",表示変換!H8)</f>
        <v>S</v>
      </c>
      <c r="R84" s="706"/>
      <c r="S84" s="708" t="str">
        <f>IF(入力!$C$4="","",入力!$C$4)</f>
        <v>2016.01.01</v>
      </c>
      <c r="T84" s="708"/>
      <c r="U84" s="9" t="s">
        <v>99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0" t="s">
        <v>5</v>
      </c>
      <c r="B86" s="723" t="s">
        <v>6</v>
      </c>
      <c r="C86" s="726" t="s">
        <v>0</v>
      </c>
      <c r="D86" s="709" t="s">
        <v>45</v>
      </c>
      <c r="E86" s="710"/>
      <c r="F86" s="709" t="s">
        <v>57</v>
      </c>
      <c r="G86" s="710"/>
      <c r="H86" s="709" t="s">
        <v>389</v>
      </c>
      <c r="I86" s="710"/>
      <c r="J86" s="709" t="s">
        <v>41</v>
      </c>
      <c r="K86" s="710"/>
      <c r="L86" s="718" t="s">
        <v>58</v>
      </c>
      <c r="M86" s="719"/>
      <c r="N86" s="718" t="s">
        <v>59</v>
      </c>
      <c r="O86" s="719"/>
      <c r="P86" s="718" t="s">
        <v>42</v>
      </c>
      <c r="Q86" s="719"/>
      <c r="R86" s="709" t="s">
        <v>46</v>
      </c>
      <c r="S86" s="710"/>
      <c r="T86" s="157" t="s">
        <v>1</v>
      </c>
      <c r="U86" s="158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1"/>
      <c r="B87" s="724"/>
      <c r="C87" s="727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2"/>
      <c r="B88" s="725"/>
      <c r="C88" s="728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sec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73</v>
      </c>
      <c r="AA88" s="26" t="s">
        <v>28</v>
      </c>
      <c r="AB88" s="26" t="s">
        <v>74</v>
      </c>
      <c r="AC88" s="26" t="s">
        <v>65</v>
      </c>
      <c r="AD88" s="26" t="s">
        <v>77</v>
      </c>
      <c r="AE88" s="11" t="s">
        <v>76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IF(特定項目一覧_60!G8="","",特定項目一覧_60!G8)</f>
        <v>3.4</v>
      </c>
      <c r="E89" s="27">
        <f>IF(特定項目一覧_60!H8="","",特定項目一覧_60!H8)</f>
        <v>60</v>
      </c>
      <c r="F89" s="21">
        <f>IF(特定項目一覧_60!I8="","",特定項目一覧_60!I8)</f>
        <v>4.97</v>
      </c>
      <c r="G89" s="22">
        <f>IF(特定項目一覧_60!J8="","",特定項目一覧_60!J8)</f>
        <v>63</v>
      </c>
      <c r="H89" s="29">
        <f>IF(特定項目一覧_60!K8="","",特定項目一覧_60!K8)</f>
        <v>13.91</v>
      </c>
      <c r="I89" s="27">
        <f>IF(特定項目一覧_60!L8="","",特定項目一覧_60!L8)</f>
        <v>61.800000000000011</v>
      </c>
      <c r="J89" s="20">
        <f>IF(特定項目一覧_60!M8="","",特定項目一覧_60!M8)</f>
        <v>54.5</v>
      </c>
      <c r="K89" s="22">
        <f>IF(特定項目一覧_60!N8="","",特定項目一覧_60!N8)</f>
        <v>64</v>
      </c>
      <c r="L89" s="27">
        <f>IF(特定項目一覧_60!O8="","",特定項目一覧_60!O8)</f>
        <v>64.5</v>
      </c>
      <c r="M89" s="22">
        <f>IF(特定項目一覧_60!P8="","",特定項目一覧_60!P8)</f>
        <v>65</v>
      </c>
      <c r="N89" s="156">
        <f>IF(特定項目一覧_60!Q8="","",特定項目一覧_60!Q8)</f>
        <v>9.6</v>
      </c>
      <c r="O89" s="22">
        <f>IF(特定項目一覧_60!R8="","",特定項目一覧_60!R8)</f>
        <v>36</v>
      </c>
      <c r="P89" s="27">
        <f>IF(特定項目一覧_60!S8="","",特定項目一覧_60!S8)</f>
        <v>25</v>
      </c>
      <c r="Q89" s="22">
        <f>IF(特定項目一覧_60!T8="","",特定項目一覧_60!T8)</f>
        <v>50</v>
      </c>
      <c r="R89" s="27">
        <f>IF(特定項目一覧_60!U8="","",特定項目一覧_60!U8)</f>
        <v>800</v>
      </c>
      <c r="S89" s="22">
        <f>IF(特定項目一覧_60!V8="","",特定項目一覧_60!V8)</f>
        <v>50</v>
      </c>
      <c r="T89" s="20">
        <f>IF(特定項目一覧_60!W8="","",特定項目一覧_60!W8)</f>
        <v>449.8</v>
      </c>
      <c r="U89" s="154">
        <f>IF(特定項目一覧_60!X8="","",特定項目一覧_60!X8)</f>
        <v>4</v>
      </c>
      <c r="W89" s="19" t="str">
        <f>IF(入力!$C$4="","",入力!$C$4)</f>
        <v>2016.01.01</v>
      </c>
      <c r="X89" s="30">
        <f>E89</f>
        <v>60</v>
      </c>
      <c r="Y89" s="30">
        <f>G89</f>
        <v>63</v>
      </c>
      <c r="Z89" s="30">
        <f>I89</f>
        <v>61.800000000000011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93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IF(特定項目一覧_60!AL8="","",特定項目一覧_60!AL8)</f>
        <v>23.67997106351174</v>
      </c>
      <c r="Y103" s="31">
        <f>IF(特定項目一覧_60!AK8="","",特定項目一覧_60!AK8)</f>
        <v>23.585913214609196</v>
      </c>
      <c r="Z103" s="32">
        <f>IF(特定項目一覧_60!AM8="","",特定項目一覧_60!AM8)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377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98">
        <f>IF(全体項目一覧_60!AQ96="","",全体項目一覧_60!AQ96)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1"/>
      <c r="B120" s="712"/>
      <c r="C120" s="712"/>
      <c r="D120" s="712"/>
      <c r="E120" s="712"/>
      <c r="F120" s="712"/>
      <c r="G120" s="712"/>
      <c r="H120" s="712"/>
      <c r="I120" s="712"/>
      <c r="J120" s="712"/>
      <c r="K120" s="713"/>
      <c r="L120" s="12" t="s">
        <v>20</v>
      </c>
      <c r="M120" s="700" t="s">
        <v>18</v>
      </c>
      <c r="N120" s="700"/>
      <c r="O120" s="700"/>
      <c r="P120" s="700"/>
      <c r="Q120" s="700"/>
      <c r="R120" s="700"/>
      <c r="S120" s="700"/>
      <c r="T120" s="701" t="str">
        <f>$X$34</f>
        <v>バレーボール指数</v>
      </c>
      <c r="U120" s="701"/>
      <c r="X120" s="12"/>
      <c r="Y120" s="700"/>
      <c r="Z120" s="700"/>
      <c r="AA120" s="700"/>
      <c r="AB120" s="700"/>
      <c r="AC120" s="700"/>
      <c r="AD120" s="700"/>
      <c r="AE120" s="700"/>
      <c r="AF120" s="700"/>
      <c r="AG120" s="700"/>
    </row>
    <row r="121" spans="1:33">
      <c r="A121" s="714"/>
      <c r="B121" s="715"/>
      <c r="C121" s="715"/>
      <c r="D121" s="715"/>
      <c r="E121" s="715"/>
      <c r="F121" s="715"/>
      <c r="G121" s="715"/>
      <c r="H121" s="715"/>
      <c r="I121" s="715"/>
      <c r="J121" s="715"/>
      <c r="K121" s="716"/>
      <c r="L121" s="12" t="s">
        <v>20</v>
      </c>
      <c r="M121" s="702" t="s">
        <v>19</v>
      </c>
      <c r="N121" s="702"/>
      <c r="O121" s="702"/>
      <c r="P121" s="702"/>
      <c r="Q121" s="702"/>
      <c r="R121" s="702"/>
      <c r="S121" s="702"/>
      <c r="T121" s="703">
        <f>X117</f>
        <v>78.234375000000014</v>
      </c>
      <c r="U121" s="704"/>
      <c r="X121" s="12"/>
      <c r="Y121" s="702"/>
      <c r="Z121" s="702"/>
      <c r="AA121" s="702"/>
      <c r="AB121" s="702"/>
      <c r="AC121" s="702"/>
      <c r="AD121" s="702"/>
      <c r="AE121" s="702"/>
      <c r="AF121" s="702"/>
      <c r="AG121" s="702"/>
    </row>
    <row r="122" spans="1:33" ht="14.25">
      <c r="A122" s="717" t="str">
        <f>$A$40</f>
        <v>フォーマット作成者　：　Komuro Consulting Group　小室匡史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455" t="s">
        <v>20</v>
      </c>
      <c r="M122" s="699" t="s">
        <v>105</v>
      </c>
      <c r="N122" s="699"/>
      <c r="O122" s="699"/>
      <c r="P122" s="699"/>
      <c r="Q122" s="699"/>
      <c r="R122" s="699"/>
      <c r="S122" s="699"/>
      <c r="T122" s="704"/>
      <c r="U122" s="704"/>
      <c r="X122" s="12"/>
      <c r="Y122" s="699"/>
      <c r="Z122" s="699"/>
      <c r="AA122" s="699"/>
      <c r="AB122" s="699"/>
      <c r="AC122" s="699"/>
      <c r="AD122" s="699"/>
      <c r="AE122" s="699"/>
      <c r="AF122" s="699"/>
      <c r="AG122" s="699"/>
    </row>
    <row r="124" spans="1:33" ht="30" customHeight="1">
      <c r="A124" s="705" t="str">
        <f>$A$1</f>
        <v>●●チームバレーボール体力指数　レーダーチャート</v>
      </c>
      <c r="B124" s="705"/>
      <c r="C124" s="705"/>
      <c r="D124" s="705"/>
      <c r="E124" s="705"/>
      <c r="F124" s="705"/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93" t="s">
        <v>10</v>
      </c>
      <c r="B125" s="706" t="str">
        <f>IF(表示変換!B9="","",表示変換!B9)</f>
        <v>■■　■■</v>
      </c>
      <c r="C125" s="706"/>
      <c r="D125" s="9"/>
      <c r="E125" s="393" t="s">
        <v>11</v>
      </c>
      <c r="F125" s="707">
        <f>IF(表示変換!I9="","",表示変換!I9)</f>
        <v>167.5</v>
      </c>
      <c r="G125" s="707"/>
      <c r="H125" s="394" t="s">
        <v>12</v>
      </c>
      <c r="I125" s="14"/>
      <c r="J125" s="394" t="s">
        <v>13</v>
      </c>
      <c r="K125" s="707">
        <f>IF(表示変換!J9="","",表示変換!J9)</f>
        <v>56.8</v>
      </c>
      <c r="L125" s="707"/>
      <c r="M125" s="393" t="s">
        <v>14</v>
      </c>
      <c r="N125" s="6"/>
      <c r="O125" s="706" t="s">
        <v>15</v>
      </c>
      <c r="P125" s="706"/>
      <c r="Q125" s="706" t="str">
        <f>IF(表示変換!H9="","",表示変換!H9)</f>
        <v>ＷＳ・OP</v>
      </c>
      <c r="R125" s="706"/>
      <c r="S125" s="708" t="str">
        <f>IF(入力!$C$4="","",入力!$C$4)</f>
        <v>2016.01.01</v>
      </c>
      <c r="T125" s="708"/>
      <c r="U125" s="9" t="s">
        <v>99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0" t="s">
        <v>5</v>
      </c>
      <c r="B127" s="723" t="s">
        <v>6</v>
      </c>
      <c r="C127" s="726" t="s">
        <v>0</v>
      </c>
      <c r="D127" s="709" t="s">
        <v>45</v>
      </c>
      <c r="E127" s="710"/>
      <c r="F127" s="709" t="s">
        <v>57</v>
      </c>
      <c r="G127" s="710"/>
      <c r="H127" s="709" t="s">
        <v>389</v>
      </c>
      <c r="I127" s="710"/>
      <c r="J127" s="709" t="s">
        <v>41</v>
      </c>
      <c r="K127" s="710"/>
      <c r="L127" s="718" t="s">
        <v>58</v>
      </c>
      <c r="M127" s="719"/>
      <c r="N127" s="718" t="s">
        <v>59</v>
      </c>
      <c r="O127" s="719"/>
      <c r="P127" s="718" t="s">
        <v>42</v>
      </c>
      <c r="Q127" s="719"/>
      <c r="R127" s="709" t="s">
        <v>46</v>
      </c>
      <c r="S127" s="710"/>
      <c r="T127" s="157" t="s">
        <v>1</v>
      </c>
      <c r="U127" s="158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1"/>
      <c r="B128" s="724"/>
      <c r="C128" s="727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2"/>
      <c r="B129" s="725"/>
      <c r="C129" s="728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sec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73</v>
      </c>
      <c r="AA129" s="26" t="s">
        <v>28</v>
      </c>
      <c r="AB129" s="26" t="s">
        <v>74</v>
      </c>
      <c r="AC129" s="26" t="s">
        <v>65</v>
      </c>
      <c r="AD129" s="26" t="s">
        <v>77</v>
      </c>
      <c r="AE129" s="11" t="s">
        <v>76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IF(特定項目一覧_60!G9="","",特定項目一覧_60!G9)</f>
        <v>3.4</v>
      </c>
      <c r="E130" s="27">
        <f>IF(特定項目一覧_60!H9="","",特定項目一覧_60!H9)</f>
        <v>60</v>
      </c>
      <c r="F130" s="21">
        <f>IF(特定項目一覧_60!I9="","",特定項目一覧_60!I9)</f>
        <v>4.97</v>
      </c>
      <c r="G130" s="22">
        <f>IF(特定項目一覧_60!J9="","",特定項目一覧_60!J9)</f>
        <v>63</v>
      </c>
      <c r="H130" s="29">
        <f>IF(特定項目一覧_60!K9="","",特定項目一覧_60!K9)</f>
        <v>13.96</v>
      </c>
      <c r="I130" s="27">
        <f>IF(特定項目一覧_60!L9="","",特定項目一覧_60!L9)</f>
        <v>60.799999999999955</v>
      </c>
      <c r="J130" s="20">
        <f>IF(特定項目一覧_60!M9="","",特定項目一覧_60!M9)</f>
        <v>57.5</v>
      </c>
      <c r="K130" s="22">
        <f>IF(特定項目一覧_60!N9="","",特定項目一覧_60!N9)</f>
        <v>67</v>
      </c>
      <c r="L130" s="28">
        <f>IF(特定項目一覧_60!O9="","",特定項目一覧_60!O9)</f>
        <v>62.5</v>
      </c>
      <c r="M130" s="27">
        <f>IF(特定項目一覧_60!P9="","",特定項目一覧_60!P9)</f>
        <v>63</v>
      </c>
      <c r="N130" s="21">
        <f>IF(特定項目一覧_60!Q9="","",特定項目一覧_60!Q9)</f>
        <v>8.1999999999999993</v>
      </c>
      <c r="O130" s="22">
        <f>IF(特定項目一覧_60!R9="","",特定項目一覧_60!R9)</f>
        <v>22</v>
      </c>
      <c r="P130" s="28">
        <f>IF(特定項目一覧_60!S9="","",特定項目一覧_60!S9)</f>
        <v>31</v>
      </c>
      <c r="Q130" s="27">
        <f>IF(特定項目一覧_60!T9="","",特定項目一覧_60!T9)</f>
        <v>62</v>
      </c>
      <c r="R130" s="20">
        <f>IF(特定項目一覧_60!U9="","",特定項目一覧_60!U9)</f>
        <v>1000</v>
      </c>
      <c r="S130" s="22">
        <f>IF(特定項目一覧_60!V9="","",特定項目一覧_60!V9)</f>
        <v>60</v>
      </c>
      <c r="T130" s="28">
        <f>IF(特定項目一覧_60!W9="","",特定項目一覧_60!W9)</f>
        <v>457.79999999999995</v>
      </c>
      <c r="U130" s="22">
        <f>IF(特定項目一覧_60!X9="","",特定項目一覧_60!X9)</f>
        <v>3</v>
      </c>
      <c r="W130" s="19" t="str">
        <f>IF(入力!$C$4="","",入力!$C$4)</f>
        <v>2016.01.01</v>
      </c>
      <c r="X130" s="30">
        <f>E130</f>
        <v>60</v>
      </c>
      <c r="Y130" s="30">
        <f>G130</f>
        <v>63</v>
      </c>
      <c r="Z130" s="30">
        <f>I130</f>
        <v>60.799999999999955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93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IF(特定項目一覧_60!AL9="","",特定項目一覧_60!AL9)</f>
        <v>21.444696955253484</v>
      </c>
      <c r="Y144" s="31">
        <f>IF(特定項目一覧_60!AK9="","",特定項目一覧_60!AK9)</f>
        <v>20.245043439518824</v>
      </c>
      <c r="Z144" s="32">
        <f>IF(特定項目一覧_60!AM9="","",特定項目一覧_60!AM9)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377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98">
        <f>IF(全体項目一覧_60!AQ97="","",全体項目一覧_60!AQ97)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1"/>
      <c r="B161" s="712"/>
      <c r="C161" s="712"/>
      <c r="D161" s="712"/>
      <c r="E161" s="712"/>
      <c r="F161" s="712"/>
      <c r="G161" s="712"/>
      <c r="H161" s="712"/>
      <c r="I161" s="712"/>
      <c r="J161" s="712"/>
      <c r="K161" s="713"/>
      <c r="L161" s="12" t="s">
        <v>20</v>
      </c>
      <c r="M161" s="700" t="s">
        <v>18</v>
      </c>
      <c r="N161" s="700"/>
      <c r="O161" s="700"/>
      <c r="P161" s="700"/>
      <c r="Q161" s="700"/>
      <c r="R161" s="700"/>
      <c r="S161" s="700"/>
      <c r="T161" s="701" t="str">
        <f>$X$34</f>
        <v>バレーボール指数</v>
      </c>
      <c r="U161" s="701"/>
      <c r="X161" s="12"/>
      <c r="Y161" s="151"/>
      <c r="Z161" s="151"/>
      <c r="AA161" s="151"/>
      <c r="AB161" s="151"/>
      <c r="AC161" s="151"/>
      <c r="AD161" s="151"/>
      <c r="AE161" s="151"/>
      <c r="AF161" s="151"/>
    </row>
    <row r="162" spans="1:32">
      <c r="A162" s="714"/>
      <c r="B162" s="715"/>
      <c r="C162" s="715"/>
      <c r="D162" s="715"/>
      <c r="E162" s="715"/>
      <c r="F162" s="715"/>
      <c r="G162" s="715"/>
      <c r="H162" s="715"/>
      <c r="I162" s="715"/>
      <c r="J162" s="715"/>
      <c r="K162" s="716"/>
      <c r="L162" s="12" t="s">
        <v>20</v>
      </c>
      <c r="M162" s="702" t="s">
        <v>19</v>
      </c>
      <c r="N162" s="702"/>
      <c r="O162" s="702"/>
      <c r="P162" s="702"/>
      <c r="Q162" s="702"/>
      <c r="R162" s="702"/>
      <c r="S162" s="702"/>
      <c r="T162" s="703">
        <f>X158</f>
        <v>77.767857142857139</v>
      </c>
      <c r="U162" s="704"/>
      <c r="X162" s="12"/>
      <c r="Y162" s="152"/>
      <c r="Z162" s="152"/>
      <c r="AA162" s="152"/>
      <c r="AB162" s="152"/>
      <c r="AC162" s="152"/>
      <c r="AD162" s="152"/>
      <c r="AE162" s="152"/>
      <c r="AF162" s="152"/>
    </row>
    <row r="163" spans="1:32" ht="14.25">
      <c r="A163" s="717" t="str">
        <f>$A$40</f>
        <v>フォーマット作成者　：　Komuro Consulting Group　小室匡史</v>
      </c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455" t="s">
        <v>20</v>
      </c>
      <c r="M163" s="699" t="s">
        <v>105</v>
      </c>
      <c r="N163" s="699"/>
      <c r="O163" s="699"/>
      <c r="P163" s="699"/>
      <c r="Q163" s="699"/>
      <c r="R163" s="699"/>
      <c r="S163" s="699"/>
      <c r="T163" s="704"/>
      <c r="U163" s="704"/>
      <c r="X163" s="12"/>
      <c r="Y163" s="153"/>
      <c r="Z163" s="153"/>
      <c r="AA163" s="153"/>
      <c r="AB163" s="153"/>
      <c r="AC163" s="153"/>
      <c r="AD163" s="153"/>
      <c r="AE163" s="153"/>
      <c r="AF163" s="153"/>
    </row>
    <row r="165" spans="1:32" ht="30" customHeight="1">
      <c r="A165" s="705" t="str">
        <f>$A$1</f>
        <v>●●チームバレーボール体力指数　レーダーチャート</v>
      </c>
      <c r="B165" s="705"/>
      <c r="C165" s="705"/>
      <c r="D165" s="705"/>
      <c r="E165" s="705"/>
      <c r="F165" s="705"/>
      <c r="G165" s="705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93" t="s">
        <v>10</v>
      </c>
      <c r="B166" s="706" t="str">
        <f>IF(表示変換!B10="","",表示変換!B10)</f>
        <v>■■　■■</v>
      </c>
      <c r="C166" s="706"/>
      <c r="D166" s="9"/>
      <c r="E166" s="393" t="s">
        <v>11</v>
      </c>
      <c r="F166" s="707">
        <f>IF(表示変換!I10="","",表示変換!I10)</f>
        <v>181.5</v>
      </c>
      <c r="G166" s="707"/>
      <c r="H166" s="394" t="s">
        <v>12</v>
      </c>
      <c r="I166" s="14"/>
      <c r="J166" s="394" t="s">
        <v>13</v>
      </c>
      <c r="K166" s="707">
        <f>IF(表示変換!J10="","",表示変換!J10)</f>
        <v>63.6</v>
      </c>
      <c r="L166" s="707"/>
      <c r="M166" s="393" t="s">
        <v>14</v>
      </c>
      <c r="N166" s="6"/>
      <c r="O166" s="706" t="s">
        <v>15</v>
      </c>
      <c r="P166" s="706"/>
      <c r="Q166" s="706" t="str">
        <f>IF(表示変換!H10="","",表示変換!H10)</f>
        <v>WS・MB</v>
      </c>
      <c r="R166" s="706"/>
      <c r="S166" s="708" t="str">
        <f>IF(入力!$C$4="","",入力!$C$4)</f>
        <v>2016.01.01</v>
      </c>
      <c r="T166" s="708"/>
      <c r="U166" s="9" t="s">
        <v>99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0" t="s">
        <v>5</v>
      </c>
      <c r="B168" s="723" t="s">
        <v>6</v>
      </c>
      <c r="C168" s="726" t="s">
        <v>0</v>
      </c>
      <c r="D168" s="709" t="s">
        <v>45</v>
      </c>
      <c r="E168" s="710"/>
      <c r="F168" s="709" t="s">
        <v>57</v>
      </c>
      <c r="G168" s="710"/>
      <c r="H168" s="709" t="s">
        <v>389</v>
      </c>
      <c r="I168" s="710"/>
      <c r="J168" s="709" t="s">
        <v>41</v>
      </c>
      <c r="K168" s="710"/>
      <c r="L168" s="718" t="s">
        <v>58</v>
      </c>
      <c r="M168" s="719"/>
      <c r="N168" s="718" t="s">
        <v>59</v>
      </c>
      <c r="O168" s="719"/>
      <c r="P168" s="718" t="s">
        <v>42</v>
      </c>
      <c r="Q168" s="719"/>
      <c r="R168" s="709" t="s">
        <v>46</v>
      </c>
      <c r="S168" s="710"/>
      <c r="T168" s="157" t="s">
        <v>1</v>
      </c>
      <c r="U168" s="158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1"/>
      <c r="B169" s="724"/>
      <c r="C169" s="727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2"/>
      <c r="B170" s="725"/>
      <c r="C170" s="728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sec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73</v>
      </c>
      <c r="AA170" s="26" t="s">
        <v>28</v>
      </c>
      <c r="AB170" s="26" t="s">
        <v>74</v>
      </c>
      <c r="AC170" s="26" t="s">
        <v>65</v>
      </c>
      <c r="AD170" s="26" t="s">
        <v>77</v>
      </c>
      <c r="AE170" s="11" t="s">
        <v>76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IF(特定項目一覧_60!G10="","",特定項目一覧_60!G10)</f>
        <v>3.61</v>
      </c>
      <c r="E171" s="27">
        <f>IF(特定項目一覧_60!H10="","",特定項目一覧_60!H10)</f>
        <v>39</v>
      </c>
      <c r="F171" s="21">
        <f>IF(特定項目一覧_60!I10="","",特定項目一覧_60!I10)</f>
        <v>5.38</v>
      </c>
      <c r="G171" s="22">
        <f>IF(特定項目一覧_60!J10="","",特定項目一覧_60!J10)</f>
        <v>22</v>
      </c>
      <c r="H171" s="29">
        <f>IF(特定項目一覧_60!K10="","",特定項目一覧_60!K10)</f>
        <v>14.79</v>
      </c>
      <c r="I171" s="27">
        <f>IF(特定項目一覧_60!L10="","",特定項目一覧_60!L10)</f>
        <v>44.200000000000045</v>
      </c>
      <c r="J171" s="20">
        <f>IF(特定項目一覧_60!M10="","",特定項目一覧_60!M10)</f>
        <v>44</v>
      </c>
      <c r="K171" s="22">
        <f>IF(特定項目一覧_60!N10="","",特定項目一覧_60!N10)</f>
        <v>54</v>
      </c>
      <c r="L171" s="28">
        <f>IF(特定項目一覧_60!O10="","",特定項目一覧_60!O10)</f>
        <v>50</v>
      </c>
      <c r="M171" s="27">
        <f>IF(特定項目一覧_60!P10="","",特定項目一覧_60!P10)</f>
        <v>50</v>
      </c>
      <c r="N171" s="21">
        <f>IF(特定項目一覧_60!Q10="","",特定項目一覧_60!Q10)</f>
        <v>9.3000000000000007</v>
      </c>
      <c r="O171" s="22">
        <f>IF(特定項目一覧_60!R10="","",特定項目一覧_60!R10)</f>
        <v>33</v>
      </c>
      <c r="P171" s="28">
        <f>IF(特定項目一覧_60!S10="","",特定項目一覧_60!S10)</f>
        <v>25</v>
      </c>
      <c r="Q171" s="27">
        <f>IF(特定項目一覧_60!T10="","",特定項目一覧_60!T10)</f>
        <v>50</v>
      </c>
      <c r="R171" s="20">
        <f>IF(特定項目一覧_60!U10="","",特定項目一覧_60!U10)</f>
        <v>480</v>
      </c>
      <c r="S171" s="22">
        <f>IF(特定項目一覧_60!V10="","",特定項目一覧_60!V10)</f>
        <v>34</v>
      </c>
      <c r="T171" s="28">
        <f>IF(特定項目一覧_60!W10="","",特定項目一覧_60!W10)</f>
        <v>326.20000000000005</v>
      </c>
      <c r="U171" s="22">
        <f>IF(特定項目一覧_60!X10="","",特定項目一覧_60!X10)</f>
        <v>5</v>
      </c>
      <c r="W171" s="19" t="str">
        <f>IF(入力!$C$4="","",入力!$C$4)</f>
        <v>2016.01.01</v>
      </c>
      <c r="X171" s="30">
        <f>E171</f>
        <v>39</v>
      </c>
      <c r="Y171" s="30">
        <f>G171</f>
        <v>22</v>
      </c>
      <c r="Z171" s="30">
        <f>I171</f>
        <v>44.200000000000045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93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IF(特定項目一覧_60!AL10="","",特定項目一覧_60!AL10)</f>
        <v>25.938301663279706</v>
      </c>
      <c r="Y185" s="31">
        <f>IF(特定項目一覧_60!AK10="","",特定項目一覧_60!AK10)</f>
        <v>19.306513671652667</v>
      </c>
      <c r="Z185" s="32">
        <f>IF(特定項目一覧_60!AM10="","",特定項目一覧_60!AM10)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377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98">
        <f>IF(全体項目一覧_60!AQ98="","",全体項目一覧_60!AQ98)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1"/>
      <c r="B202" s="712"/>
      <c r="C202" s="712"/>
      <c r="D202" s="712"/>
      <c r="E202" s="712"/>
      <c r="F202" s="712"/>
      <c r="G202" s="712"/>
      <c r="H202" s="712"/>
      <c r="I202" s="712"/>
      <c r="J202" s="712"/>
      <c r="K202" s="713"/>
      <c r="L202" s="12" t="s">
        <v>20</v>
      </c>
      <c r="M202" s="700" t="s">
        <v>18</v>
      </c>
      <c r="N202" s="700"/>
      <c r="O202" s="700"/>
      <c r="P202" s="700"/>
      <c r="Q202" s="700"/>
      <c r="R202" s="700"/>
      <c r="S202" s="700"/>
      <c r="T202" s="701" t="str">
        <f>$X$34</f>
        <v>バレーボール指数</v>
      </c>
      <c r="U202" s="701"/>
      <c r="X202" s="12"/>
      <c r="Y202" s="151"/>
      <c r="Z202" s="151"/>
      <c r="AA202" s="151"/>
      <c r="AB202" s="151"/>
      <c r="AC202" s="151"/>
      <c r="AD202" s="151"/>
      <c r="AE202" s="151"/>
      <c r="AF202" s="151"/>
    </row>
    <row r="203" spans="1:3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6"/>
      <c r="L203" s="12" t="s">
        <v>20</v>
      </c>
      <c r="M203" s="702" t="s">
        <v>19</v>
      </c>
      <c r="N203" s="702"/>
      <c r="O203" s="702"/>
      <c r="P203" s="702"/>
      <c r="Q203" s="702"/>
      <c r="R203" s="702"/>
      <c r="S203" s="702"/>
      <c r="T203" s="703">
        <f>X199</f>
        <v>93.180803571428569</v>
      </c>
      <c r="U203" s="704"/>
      <c r="X203" s="12"/>
      <c r="Y203" s="152"/>
      <c r="Z203" s="152"/>
      <c r="AA203" s="152"/>
      <c r="AB203" s="152"/>
      <c r="AC203" s="152"/>
      <c r="AD203" s="152"/>
      <c r="AE203" s="152"/>
      <c r="AF203" s="152"/>
    </row>
    <row r="204" spans="1:32" ht="14.25">
      <c r="A204" s="717" t="str">
        <f>$A$40</f>
        <v>フォーマット作成者　：　Komuro Consulting Group　小室匡史</v>
      </c>
      <c r="B204" s="717"/>
      <c r="C204" s="717"/>
      <c r="D204" s="717"/>
      <c r="E204" s="717"/>
      <c r="F204" s="717"/>
      <c r="G204" s="717"/>
      <c r="H204" s="717"/>
      <c r="I204" s="717"/>
      <c r="J204" s="717"/>
      <c r="K204" s="717"/>
      <c r="L204" s="455" t="s">
        <v>20</v>
      </c>
      <c r="M204" s="699" t="s">
        <v>105</v>
      </c>
      <c r="N204" s="699"/>
      <c r="O204" s="699"/>
      <c r="P204" s="699"/>
      <c r="Q204" s="699"/>
      <c r="R204" s="699"/>
      <c r="S204" s="699"/>
      <c r="T204" s="704"/>
      <c r="U204" s="704"/>
      <c r="X204" s="12"/>
      <c r="Y204" s="153"/>
      <c r="Z204" s="153"/>
      <c r="AA204" s="153"/>
      <c r="AB204" s="153"/>
      <c r="AC204" s="153"/>
      <c r="AD204" s="153"/>
      <c r="AE204" s="153"/>
      <c r="AF204" s="153"/>
    </row>
    <row r="206" spans="1:32" ht="30" customHeight="1">
      <c r="A206" s="705" t="str">
        <f>$A$1</f>
        <v>●●チームバレーボール体力指数　レーダーチャート</v>
      </c>
      <c r="B206" s="705"/>
      <c r="C206" s="705"/>
      <c r="D206" s="705"/>
      <c r="E206" s="705"/>
      <c r="F206" s="705"/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93" t="s">
        <v>10</v>
      </c>
      <c r="B207" s="706" t="str">
        <f>IF(表示変換!B11="","",表示変換!B11)</f>
        <v/>
      </c>
      <c r="C207" s="706"/>
      <c r="D207" s="9"/>
      <c r="E207" s="393" t="s">
        <v>11</v>
      </c>
      <c r="F207" s="707" t="str">
        <f>IF(表示変換!I11="","",表示変換!I11)</f>
        <v/>
      </c>
      <c r="G207" s="707"/>
      <c r="H207" s="394" t="s">
        <v>12</v>
      </c>
      <c r="I207" s="14"/>
      <c r="J207" s="394" t="s">
        <v>13</v>
      </c>
      <c r="K207" s="707" t="str">
        <f>IF(表示変換!J11="","",表示変換!J11)</f>
        <v/>
      </c>
      <c r="L207" s="707"/>
      <c r="M207" s="393" t="s">
        <v>14</v>
      </c>
      <c r="N207" s="6"/>
      <c r="O207" s="706" t="s">
        <v>15</v>
      </c>
      <c r="P207" s="706"/>
      <c r="Q207" s="706" t="str">
        <f>IF(表示変換!H11="","",表示変換!H11)</f>
        <v/>
      </c>
      <c r="R207" s="706"/>
      <c r="S207" s="708" t="str">
        <f>IF(入力!$C$4="","",入力!$C$4)</f>
        <v>2016.01.01</v>
      </c>
      <c r="T207" s="708"/>
      <c r="U207" s="9" t="s">
        <v>99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0" t="s">
        <v>5</v>
      </c>
      <c r="B209" s="723" t="s">
        <v>6</v>
      </c>
      <c r="C209" s="726" t="s">
        <v>0</v>
      </c>
      <c r="D209" s="709" t="s">
        <v>45</v>
      </c>
      <c r="E209" s="710"/>
      <c r="F209" s="709" t="s">
        <v>57</v>
      </c>
      <c r="G209" s="710"/>
      <c r="H209" s="709" t="s">
        <v>389</v>
      </c>
      <c r="I209" s="710"/>
      <c r="J209" s="709" t="s">
        <v>41</v>
      </c>
      <c r="K209" s="710"/>
      <c r="L209" s="718" t="s">
        <v>58</v>
      </c>
      <c r="M209" s="719"/>
      <c r="N209" s="718" t="s">
        <v>59</v>
      </c>
      <c r="O209" s="719"/>
      <c r="P209" s="718" t="s">
        <v>42</v>
      </c>
      <c r="Q209" s="719"/>
      <c r="R209" s="709" t="s">
        <v>46</v>
      </c>
      <c r="S209" s="710"/>
      <c r="T209" s="157" t="s">
        <v>1</v>
      </c>
      <c r="U209" s="158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1"/>
      <c r="B210" s="724"/>
      <c r="C210" s="727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2"/>
      <c r="B211" s="725"/>
      <c r="C211" s="728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sec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73</v>
      </c>
      <c r="AA211" s="26" t="s">
        <v>28</v>
      </c>
      <c r="AB211" s="26" t="s">
        <v>74</v>
      </c>
      <c r="AC211" s="26" t="s">
        <v>65</v>
      </c>
      <c r="AD211" s="26" t="s">
        <v>77</v>
      </c>
      <c r="AE211" s="11" t="s">
        <v>76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93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377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98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1"/>
      <c r="B243" s="712"/>
      <c r="C243" s="712"/>
      <c r="D243" s="712"/>
      <c r="E243" s="712"/>
      <c r="F243" s="712"/>
      <c r="G243" s="712"/>
      <c r="H243" s="712"/>
      <c r="I243" s="712"/>
      <c r="J243" s="712"/>
      <c r="K243" s="713"/>
      <c r="L243" s="12" t="s">
        <v>20</v>
      </c>
      <c r="M243" s="700" t="s">
        <v>18</v>
      </c>
      <c r="N243" s="700"/>
      <c r="O243" s="700"/>
      <c r="P243" s="700"/>
      <c r="Q243" s="700"/>
      <c r="R243" s="700"/>
      <c r="S243" s="700"/>
      <c r="T243" s="701" t="str">
        <f>$X$34</f>
        <v>バレーボール指数</v>
      </c>
      <c r="U243" s="701"/>
      <c r="X243" s="12"/>
      <c r="Y243" s="151"/>
      <c r="Z243" s="151"/>
      <c r="AA243" s="151"/>
      <c r="AB243" s="151"/>
      <c r="AC243" s="151"/>
      <c r="AD243" s="151"/>
      <c r="AE243" s="151"/>
      <c r="AF243" s="151"/>
    </row>
    <row r="244" spans="1:32">
      <c r="A244" s="714"/>
      <c r="B244" s="715"/>
      <c r="C244" s="715"/>
      <c r="D244" s="715"/>
      <c r="E244" s="715"/>
      <c r="F244" s="715"/>
      <c r="G244" s="715"/>
      <c r="H244" s="715"/>
      <c r="I244" s="715"/>
      <c r="J244" s="715"/>
      <c r="K244" s="716"/>
      <c r="L244" s="12" t="s">
        <v>20</v>
      </c>
      <c r="M244" s="702" t="s">
        <v>19</v>
      </c>
      <c r="N244" s="702"/>
      <c r="O244" s="702"/>
      <c r="P244" s="702"/>
      <c r="Q244" s="702"/>
      <c r="R244" s="702"/>
      <c r="S244" s="702"/>
      <c r="T244" s="703" t="str">
        <f>X240</f>
        <v/>
      </c>
      <c r="U244" s="704"/>
      <c r="X244" s="12"/>
      <c r="Y244" s="152"/>
      <c r="Z244" s="152"/>
      <c r="AA244" s="152"/>
      <c r="AB244" s="152"/>
      <c r="AC244" s="152"/>
      <c r="AD244" s="152"/>
      <c r="AE244" s="152"/>
      <c r="AF244" s="152"/>
    </row>
    <row r="245" spans="1:32" ht="14.25">
      <c r="A245" s="717" t="str">
        <f>$A$40</f>
        <v>フォーマット作成者　：　Komuro Consulting Group　小室匡史</v>
      </c>
      <c r="B245" s="717"/>
      <c r="C245" s="717"/>
      <c r="D245" s="717"/>
      <c r="E245" s="717"/>
      <c r="F245" s="717"/>
      <c r="G245" s="717"/>
      <c r="H245" s="717"/>
      <c r="I245" s="717"/>
      <c r="J245" s="717"/>
      <c r="K245" s="717"/>
      <c r="L245" s="455" t="s">
        <v>20</v>
      </c>
      <c r="M245" s="699" t="s">
        <v>105</v>
      </c>
      <c r="N245" s="699"/>
      <c r="O245" s="699"/>
      <c r="P245" s="699"/>
      <c r="Q245" s="699"/>
      <c r="R245" s="699"/>
      <c r="S245" s="699"/>
      <c r="T245" s="704"/>
      <c r="U245" s="704"/>
      <c r="X245" s="12"/>
      <c r="Y245" s="153"/>
      <c r="Z245" s="153"/>
      <c r="AA245" s="153"/>
      <c r="AB245" s="153"/>
      <c r="AC245" s="153"/>
      <c r="AD245" s="153"/>
      <c r="AE245" s="153"/>
      <c r="AF245" s="153"/>
    </row>
    <row r="247" spans="1:32" ht="30" customHeight="1">
      <c r="A247" s="705" t="str">
        <f>$A$1</f>
        <v>●●チームバレーボール体力指数　レーダーチャート</v>
      </c>
      <c r="B247" s="705"/>
      <c r="C247" s="705"/>
      <c r="D247" s="705"/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93" t="s">
        <v>10</v>
      </c>
      <c r="B248" s="706" t="str">
        <f>IF(表示変換!B12="","",表示変換!B12)</f>
        <v/>
      </c>
      <c r="C248" s="706"/>
      <c r="D248" s="9"/>
      <c r="E248" s="393" t="s">
        <v>11</v>
      </c>
      <c r="F248" s="707" t="str">
        <f>IF(表示変換!I12="","",表示変換!I12)</f>
        <v/>
      </c>
      <c r="G248" s="707"/>
      <c r="H248" s="394" t="s">
        <v>12</v>
      </c>
      <c r="I248" s="14"/>
      <c r="J248" s="394" t="s">
        <v>13</v>
      </c>
      <c r="K248" s="707" t="str">
        <f>IF(表示変換!J12="","",表示変換!J12)</f>
        <v/>
      </c>
      <c r="L248" s="707"/>
      <c r="M248" s="393" t="s">
        <v>14</v>
      </c>
      <c r="N248" s="6"/>
      <c r="O248" s="706" t="s">
        <v>15</v>
      </c>
      <c r="P248" s="706"/>
      <c r="Q248" s="706" t="str">
        <f>IF(表示変換!H12="","",表示変換!H12)</f>
        <v/>
      </c>
      <c r="R248" s="706"/>
      <c r="S248" s="708" t="str">
        <f>IF(入力!$C$4="","",入力!$C$4)</f>
        <v>2016.01.01</v>
      </c>
      <c r="T248" s="708"/>
      <c r="U248" s="9" t="s">
        <v>99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0" t="s">
        <v>5</v>
      </c>
      <c r="B250" s="723" t="s">
        <v>6</v>
      </c>
      <c r="C250" s="726" t="s">
        <v>0</v>
      </c>
      <c r="D250" s="709" t="s">
        <v>45</v>
      </c>
      <c r="E250" s="710"/>
      <c r="F250" s="709" t="s">
        <v>57</v>
      </c>
      <c r="G250" s="710"/>
      <c r="H250" s="709" t="s">
        <v>389</v>
      </c>
      <c r="I250" s="710"/>
      <c r="J250" s="709" t="s">
        <v>41</v>
      </c>
      <c r="K250" s="710"/>
      <c r="L250" s="718" t="s">
        <v>58</v>
      </c>
      <c r="M250" s="719"/>
      <c r="N250" s="718" t="s">
        <v>59</v>
      </c>
      <c r="O250" s="719"/>
      <c r="P250" s="718" t="s">
        <v>42</v>
      </c>
      <c r="Q250" s="719"/>
      <c r="R250" s="709" t="s">
        <v>46</v>
      </c>
      <c r="S250" s="710"/>
      <c r="T250" s="157" t="s">
        <v>1</v>
      </c>
      <c r="U250" s="158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1"/>
      <c r="B251" s="724"/>
      <c r="C251" s="727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2"/>
      <c r="B252" s="725"/>
      <c r="C252" s="728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sec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73</v>
      </c>
      <c r="AA252" s="26" t="s">
        <v>28</v>
      </c>
      <c r="AB252" s="26" t="s">
        <v>74</v>
      </c>
      <c r="AC252" s="26" t="s">
        <v>65</v>
      </c>
      <c r="AD252" s="26" t="s">
        <v>77</v>
      </c>
      <c r="AE252" s="11" t="s">
        <v>76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93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377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98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1"/>
      <c r="B284" s="712"/>
      <c r="C284" s="712"/>
      <c r="D284" s="712"/>
      <c r="E284" s="712"/>
      <c r="F284" s="712"/>
      <c r="G284" s="712"/>
      <c r="H284" s="712"/>
      <c r="I284" s="712"/>
      <c r="J284" s="712"/>
      <c r="K284" s="713"/>
      <c r="L284" s="12" t="s">
        <v>20</v>
      </c>
      <c r="M284" s="700" t="s">
        <v>18</v>
      </c>
      <c r="N284" s="700"/>
      <c r="O284" s="700"/>
      <c r="P284" s="700"/>
      <c r="Q284" s="700"/>
      <c r="R284" s="700"/>
      <c r="S284" s="700"/>
      <c r="T284" s="701" t="str">
        <f>$X$34</f>
        <v>バレーボール指数</v>
      </c>
      <c r="U284" s="701"/>
      <c r="X284" s="12"/>
      <c r="Y284" s="151"/>
      <c r="Z284" s="151"/>
      <c r="AA284" s="151"/>
      <c r="AB284" s="151"/>
      <c r="AC284" s="151"/>
      <c r="AD284" s="151"/>
      <c r="AE284" s="151"/>
      <c r="AF284" s="151"/>
    </row>
    <row r="285" spans="1:32">
      <c r="A285" s="714"/>
      <c r="B285" s="715"/>
      <c r="C285" s="715"/>
      <c r="D285" s="715"/>
      <c r="E285" s="715"/>
      <c r="F285" s="715"/>
      <c r="G285" s="715"/>
      <c r="H285" s="715"/>
      <c r="I285" s="715"/>
      <c r="J285" s="715"/>
      <c r="K285" s="716"/>
      <c r="L285" s="12" t="s">
        <v>20</v>
      </c>
      <c r="M285" s="702" t="s">
        <v>19</v>
      </c>
      <c r="N285" s="702"/>
      <c r="O285" s="702"/>
      <c r="P285" s="702"/>
      <c r="Q285" s="702"/>
      <c r="R285" s="702"/>
      <c r="S285" s="702"/>
      <c r="T285" s="703" t="str">
        <f>X281</f>
        <v/>
      </c>
      <c r="U285" s="704"/>
      <c r="X285" s="12"/>
      <c r="Y285" s="152"/>
      <c r="Z285" s="152"/>
      <c r="AA285" s="152"/>
      <c r="AB285" s="152"/>
      <c r="AC285" s="152"/>
      <c r="AD285" s="152"/>
      <c r="AE285" s="152"/>
      <c r="AF285" s="152"/>
    </row>
    <row r="286" spans="1:32" ht="14.25">
      <c r="A286" s="717" t="str">
        <f>$A$40</f>
        <v>フォーマット作成者　：　Komuro Consulting Group　小室匡史</v>
      </c>
      <c r="B286" s="717"/>
      <c r="C286" s="717"/>
      <c r="D286" s="717"/>
      <c r="E286" s="717"/>
      <c r="F286" s="717"/>
      <c r="G286" s="717"/>
      <c r="H286" s="717"/>
      <c r="I286" s="717"/>
      <c r="J286" s="717"/>
      <c r="K286" s="717"/>
      <c r="L286" s="455" t="s">
        <v>20</v>
      </c>
      <c r="M286" s="699" t="s">
        <v>105</v>
      </c>
      <c r="N286" s="699"/>
      <c r="O286" s="699"/>
      <c r="P286" s="699"/>
      <c r="Q286" s="699"/>
      <c r="R286" s="699"/>
      <c r="S286" s="699"/>
      <c r="T286" s="704"/>
      <c r="U286" s="704"/>
      <c r="X286" s="12"/>
      <c r="Y286" s="153"/>
      <c r="Z286" s="153"/>
      <c r="AA286" s="153"/>
      <c r="AB286" s="153"/>
      <c r="AC286" s="153"/>
      <c r="AD286" s="153"/>
      <c r="AE286" s="153"/>
      <c r="AF286" s="153"/>
    </row>
    <row r="288" spans="1:32" ht="30" customHeight="1">
      <c r="A288" s="705" t="str">
        <f>$A$1</f>
        <v>●●チームバレーボール体力指数　レーダーチャート</v>
      </c>
      <c r="B288" s="705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93" t="s">
        <v>10</v>
      </c>
      <c r="B289" s="706" t="str">
        <f>IF(表示変換!B13="","",表示変換!B13)</f>
        <v/>
      </c>
      <c r="C289" s="706"/>
      <c r="D289" s="9"/>
      <c r="E289" s="393" t="s">
        <v>11</v>
      </c>
      <c r="F289" s="707" t="str">
        <f>IF(表示変換!I13="","",表示変換!I13)</f>
        <v/>
      </c>
      <c r="G289" s="707"/>
      <c r="H289" s="394" t="s">
        <v>12</v>
      </c>
      <c r="I289" s="14"/>
      <c r="J289" s="394" t="s">
        <v>13</v>
      </c>
      <c r="K289" s="707" t="str">
        <f>IF(表示変換!J13="","",表示変換!J13)</f>
        <v/>
      </c>
      <c r="L289" s="707"/>
      <c r="M289" s="393" t="s">
        <v>14</v>
      </c>
      <c r="N289" s="6"/>
      <c r="O289" s="706" t="s">
        <v>15</v>
      </c>
      <c r="P289" s="706"/>
      <c r="Q289" s="706" t="str">
        <f>IF(表示変換!H13="","",表示変換!H13)</f>
        <v/>
      </c>
      <c r="R289" s="706"/>
      <c r="S289" s="708" t="str">
        <f>IF(入力!$C$4="","",入力!$C$4)</f>
        <v>2016.01.01</v>
      </c>
      <c r="T289" s="708"/>
      <c r="U289" s="9" t="s">
        <v>99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0" t="s">
        <v>5</v>
      </c>
      <c r="B291" s="723" t="s">
        <v>6</v>
      </c>
      <c r="C291" s="726" t="s">
        <v>0</v>
      </c>
      <c r="D291" s="709" t="s">
        <v>45</v>
      </c>
      <c r="E291" s="710"/>
      <c r="F291" s="709" t="s">
        <v>57</v>
      </c>
      <c r="G291" s="710"/>
      <c r="H291" s="709" t="s">
        <v>389</v>
      </c>
      <c r="I291" s="710"/>
      <c r="J291" s="709" t="s">
        <v>41</v>
      </c>
      <c r="K291" s="710"/>
      <c r="L291" s="718" t="s">
        <v>58</v>
      </c>
      <c r="M291" s="719"/>
      <c r="N291" s="718" t="s">
        <v>59</v>
      </c>
      <c r="O291" s="719"/>
      <c r="P291" s="718" t="s">
        <v>42</v>
      </c>
      <c r="Q291" s="719"/>
      <c r="R291" s="709" t="s">
        <v>46</v>
      </c>
      <c r="S291" s="710"/>
      <c r="T291" s="157" t="s">
        <v>1</v>
      </c>
      <c r="U291" s="158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1"/>
      <c r="B292" s="724"/>
      <c r="C292" s="727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2"/>
      <c r="B293" s="725"/>
      <c r="C293" s="728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sec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73</v>
      </c>
      <c r="AA293" s="26" t="s">
        <v>28</v>
      </c>
      <c r="AB293" s="26" t="s">
        <v>74</v>
      </c>
      <c r="AC293" s="26" t="s">
        <v>65</v>
      </c>
      <c r="AD293" s="26" t="s">
        <v>77</v>
      </c>
      <c r="AE293" s="11" t="s">
        <v>76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93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377</v>
      </c>
      <c r="Y321" s="25"/>
      <c r="Z321" s="25"/>
      <c r="AA321" s="25"/>
      <c r="AB321" s="25"/>
      <c r="AC321" s="25"/>
      <c r="AD321" s="25"/>
      <c r="AE321" s="25"/>
    </row>
    <row r="322" spans="1:31">
      <c r="X322" s="498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1"/>
      <c r="B325" s="712"/>
      <c r="C325" s="712"/>
      <c r="D325" s="712"/>
      <c r="E325" s="712"/>
      <c r="F325" s="712"/>
      <c r="G325" s="712"/>
      <c r="H325" s="712"/>
      <c r="I325" s="712"/>
      <c r="J325" s="712"/>
      <c r="K325" s="713"/>
      <c r="L325" s="12" t="s">
        <v>20</v>
      </c>
      <c r="M325" s="700" t="s">
        <v>18</v>
      </c>
      <c r="N325" s="700"/>
      <c r="O325" s="700"/>
      <c r="P325" s="700"/>
      <c r="Q325" s="700"/>
      <c r="R325" s="700"/>
      <c r="S325" s="700"/>
      <c r="T325" s="701" t="str">
        <f>$X$34</f>
        <v>バレーボール指数</v>
      </c>
      <c r="U325" s="701"/>
      <c r="X325" s="12"/>
      <c r="Y325" s="151"/>
      <c r="Z325" s="151"/>
      <c r="AA325" s="151"/>
      <c r="AB325" s="151"/>
      <c r="AC325" s="151"/>
      <c r="AD325" s="151"/>
      <c r="AE325" s="151"/>
    </row>
    <row r="326" spans="1:31">
      <c r="A326" s="714"/>
      <c r="B326" s="715"/>
      <c r="C326" s="715"/>
      <c r="D326" s="715"/>
      <c r="E326" s="715"/>
      <c r="F326" s="715"/>
      <c r="G326" s="715"/>
      <c r="H326" s="715"/>
      <c r="I326" s="715"/>
      <c r="J326" s="715"/>
      <c r="K326" s="716"/>
      <c r="L326" s="12" t="s">
        <v>20</v>
      </c>
      <c r="M326" s="702" t="s">
        <v>19</v>
      </c>
      <c r="N326" s="702"/>
      <c r="O326" s="702"/>
      <c r="P326" s="702"/>
      <c r="Q326" s="702"/>
      <c r="R326" s="702"/>
      <c r="S326" s="702"/>
      <c r="T326" s="703" t="str">
        <f>X322</f>
        <v/>
      </c>
      <c r="U326" s="704"/>
      <c r="X326" s="12"/>
      <c r="Y326" s="152"/>
      <c r="Z326" s="152"/>
      <c r="AA326" s="152"/>
      <c r="AB326" s="152"/>
      <c r="AC326" s="152"/>
      <c r="AD326" s="152"/>
      <c r="AE326" s="152"/>
    </row>
    <row r="327" spans="1:31" ht="14.25">
      <c r="A327" s="717" t="str">
        <f>$A$40</f>
        <v>フォーマット作成者　：　Komuro Consulting Group　小室匡史</v>
      </c>
      <c r="B327" s="717"/>
      <c r="C327" s="717"/>
      <c r="D327" s="717"/>
      <c r="E327" s="717"/>
      <c r="F327" s="717"/>
      <c r="G327" s="717"/>
      <c r="H327" s="717"/>
      <c r="I327" s="717"/>
      <c r="J327" s="717"/>
      <c r="K327" s="717"/>
      <c r="L327" s="455" t="s">
        <v>20</v>
      </c>
      <c r="M327" s="699" t="s">
        <v>105</v>
      </c>
      <c r="N327" s="699"/>
      <c r="O327" s="699"/>
      <c r="P327" s="699"/>
      <c r="Q327" s="699"/>
      <c r="R327" s="699"/>
      <c r="S327" s="699"/>
      <c r="T327" s="704"/>
      <c r="U327" s="704"/>
      <c r="X327" s="12"/>
      <c r="Y327" s="153"/>
      <c r="Z327" s="153"/>
      <c r="AA327" s="153"/>
      <c r="AB327" s="153"/>
      <c r="AC327" s="153"/>
      <c r="AD327" s="153"/>
      <c r="AE327" s="153"/>
    </row>
    <row r="329" spans="1:31" ht="30" customHeight="1">
      <c r="A329" s="705" t="str">
        <f>$A$1</f>
        <v>●●チームバレーボール体力指数　レーダーチャート</v>
      </c>
      <c r="B329" s="705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93" t="s">
        <v>10</v>
      </c>
      <c r="B330" s="706" t="str">
        <f>IF(表示変換!B14="","",表示変換!B14)</f>
        <v/>
      </c>
      <c r="C330" s="706"/>
      <c r="D330" s="9"/>
      <c r="E330" s="393" t="s">
        <v>11</v>
      </c>
      <c r="F330" s="707" t="str">
        <f>IF(表示変換!I14="","",表示変換!I14)</f>
        <v/>
      </c>
      <c r="G330" s="707"/>
      <c r="H330" s="394" t="s">
        <v>12</v>
      </c>
      <c r="I330" s="14"/>
      <c r="J330" s="394" t="s">
        <v>13</v>
      </c>
      <c r="K330" s="707" t="str">
        <f>IF(表示変換!J14="","",表示変換!J14)</f>
        <v/>
      </c>
      <c r="L330" s="707"/>
      <c r="M330" s="393" t="s">
        <v>14</v>
      </c>
      <c r="N330" s="6"/>
      <c r="O330" s="706" t="s">
        <v>15</v>
      </c>
      <c r="P330" s="706"/>
      <c r="Q330" s="706" t="str">
        <f>IF(表示変換!H14="","",表示変換!H14)</f>
        <v/>
      </c>
      <c r="R330" s="706"/>
      <c r="S330" s="708" t="str">
        <f>IF(入力!$C$4="","",入力!$C$4)</f>
        <v>2016.01.01</v>
      </c>
      <c r="T330" s="708"/>
      <c r="U330" s="9" t="s">
        <v>99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0" t="s">
        <v>5</v>
      </c>
      <c r="B332" s="723" t="s">
        <v>6</v>
      </c>
      <c r="C332" s="726" t="s">
        <v>0</v>
      </c>
      <c r="D332" s="709" t="s">
        <v>45</v>
      </c>
      <c r="E332" s="710"/>
      <c r="F332" s="709" t="s">
        <v>57</v>
      </c>
      <c r="G332" s="710"/>
      <c r="H332" s="709" t="s">
        <v>389</v>
      </c>
      <c r="I332" s="710"/>
      <c r="J332" s="709" t="s">
        <v>41</v>
      </c>
      <c r="K332" s="710"/>
      <c r="L332" s="718" t="s">
        <v>58</v>
      </c>
      <c r="M332" s="719"/>
      <c r="N332" s="718" t="s">
        <v>59</v>
      </c>
      <c r="O332" s="719"/>
      <c r="P332" s="718" t="s">
        <v>42</v>
      </c>
      <c r="Q332" s="719"/>
      <c r="R332" s="709" t="s">
        <v>46</v>
      </c>
      <c r="S332" s="710"/>
      <c r="T332" s="157" t="s">
        <v>1</v>
      </c>
      <c r="U332" s="158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1"/>
      <c r="B333" s="724"/>
      <c r="C333" s="727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2"/>
      <c r="B334" s="725"/>
      <c r="C334" s="728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sec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73</v>
      </c>
      <c r="AA334" s="26" t="s">
        <v>28</v>
      </c>
      <c r="AB334" s="26" t="s">
        <v>74</v>
      </c>
      <c r="AC334" s="26" t="s">
        <v>65</v>
      </c>
      <c r="AD334" s="26" t="s">
        <v>77</v>
      </c>
      <c r="AE334" s="11" t="s">
        <v>76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93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377</v>
      </c>
      <c r="Y362" s="25"/>
      <c r="Z362" s="25"/>
      <c r="AA362" s="25"/>
      <c r="AB362" s="25"/>
      <c r="AC362" s="25"/>
      <c r="AD362" s="25"/>
      <c r="AE362" s="25"/>
    </row>
    <row r="363" spans="1:31">
      <c r="X363" s="498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1"/>
      <c r="B366" s="712"/>
      <c r="C366" s="712"/>
      <c r="D366" s="712"/>
      <c r="E366" s="712"/>
      <c r="F366" s="712"/>
      <c r="G366" s="712"/>
      <c r="H366" s="712"/>
      <c r="I366" s="712"/>
      <c r="J366" s="712"/>
      <c r="K366" s="713"/>
      <c r="L366" s="12" t="s">
        <v>20</v>
      </c>
      <c r="M366" s="700" t="s">
        <v>18</v>
      </c>
      <c r="N366" s="700"/>
      <c r="O366" s="700"/>
      <c r="P366" s="700"/>
      <c r="Q366" s="700"/>
      <c r="R366" s="700"/>
      <c r="S366" s="700"/>
      <c r="T366" s="701" t="str">
        <f>$X$34</f>
        <v>バレーボール指数</v>
      </c>
      <c r="U366" s="701"/>
      <c r="X366" s="12"/>
      <c r="Y366" s="151"/>
      <c r="Z366" s="151"/>
      <c r="AA366" s="151"/>
      <c r="AB366" s="151"/>
      <c r="AC366" s="151"/>
      <c r="AD366" s="151"/>
      <c r="AE366" s="151"/>
    </row>
    <row r="367" spans="1:31">
      <c r="A367" s="714"/>
      <c r="B367" s="715"/>
      <c r="C367" s="715"/>
      <c r="D367" s="715"/>
      <c r="E367" s="715"/>
      <c r="F367" s="715"/>
      <c r="G367" s="715"/>
      <c r="H367" s="715"/>
      <c r="I367" s="715"/>
      <c r="J367" s="715"/>
      <c r="K367" s="716"/>
      <c r="L367" s="12" t="s">
        <v>20</v>
      </c>
      <c r="M367" s="702" t="s">
        <v>19</v>
      </c>
      <c r="N367" s="702"/>
      <c r="O367" s="702"/>
      <c r="P367" s="702"/>
      <c r="Q367" s="702"/>
      <c r="R367" s="702"/>
      <c r="S367" s="702"/>
      <c r="T367" s="703" t="str">
        <f>X363</f>
        <v/>
      </c>
      <c r="U367" s="704"/>
      <c r="X367" s="12"/>
      <c r="Y367" s="152"/>
      <c r="Z367" s="152"/>
      <c r="AA367" s="152"/>
      <c r="AB367" s="152"/>
      <c r="AC367" s="152"/>
      <c r="AD367" s="152"/>
      <c r="AE367" s="152"/>
    </row>
    <row r="368" spans="1:31" ht="14.25">
      <c r="A368" s="717" t="str">
        <f>$A$40</f>
        <v>フォーマット作成者　：　Komuro Consulting Group　小室匡史</v>
      </c>
      <c r="B368" s="717"/>
      <c r="C368" s="717"/>
      <c r="D368" s="717"/>
      <c r="E368" s="717"/>
      <c r="F368" s="717"/>
      <c r="G368" s="717"/>
      <c r="H368" s="717"/>
      <c r="I368" s="717"/>
      <c r="J368" s="717"/>
      <c r="K368" s="717"/>
      <c r="L368" s="455" t="s">
        <v>20</v>
      </c>
      <c r="M368" s="699" t="s">
        <v>105</v>
      </c>
      <c r="N368" s="699"/>
      <c r="O368" s="699"/>
      <c r="P368" s="699"/>
      <c r="Q368" s="699"/>
      <c r="R368" s="699"/>
      <c r="S368" s="699"/>
      <c r="T368" s="704"/>
      <c r="U368" s="704"/>
      <c r="X368" s="12"/>
      <c r="Y368" s="153"/>
      <c r="Z368" s="153"/>
      <c r="AA368" s="153"/>
      <c r="AB368" s="153"/>
      <c r="AC368" s="153"/>
      <c r="AD368" s="153"/>
      <c r="AE368" s="153"/>
    </row>
    <row r="370" spans="1:31" ht="30" customHeight="1">
      <c r="A370" s="705" t="str">
        <f>$A$1</f>
        <v>●●チームバレーボール体力指数　レーダーチャート</v>
      </c>
      <c r="B370" s="705"/>
      <c r="C370" s="705"/>
      <c r="D370" s="705"/>
      <c r="E370" s="705"/>
      <c r="F370" s="705"/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93" t="s">
        <v>10</v>
      </c>
      <c r="B371" s="706" t="str">
        <f>IF(表示変換!B15="","",表示変換!B15)</f>
        <v/>
      </c>
      <c r="C371" s="706"/>
      <c r="D371" s="9"/>
      <c r="E371" s="393" t="s">
        <v>11</v>
      </c>
      <c r="F371" s="707" t="str">
        <f>IF(表示変換!I15="","",表示変換!I15)</f>
        <v/>
      </c>
      <c r="G371" s="707"/>
      <c r="H371" s="394" t="s">
        <v>12</v>
      </c>
      <c r="I371" s="14"/>
      <c r="J371" s="394" t="s">
        <v>13</v>
      </c>
      <c r="K371" s="707" t="str">
        <f>IF(表示変換!J15="","",表示変換!J15)</f>
        <v/>
      </c>
      <c r="L371" s="707"/>
      <c r="M371" s="393" t="s">
        <v>14</v>
      </c>
      <c r="N371" s="6"/>
      <c r="O371" s="706" t="s">
        <v>15</v>
      </c>
      <c r="P371" s="706"/>
      <c r="Q371" s="706" t="str">
        <f>IF(表示変換!H15="","",表示変換!H15)</f>
        <v/>
      </c>
      <c r="R371" s="706"/>
      <c r="S371" s="708" t="str">
        <f>IF(入力!$C$4="","",入力!$C$4)</f>
        <v>2016.01.01</v>
      </c>
      <c r="T371" s="708"/>
      <c r="U371" s="9" t="s">
        <v>99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0" t="s">
        <v>5</v>
      </c>
      <c r="B373" s="723" t="s">
        <v>6</v>
      </c>
      <c r="C373" s="726" t="s">
        <v>0</v>
      </c>
      <c r="D373" s="709" t="s">
        <v>45</v>
      </c>
      <c r="E373" s="710"/>
      <c r="F373" s="709" t="s">
        <v>57</v>
      </c>
      <c r="G373" s="710"/>
      <c r="H373" s="709" t="s">
        <v>389</v>
      </c>
      <c r="I373" s="710"/>
      <c r="J373" s="709" t="s">
        <v>41</v>
      </c>
      <c r="K373" s="710"/>
      <c r="L373" s="718" t="s">
        <v>58</v>
      </c>
      <c r="M373" s="719"/>
      <c r="N373" s="718" t="s">
        <v>59</v>
      </c>
      <c r="O373" s="719"/>
      <c r="P373" s="718" t="s">
        <v>42</v>
      </c>
      <c r="Q373" s="719"/>
      <c r="R373" s="709" t="s">
        <v>46</v>
      </c>
      <c r="S373" s="710"/>
      <c r="T373" s="157" t="s">
        <v>1</v>
      </c>
      <c r="U373" s="158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1"/>
      <c r="B374" s="724"/>
      <c r="C374" s="727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2"/>
      <c r="B375" s="725"/>
      <c r="C375" s="728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sec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73</v>
      </c>
      <c r="AA375" s="26" t="s">
        <v>28</v>
      </c>
      <c r="AB375" s="26" t="s">
        <v>74</v>
      </c>
      <c r="AC375" s="26" t="s">
        <v>65</v>
      </c>
      <c r="AD375" s="26" t="s">
        <v>77</v>
      </c>
      <c r="AE375" s="11" t="s">
        <v>76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93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377</v>
      </c>
      <c r="Y403" s="25"/>
      <c r="Z403" s="25"/>
      <c r="AA403" s="25"/>
      <c r="AB403" s="25"/>
      <c r="AC403" s="25"/>
      <c r="AD403" s="25"/>
      <c r="AE403" s="25"/>
    </row>
    <row r="404" spans="1:31">
      <c r="X404" s="498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1"/>
      <c r="B407" s="712"/>
      <c r="C407" s="712"/>
      <c r="D407" s="712"/>
      <c r="E407" s="712"/>
      <c r="F407" s="712"/>
      <c r="G407" s="712"/>
      <c r="H407" s="712"/>
      <c r="I407" s="712"/>
      <c r="J407" s="712"/>
      <c r="K407" s="713"/>
      <c r="L407" s="12" t="s">
        <v>20</v>
      </c>
      <c r="M407" s="700" t="s">
        <v>18</v>
      </c>
      <c r="N407" s="700"/>
      <c r="O407" s="700"/>
      <c r="P407" s="700"/>
      <c r="Q407" s="700"/>
      <c r="R407" s="700"/>
      <c r="S407" s="700"/>
      <c r="T407" s="701" t="str">
        <f>$X$34</f>
        <v>バレーボール指数</v>
      </c>
      <c r="U407" s="701"/>
      <c r="X407" s="12"/>
      <c r="Y407" s="151"/>
      <c r="Z407" s="151"/>
      <c r="AA407" s="151"/>
      <c r="AB407" s="151"/>
      <c r="AC407" s="151"/>
      <c r="AD407" s="151"/>
      <c r="AE407" s="151"/>
    </row>
    <row r="408" spans="1:31">
      <c r="A408" s="714"/>
      <c r="B408" s="715"/>
      <c r="C408" s="715"/>
      <c r="D408" s="715"/>
      <c r="E408" s="715"/>
      <c r="F408" s="715"/>
      <c r="G408" s="715"/>
      <c r="H408" s="715"/>
      <c r="I408" s="715"/>
      <c r="J408" s="715"/>
      <c r="K408" s="716"/>
      <c r="L408" s="12" t="s">
        <v>20</v>
      </c>
      <c r="M408" s="702" t="s">
        <v>19</v>
      </c>
      <c r="N408" s="702"/>
      <c r="O408" s="702"/>
      <c r="P408" s="702"/>
      <c r="Q408" s="702"/>
      <c r="R408" s="702"/>
      <c r="S408" s="702"/>
      <c r="T408" s="703" t="str">
        <f>X404</f>
        <v/>
      </c>
      <c r="U408" s="704"/>
      <c r="X408" s="12"/>
      <c r="Y408" s="152"/>
      <c r="Z408" s="152"/>
      <c r="AA408" s="152"/>
      <c r="AB408" s="152"/>
      <c r="AC408" s="152"/>
      <c r="AD408" s="152"/>
      <c r="AE408" s="152"/>
    </row>
    <row r="409" spans="1:31" ht="14.25">
      <c r="A409" s="717" t="str">
        <f>$A$40</f>
        <v>フォーマット作成者　：　Komuro Consulting Group　小室匡史</v>
      </c>
      <c r="B409" s="717"/>
      <c r="C409" s="717"/>
      <c r="D409" s="717"/>
      <c r="E409" s="717"/>
      <c r="F409" s="717"/>
      <c r="G409" s="717"/>
      <c r="H409" s="717"/>
      <c r="I409" s="717"/>
      <c r="J409" s="717"/>
      <c r="K409" s="717"/>
      <c r="L409" s="455" t="s">
        <v>20</v>
      </c>
      <c r="M409" s="699" t="s">
        <v>105</v>
      </c>
      <c r="N409" s="699"/>
      <c r="O409" s="699"/>
      <c r="P409" s="699"/>
      <c r="Q409" s="699"/>
      <c r="R409" s="699"/>
      <c r="S409" s="699"/>
      <c r="T409" s="704"/>
      <c r="U409" s="704"/>
      <c r="X409" s="12"/>
      <c r="Y409" s="153"/>
      <c r="Z409" s="153"/>
      <c r="AA409" s="153"/>
      <c r="AB409" s="153"/>
      <c r="AC409" s="153"/>
      <c r="AD409" s="153"/>
      <c r="AE409" s="153"/>
    </row>
    <row r="411" spans="1:31" ht="30" customHeight="1">
      <c r="A411" s="705" t="str">
        <f>$A$1</f>
        <v>●●チームバレーボール体力指数　レーダーチャート</v>
      </c>
      <c r="B411" s="705"/>
      <c r="C411" s="705"/>
      <c r="D411" s="705"/>
      <c r="E411" s="705"/>
      <c r="F411" s="705"/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5"/>
      <c r="R411" s="705"/>
      <c r="S411" s="705"/>
      <c r="T411" s="705"/>
      <c r="U411" s="705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93" t="s">
        <v>10</v>
      </c>
      <c r="B412" s="706" t="str">
        <f>IF(表示変換!B16="","",表示変換!B16)</f>
        <v/>
      </c>
      <c r="C412" s="706"/>
      <c r="D412" s="9"/>
      <c r="E412" s="393" t="s">
        <v>11</v>
      </c>
      <c r="F412" s="707" t="str">
        <f>IF(表示変換!I16="","",表示変換!I16)</f>
        <v/>
      </c>
      <c r="G412" s="707"/>
      <c r="H412" s="394" t="s">
        <v>12</v>
      </c>
      <c r="I412" s="14"/>
      <c r="J412" s="394" t="s">
        <v>13</v>
      </c>
      <c r="K412" s="707" t="str">
        <f>IF(表示変換!J16="","",表示変換!J16)</f>
        <v/>
      </c>
      <c r="L412" s="707"/>
      <c r="M412" s="393" t="s">
        <v>14</v>
      </c>
      <c r="N412" s="6"/>
      <c r="O412" s="706" t="s">
        <v>15</v>
      </c>
      <c r="P412" s="706"/>
      <c r="Q412" s="706" t="str">
        <f>IF(表示変換!H16="","",表示変換!H16)</f>
        <v/>
      </c>
      <c r="R412" s="706"/>
      <c r="S412" s="708" t="str">
        <f>IF(入力!$C$4="","",入力!$C$4)</f>
        <v>2016.01.01</v>
      </c>
      <c r="T412" s="708"/>
      <c r="U412" s="9" t="s">
        <v>99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0" t="s">
        <v>5</v>
      </c>
      <c r="B414" s="723" t="s">
        <v>6</v>
      </c>
      <c r="C414" s="726" t="s">
        <v>0</v>
      </c>
      <c r="D414" s="709" t="s">
        <v>45</v>
      </c>
      <c r="E414" s="710"/>
      <c r="F414" s="709" t="s">
        <v>57</v>
      </c>
      <c r="G414" s="710"/>
      <c r="H414" s="709" t="s">
        <v>389</v>
      </c>
      <c r="I414" s="710"/>
      <c r="J414" s="709" t="s">
        <v>41</v>
      </c>
      <c r="K414" s="710"/>
      <c r="L414" s="718" t="s">
        <v>58</v>
      </c>
      <c r="M414" s="719"/>
      <c r="N414" s="718" t="s">
        <v>59</v>
      </c>
      <c r="O414" s="719"/>
      <c r="P414" s="718" t="s">
        <v>42</v>
      </c>
      <c r="Q414" s="719"/>
      <c r="R414" s="709" t="s">
        <v>46</v>
      </c>
      <c r="S414" s="710"/>
      <c r="T414" s="157" t="s">
        <v>1</v>
      </c>
      <c r="U414" s="158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1"/>
      <c r="B415" s="724"/>
      <c r="C415" s="727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2"/>
      <c r="B416" s="725"/>
      <c r="C416" s="728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sec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73</v>
      </c>
      <c r="AA416" s="26" t="s">
        <v>28</v>
      </c>
      <c r="AB416" s="26" t="s">
        <v>74</v>
      </c>
      <c r="AC416" s="26" t="s">
        <v>65</v>
      </c>
      <c r="AD416" s="26" t="s">
        <v>77</v>
      </c>
      <c r="AE416" s="11" t="s">
        <v>76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93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377</v>
      </c>
      <c r="Y444" s="25"/>
      <c r="Z444" s="25"/>
      <c r="AA444" s="25"/>
      <c r="AB444" s="25"/>
      <c r="AC444" s="25"/>
      <c r="AD444" s="25"/>
      <c r="AE444" s="25"/>
    </row>
    <row r="445" spans="1:31">
      <c r="X445" s="498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1"/>
      <c r="B448" s="712"/>
      <c r="C448" s="712"/>
      <c r="D448" s="712"/>
      <c r="E448" s="712"/>
      <c r="F448" s="712"/>
      <c r="G448" s="712"/>
      <c r="H448" s="712"/>
      <c r="I448" s="712"/>
      <c r="J448" s="712"/>
      <c r="K448" s="713"/>
      <c r="L448" s="12" t="s">
        <v>20</v>
      </c>
      <c r="M448" s="700" t="s">
        <v>18</v>
      </c>
      <c r="N448" s="700"/>
      <c r="O448" s="700"/>
      <c r="P448" s="700"/>
      <c r="Q448" s="700"/>
      <c r="R448" s="700"/>
      <c r="S448" s="700"/>
      <c r="T448" s="701" t="str">
        <f>$X$34</f>
        <v>バレーボール指数</v>
      </c>
      <c r="U448" s="701"/>
      <c r="X448" s="12"/>
      <c r="Y448" s="151"/>
      <c r="Z448" s="151"/>
      <c r="AA448" s="151"/>
      <c r="AB448" s="151"/>
      <c r="AC448" s="151"/>
      <c r="AD448" s="151"/>
      <c r="AE448" s="151"/>
    </row>
    <row r="449" spans="1:31">
      <c r="A449" s="714"/>
      <c r="B449" s="715"/>
      <c r="C449" s="715"/>
      <c r="D449" s="715"/>
      <c r="E449" s="715"/>
      <c r="F449" s="715"/>
      <c r="G449" s="715"/>
      <c r="H449" s="715"/>
      <c r="I449" s="715"/>
      <c r="J449" s="715"/>
      <c r="K449" s="716"/>
      <c r="L449" s="12" t="s">
        <v>20</v>
      </c>
      <c r="M449" s="702" t="s">
        <v>19</v>
      </c>
      <c r="N449" s="702"/>
      <c r="O449" s="702"/>
      <c r="P449" s="702"/>
      <c r="Q449" s="702"/>
      <c r="R449" s="702"/>
      <c r="S449" s="702"/>
      <c r="T449" s="703" t="str">
        <f>X445</f>
        <v/>
      </c>
      <c r="U449" s="704"/>
      <c r="X449" s="12"/>
      <c r="Y449" s="152"/>
      <c r="Z449" s="152"/>
      <c r="AA449" s="152"/>
      <c r="AB449" s="152"/>
      <c r="AC449" s="152"/>
      <c r="AD449" s="152"/>
      <c r="AE449" s="152"/>
    </row>
    <row r="450" spans="1:31" ht="14.25">
      <c r="A450" s="717" t="str">
        <f>$A$40</f>
        <v>フォーマット作成者　：　Komuro Consulting Group　小室匡史</v>
      </c>
      <c r="B450" s="717"/>
      <c r="C450" s="717"/>
      <c r="D450" s="717"/>
      <c r="E450" s="717"/>
      <c r="F450" s="717"/>
      <c r="G450" s="717"/>
      <c r="H450" s="717"/>
      <c r="I450" s="717"/>
      <c r="J450" s="717"/>
      <c r="K450" s="717"/>
      <c r="L450" s="455" t="s">
        <v>20</v>
      </c>
      <c r="M450" s="699" t="s">
        <v>105</v>
      </c>
      <c r="N450" s="699"/>
      <c r="O450" s="699"/>
      <c r="P450" s="699"/>
      <c r="Q450" s="699"/>
      <c r="R450" s="699"/>
      <c r="S450" s="699"/>
      <c r="T450" s="704"/>
      <c r="U450" s="704"/>
      <c r="X450" s="12"/>
      <c r="Y450" s="153"/>
      <c r="Z450" s="153"/>
      <c r="AA450" s="153"/>
      <c r="AB450" s="153"/>
      <c r="AC450" s="153"/>
      <c r="AD450" s="153"/>
      <c r="AE450" s="153"/>
    </row>
    <row r="452" spans="1:31" ht="30" customHeight="1">
      <c r="A452" s="705" t="str">
        <f>$A$1</f>
        <v>●●チームバレーボール体力指数　レーダーチャート</v>
      </c>
      <c r="B452" s="705"/>
      <c r="C452" s="705"/>
      <c r="D452" s="705"/>
      <c r="E452" s="705"/>
      <c r="F452" s="705"/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93" t="s">
        <v>10</v>
      </c>
      <c r="B453" s="706" t="str">
        <f>IF(表示変換!B17="","",表示変換!B17)</f>
        <v/>
      </c>
      <c r="C453" s="706"/>
      <c r="D453" s="9"/>
      <c r="E453" s="393" t="s">
        <v>11</v>
      </c>
      <c r="F453" s="707" t="str">
        <f>IF(表示変換!I17="","",表示変換!I17)</f>
        <v/>
      </c>
      <c r="G453" s="707"/>
      <c r="H453" s="394" t="s">
        <v>12</v>
      </c>
      <c r="I453" s="14"/>
      <c r="J453" s="394" t="s">
        <v>13</v>
      </c>
      <c r="K453" s="707" t="str">
        <f>IF(表示変換!J17="","",表示変換!J17)</f>
        <v/>
      </c>
      <c r="L453" s="707"/>
      <c r="M453" s="393" t="s">
        <v>14</v>
      </c>
      <c r="N453" s="6"/>
      <c r="O453" s="706" t="s">
        <v>15</v>
      </c>
      <c r="P453" s="706"/>
      <c r="Q453" s="706" t="str">
        <f>IF(表示変換!H17="","",表示変換!H17)</f>
        <v/>
      </c>
      <c r="R453" s="706"/>
      <c r="S453" s="708" t="str">
        <f>IF(入力!$C$4="","",入力!$C$4)</f>
        <v>2016.01.01</v>
      </c>
      <c r="T453" s="708"/>
      <c r="U453" s="9" t="s">
        <v>99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0" t="s">
        <v>5</v>
      </c>
      <c r="B455" s="723" t="s">
        <v>6</v>
      </c>
      <c r="C455" s="726" t="s">
        <v>0</v>
      </c>
      <c r="D455" s="709" t="s">
        <v>45</v>
      </c>
      <c r="E455" s="710"/>
      <c r="F455" s="709" t="s">
        <v>57</v>
      </c>
      <c r="G455" s="710"/>
      <c r="H455" s="709" t="s">
        <v>389</v>
      </c>
      <c r="I455" s="710"/>
      <c r="J455" s="709" t="s">
        <v>41</v>
      </c>
      <c r="K455" s="710"/>
      <c r="L455" s="718" t="s">
        <v>58</v>
      </c>
      <c r="M455" s="719"/>
      <c r="N455" s="718" t="s">
        <v>59</v>
      </c>
      <c r="O455" s="719"/>
      <c r="P455" s="718" t="s">
        <v>42</v>
      </c>
      <c r="Q455" s="719"/>
      <c r="R455" s="709" t="s">
        <v>46</v>
      </c>
      <c r="S455" s="710"/>
      <c r="T455" s="157" t="s">
        <v>1</v>
      </c>
      <c r="U455" s="158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1"/>
      <c r="B456" s="724"/>
      <c r="C456" s="727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2"/>
      <c r="B457" s="725"/>
      <c r="C457" s="728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sec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73</v>
      </c>
      <c r="AA457" s="26" t="s">
        <v>28</v>
      </c>
      <c r="AB457" s="26" t="s">
        <v>74</v>
      </c>
      <c r="AC457" s="26" t="s">
        <v>65</v>
      </c>
      <c r="AD457" s="26" t="s">
        <v>77</v>
      </c>
      <c r="AE457" s="11" t="s">
        <v>76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93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377</v>
      </c>
      <c r="Y485" s="25"/>
      <c r="Z485" s="25"/>
      <c r="AA485" s="25"/>
      <c r="AB485" s="25"/>
      <c r="AC485" s="25"/>
      <c r="AD485" s="25"/>
      <c r="AE485" s="25"/>
    </row>
    <row r="486" spans="1:31">
      <c r="X486" s="498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1"/>
      <c r="B489" s="712"/>
      <c r="C489" s="712"/>
      <c r="D489" s="712"/>
      <c r="E489" s="712"/>
      <c r="F489" s="712"/>
      <c r="G489" s="712"/>
      <c r="H489" s="712"/>
      <c r="I489" s="712"/>
      <c r="J489" s="712"/>
      <c r="K489" s="713"/>
      <c r="L489" s="12" t="s">
        <v>20</v>
      </c>
      <c r="M489" s="700" t="s">
        <v>18</v>
      </c>
      <c r="N489" s="700"/>
      <c r="O489" s="700"/>
      <c r="P489" s="700"/>
      <c r="Q489" s="700"/>
      <c r="R489" s="700"/>
      <c r="S489" s="700"/>
      <c r="T489" s="701" t="str">
        <f>$X$34</f>
        <v>バレーボール指数</v>
      </c>
      <c r="U489" s="701"/>
      <c r="X489" s="12"/>
      <c r="Y489" s="151"/>
      <c r="Z489" s="151"/>
      <c r="AA489" s="151"/>
      <c r="AB489" s="151"/>
      <c r="AC489" s="151"/>
      <c r="AD489" s="151"/>
      <c r="AE489" s="151"/>
    </row>
    <row r="490" spans="1:31">
      <c r="A490" s="714"/>
      <c r="B490" s="715"/>
      <c r="C490" s="715"/>
      <c r="D490" s="715"/>
      <c r="E490" s="715"/>
      <c r="F490" s="715"/>
      <c r="G490" s="715"/>
      <c r="H490" s="715"/>
      <c r="I490" s="715"/>
      <c r="J490" s="715"/>
      <c r="K490" s="716"/>
      <c r="L490" s="12" t="s">
        <v>20</v>
      </c>
      <c r="M490" s="702" t="s">
        <v>19</v>
      </c>
      <c r="N490" s="702"/>
      <c r="O490" s="702"/>
      <c r="P490" s="702"/>
      <c r="Q490" s="702"/>
      <c r="R490" s="702"/>
      <c r="S490" s="702"/>
      <c r="T490" s="703" t="str">
        <f>X486</f>
        <v/>
      </c>
      <c r="U490" s="704"/>
      <c r="X490" s="12"/>
      <c r="Y490" s="152"/>
      <c r="Z490" s="152"/>
      <c r="AA490" s="152"/>
      <c r="AB490" s="152"/>
      <c r="AC490" s="152"/>
      <c r="AD490" s="152"/>
      <c r="AE490" s="152"/>
    </row>
    <row r="491" spans="1:31" ht="14.25">
      <c r="A491" s="717" t="str">
        <f>$A$40</f>
        <v>フォーマット作成者　：　Komuro Consulting Group　小室匡史</v>
      </c>
      <c r="B491" s="717"/>
      <c r="C491" s="717"/>
      <c r="D491" s="717"/>
      <c r="E491" s="717"/>
      <c r="F491" s="717"/>
      <c r="G491" s="717"/>
      <c r="H491" s="717"/>
      <c r="I491" s="717"/>
      <c r="J491" s="717"/>
      <c r="K491" s="717"/>
      <c r="L491" s="455" t="s">
        <v>20</v>
      </c>
      <c r="M491" s="699" t="s">
        <v>105</v>
      </c>
      <c r="N491" s="699"/>
      <c r="O491" s="699"/>
      <c r="P491" s="699"/>
      <c r="Q491" s="699"/>
      <c r="R491" s="699"/>
      <c r="S491" s="699"/>
      <c r="T491" s="704"/>
      <c r="U491" s="704"/>
      <c r="X491" s="12"/>
      <c r="Y491" s="153"/>
      <c r="Z491" s="153"/>
      <c r="AA491" s="153"/>
      <c r="AB491" s="153"/>
      <c r="AC491" s="153"/>
      <c r="AD491" s="153"/>
      <c r="AE491" s="153"/>
    </row>
    <row r="493" spans="1:31" ht="30" customHeight="1">
      <c r="A493" s="705" t="str">
        <f>$A$1</f>
        <v>●●チームバレーボール体力指数　レーダーチャート</v>
      </c>
      <c r="B493" s="705"/>
      <c r="C493" s="705"/>
      <c r="D493" s="705"/>
      <c r="E493" s="705"/>
      <c r="F493" s="705"/>
      <c r="G493" s="705"/>
      <c r="H493" s="705"/>
      <c r="I493" s="705"/>
      <c r="J493" s="705"/>
      <c r="K493" s="705"/>
      <c r="L493" s="705"/>
      <c r="M493" s="705"/>
      <c r="N493" s="705"/>
      <c r="O493" s="705"/>
      <c r="P493" s="705"/>
      <c r="Q493" s="705"/>
      <c r="R493" s="705"/>
      <c r="S493" s="705"/>
      <c r="T493" s="705"/>
      <c r="U493" s="705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93" t="s">
        <v>10</v>
      </c>
      <c r="B494" s="706" t="str">
        <f>IF(表示変換!B18="","",表示変換!B18)</f>
        <v/>
      </c>
      <c r="C494" s="706"/>
      <c r="D494" s="9"/>
      <c r="E494" s="393" t="s">
        <v>11</v>
      </c>
      <c r="F494" s="707" t="str">
        <f>IF(表示変換!I18="","",表示変換!I18)</f>
        <v/>
      </c>
      <c r="G494" s="707"/>
      <c r="H494" s="394" t="s">
        <v>12</v>
      </c>
      <c r="I494" s="14"/>
      <c r="J494" s="394" t="s">
        <v>13</v>
      </c>
      <c r="K494" s="707" t="str">
        <f>IF(表示変換!J18="","",表示変換!J18)</f>
        <v/>
      </c>
      <c r="L494" s="707"/>
      <c r="M494" s="393" t="s">
        <v>14</v>
      </c>
      <c r="N494" s="6"/>
      <c r="O494" s="706" t="s">
        <v>15</v>
      </c>
      <c r="P494" s="706"/>
      <c r="Q494" s="706" t="str">
        <f>IF(表示変換!H18="","",表示変換!H18)</f>
        <v/>
      </c>
      <c r="R494" s="706"/>
      <c r="S494" s="708" t="str">
        <f>IF(入力!$C$4="","",入力!$C$4)</f>
        <v>2016.01.01</v>
      </c>
      <c r="T494" s="708"/>
      <c r="U494" s="9" t="s">
        <v>99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0" t="s">
        <v>5</v>
      </c>
      <c r="B496" s="723" t="s">
        <v>6</v>
      </c>
      <c r="C496" s="726" t="s">
        <v>0</v>
      </c>
      <c r="D496" s="709" t="s">
        <v>45</v>
      </c>
      <c r="E496" s="710"/>
      <c r="F496" s="709" t="s">
        <v>57</v>
      </c>
      <c r="G496" s="710"/>
      <c r="H496" s="709" t="s">
        <v>389</v>
      </c>
      <c r="I496" s="710"/>
      <c r="J496" s="709" t="s">
        <v>41</v>
      </c>
      <c r="K496" s="710"/>
      <c r="L496" s="718" t="s">
        <v>58</v>
      </c>
      <c r="M496" s="719"/>
      <c r="N496" s="718" t="s">
        <v>59</v>
      </c>
      <c r="O496" s="719"/>
      <c r="P496" s="718" t="s">
        <v>42</v>
      </c>
      <c r="Q496" s="719"/>
      <c r="R496" s="709" t="s">
        <v>46</v>
      </c>
      <c r="S496" s="710"/>
      <c r="T496" s="157" t="s">
        <v>1</v>
      </c>
      <c r="U496" s="158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1"/>
      <c r="B497" s="724"/>
      <c r="C497" s="727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2"/>
      <c r="B498" s="725"/>
      <c r="C498" s="728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sec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73</v>
      </c>
      <c r="AA498" s="26" t="s">
        <v>28</v>
      </c>
      <c r="AB498" s="26" t="s">
        <v>74</v>
      </c>
      <c r="AC498" s="26" t="s">
        <v>65</v>
      </c>
      <c r="AD498" s="26" t="s">
        <v>77</v>
      </c>
      <c r="AE498" s="11" t="s">
        <v>76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93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377</v>
      </c>
      <c r="Y526" s="25"/>
      <c r="Z526" s="25"/>
      <c r="AA526" s="25"/>
      <c r="AB526" s="25"/>
      <c r="AC526" s="25"/>
      <c r="AD526" s="25"/>
      <c r="AE526" s="25"/>
    </row>
    <row r="527" spans="1:31">
      <c r="X527" s="498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1"/>
      <c r="B530" s="712"/>
      <c r="C530" s="712"/>
      <c r="D530" s="712"/>
      <c r="E530" s="712"/>
      <c r="F530" s="712"/>
      <c r="G530" s="712"/>
      <c r="H530" s="712"/>
      <c r="I530" s="712"/>
      <c r="J530" s="712"/>
      <c r="K530" s="713"/>
      <c r="L530" s="12" t="s">
        <v>20</v>
      </c>
      <c r="M530" s="700" t="s">
        <v>18</v>
      </c>
      <c r="N530" s="700"/>
      <c r="O530" s="700"/>
      <c r="P530" s="700"/>
      <c r="Q530" s="700"/>
      <c r="R530" s="700"/>
      <c r="S530" s="700"/>
      <c r="T530" s="701" t="str">
        <f>$X$34</f>
        <v>バレーボール指数</v>
      </c>
      <c r="U530" s="701"/>
      <c r="X530" s="12"/>
      <c r="Y530" s="151"/>
      <c r="Z530" s="151"/>
      <c r="AA530" s="151"/>
      <c r="AB530" s="151"/>
      <c r="AC530" s="151"/>
      <c r="AD530" s="151"/>
      <c r="AE530" s="151"/>
    </row>
    <row r="531" spans="1:31">
      <c r="A531" s="714"/>
      <c r="B531" s="715"/>
      <c r="C531" s="715"/>
      <c r="D531" s="715"/>
      <c r="E531" s="715"/>
      <c r="F531" s="715"/>
      <c r="G531" s="715"/>
      <c r="H531" s="715"/>
      <c r="I531" s="715"/>
      <c r="J531" s="715"/>
      <c r="K531" s="716"/>
      <c r="L531" s="12" t="s">
        <v>20</v>
      </c>
      <c r="M531" s="702" t="s">
        <v>19</v>
      </c>
      <c r="N531" s="702"/>
      <c r="O531" s="702"/>
      <c r="P531" s="702"/>
      <c r="Q531" s="702"/>
      <c r="R531" s="702"/>
      <c r="S531" s="702"/>
      <c r="T531" s="703" t="str">
        <f>X527</f>
        <v/>
      </c>
      <c r="U531" s="704"/>
      <c r="X531" s="12"/>
      <c r="Y531" s="152"/>
      <c r="Z531" s="152"/>
      <c r="AA531" s="152"/>
      <c r="AB531" s="152"/>
      <c r="AC531" s="152"/>
      <c r="AD531" s="152"/>
      <c r="AE531" s="152"/>
    </row>
    <row r="532" spans="1:31" ht="14.25">
      <c r="A532" s="717" t="str">
        <f>$A$40</f>
        <v>フォーマット作成者　：　Komuro Consulting Group　小室匡史</v>
      </c>
      <c r="B532" s="717"/>
      <c r="C532" s="717"/>
      <c r="D532" s="717"/>
      <c r="E532" s="717"/>
      <c r="F532" s="717"/>
      <c r="G532" s="717"/>
      <c r="H532" s="717"/>
      <c r="I532" s="717"/>
      <c r="J532" s="717"/>
      <c r="K532" s="717"/>
      <c r="L532" s="455" t="s">
        <v>20</v>
      </c>
      <c r="M532" s="699" t="s">
        <v>105</v>
      </c>
      <c r="N532" s="699"/>
      <c r="O532" s="699"/>
      <c r="P532" s="699"/>
      <c r="Q532" s="699"/>
      <c r="R532" s="699"/>
      <c r="S532" s="699"/>
      <c r="T532" s="704"/>
      <c r="U532" s="704"/>
      <c r="X532" s="12"/>
      <c r="Y532" s="153"/>
      <c r="Z532" s="153"/>
      <c r="AA532" s="153"/>
      <c r="AB532" s="153"/>
      <c r="AC532" s="153"/>
      <c r="AD532" s="153"/>
      <c r="AE532" s="153"/>
    </row>
    <row r="534" spans="1:31" ht="30" customHeight="1">
      <c r="A534" s="705" t="str">
        <f>$A$1</f>
        <v>●●チームバレーボール体力指数　レーダーチャート</v>
      </c>
      <c r="B534" s="705"/>
      <c r="C534" s="705"/>
      <c r="D534" s="705"/>
      <c r="E534" s="705"/>
      <c r="F534" s="705"/>
      <c r="G534" s="705"/>
      <c r="H534" s="705"/>
      <c r="I534" s="705"/>
      <c r="J534" s="705"/>
      <c r="K534" s="705"/>
      <c r="L534" s="705"/>
      <c r="M534" s="705"/>
      <c r="N534" s="705"/>
      <c r="O534" s="705"/>
      <c r="P534" s="705"/>
      <c r="Q534" s="705"/>
      <c r="R534" s="705"/>
      <c r="S534" s="705"/>
      <c r="T534" s="705"/>
      <c r="U534" s="705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93" t="s">
        <v>10</v>
      </c>
      <c r="B535" s="706" t="str">
        <f>IF(表示変換!B19="","",表示変換!B19)</f>
        <v/>
      </c>
      <c r="C535" s="706"/>
      <c r="D535" s="9"/>
      <c r="E535" s="393" t="s">
        <v>11</v>
      </c>
      <c r="F535" s="707" t="str">
        <f>IF(表示変換!I19="","",表示変換!I19)</f>
        <v/>
      </c>
      <c r="G535" s="707"/>
      <c r="H535" s="394" t="s">
        <v>12</v>
      </c>
      <c r="I535" s="14"/>
      <c r="J535" s="394" t="s">
        <v>13</v>
      </c>
      <c r="K535" s="707" t="str">
        <f>IF(表示変換!J19="","",表示変換!J19)</f>
        <v/>
      </c>
      <c r="L535" s="707"/>
      <c r="M535" s="393" t="s">
        <v>14</v>
      </c>
      <c r="N535" s="6"/>
      <c r="O535" s="706" t="s">
        <v>15</v>
      </c>
      <c r="P535" s="706"/>
      <c r="Q535" s="706" t="str">
        <f>IF(表示変換!H19="","",表示変換!H19)</f>
        <v/>
      </c>
      <c r="R535" s="706"/>
      <c r="S535" s="708" t="str">
        <f>IF(入力!$C$4="","",入力!$C$4)</f>
        <v>2016.01.01</v>
      </c>
      <c r="T535" s="708"/>
      <c r="U535" s="9" t="s">
        <v>99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0" t="s">
        <v>5</v>
      </c>
      <c r="B537" s="723" t="s">
        <v>6</v>
      </c>
      <c r="C537" s="726" t="s">
        <v>0</v>
      </c>
      <c r="D537" s="709" t="s">
        <v>45</v>
      </c>
      <c r="E537" s="710"/>
      <c r="F537" s="709" t="s">
        <v>57</v>
      </c>
      <c r="G537" s="710"/>
      <c r="H537" s="709" t="s">
        <v>389</v>
      </c>
      <c r="I537" s="710"/>
      <c r="J537" s="709" t="s">
        <v>41</v>
      </c>
      <c r="K537" s="710"/>
      <c r="L537" s="718" t="s">
        <v>58</v>
      </c>
      <c r="M537" s="719"/>
      <c r="N537" s="718" t="s">
        <v>59</v>
      </c>
      <c r="O537" s="719"/>
      <c r="P537" s="718" t="s">
        <v>42</v>
      </c>
      <c r="Q537" s="719"/>
      <c r="R537" s="709" t="s">
        <v>46</v>
      </c>
      <c r="S537" s="710"/>
      <c r="T537" s="157" t="s">
        <v>1</v>
      </c>
      <c r="U537" s="158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1"/>
      <c r="B538" s="724"/>
      <c r="C538" s="727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2"/>
      <c r="B539" s="725"/>
      <c r="C539" s="728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sec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73</v>
      </c>
      <c r="AA539" s="26" t="s">
        <v>28</v>
      </c>
      <c r="AB539" s="26" t="s">
        <v>74</v>
      </c>
      <c r="AC539" s="26" t="s">
        <v>65</v>
      </c>
      <c r="AD539" s="26" t="s">
        <v>77</v>
      </c>
      <c r="AE539" s="11" t="s">
        <v>76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93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377</v>
      </c>
      <c r="Y567" s="25"/>
      <c r="Z567" s="25"/>
      <c r="AA567" s="25"/>
      <c r="AB567" s="25"/>
      <c r="AC567" s="25"/>
      <c r="AD567" s="25"/>
      <c r="AE567" s="25"/>
    </row>
    <row r="568" spans="1:31">
      <c r="X568" s="498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1"/>
      <c r="B571" s="712"/>
      <c r="C571" s="712"/>
      <c r="D571" s="712"/>
      <c r="E571" s="712"/>
      <c r="F571" s="712"/>
      <c r="G571" s="712"/>
      <c r="H571" s="712"/>
      <c r="I571" s="712"/>
      <c r="J571" s="712"/>
      <c r="K571" s="713"/>
      <c r="L571" s="12" t="s">
        <v>20</v>
      </c>
      <c r="M571" s="700" t="s">
        <v>18</v>
      </c>
      <c r="N571" s="700"/>
      <c r="O571" s="700"/>
      <c r="P571" s="700"/>
      <c r="Q571" s="700"/>
      <c r="R571" s="700"/>
      <c r="S571" s="700"/>
      <c r="T571" s="701" t="str">
        <f>$X$34</f>
        <v>バレーボール指数</v>
      </c>
      <c r="U571" s="701"/>
      <c r="X571" s="12"/>
      <c r="Y571" s="151"/>
      <c r="Z571" s="151"/>
      <c r="AA571" s="151"/>
      <c r="AB571" s="151"/>
      <c r="AC571" s="151"/>
      <c r="AD571" s="151"/>
      <c r="AE571" s="151"/>
    </row>
    <row r="572" spans="1:31">
      <c r="A572" s="714"/>
      <c r="B572" s="715"/>
      <c r="C572" s="715"/>
      <c r="D572" s="715"/>
      <c r="E572" s="715"/>
      <c r="F572" s="715"/>
      <c r="G572" s="715"/>
      <c r="H572" s="715"/>
      <c r="I572" s="715"/>
      <c r="J572" s="715"/>
      <c r="K572" s="716"/>
      <c r="L572" s="12" t="s">
        <v>20</v>
      </c>
      <c r="M572" s="702" t="s">
        <v>19</v>
      </c>
      <c r="N572" s="702"/>
      <c r="O572" s="702"/>
      <c r="P572" s="702"/>
      <c r="Q572" s="702"/>
      <c r="R572" s="702"/>
      <c r="S572" s="702"/>
      <c r="T572" s="703" t="str">
        <f>X568</f>
        <v/>
      </c>
      <c r="U572" s="704"/>
      <c r="X572" s="12"/>
      <c r="Y572" s="152"/>
      <c r="Z572" s="152"/>
      <c r="AA572" s="152"/>
      <c r="AB572" s="152"/>
      <c r="AC572" s="152"/>
      <c r="AD572" s="152"/>
      <c r="AE572" s="152"/>
    </row>
    <row r="573" spans="1:31" ht="14.25">
      <c r="A573" s="717" t="str">
        <f>$A$40</f>
        <v>フォーマット作成者　：　Komuro Consulting Group　小室匡史</v>
      </c>
      <c r="B573" s="717"/>
      <c r="C573" s="717"/>
      <c r="D573" s="717"/>
      <c r="E573" s="717"/>
      <c r="F573" s="717"/>
      <c r="G573" s="717"/>
      <c r="H573" s="717"/>
      <c r="I573" s="717"/>
      <c r="J573" s="717"/>
      <c r="K573" s="717"/>
      <c r="L573" s="455" t="s">
        <v>20</v>
      </c>
      <c r="M573" s="699" t="s">
        <v>105</v>
      </c>
      <c r="N573" s="699"/>
      <c r="O573" s="699"/>
      <c r="P573" s="699"/>
      <c r="Q573" s="699"/>
      <c r="R573" s="699"/>
      <c r="S573" s="699"/>
      <c r="T573" s="704"/>
      <c r="U573" s="704"/>
      <c r="X573" s="12"/>
      <c r="Y573" s="153"/>
      <c r="Z573" s="153"/>
      <c r="AA573" s="153"/>
      <c r="AB573" s="153"/>
      <c r="AC573" s="153"/>
      <c r="AD573" s="153"/>
      <c r="AE573" s="153"/>
    </row>
    <row r="575" spans="1:31" ht="30" customHeight="1">
      <c r="A575" s="705" t="str">
        <f>$A$1</f>
        <v>●●チームバレーボール体力指数　レーダーチャート</v>
      </c>
      <c r="B575" s="705"/>
      <c r="C575" s="705"/>
      <c r="D575" s="705"/>
      <c r="E575" s="705"/>
      <c r="F575" s="705"/>
      <c r="G575" s="705"/>
      <c r="H575" s="705"/>
      <c r="I575" s="705"/>
      <c r="J575" s="705"/>
      <c r="K575" s="705"/>
      <c r="L575" s="705"/>
      <c r="M575" s="705"/>
      <c r="N575" s="705"/>
      <c r="O575" s="705"/>
      <c r="P575" s="705"/>
      <c r="Q575" s="705"/>
      <c r="R575" s="705"/>
      <c r="S575" s="705"/>
      <c r="T575" s="705"/>
      <c r="U575" s="705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93" t="s">
        <v>10</v>
      </c>
      <c r="B576" s="706" t="str">
        <f>IF(表示変換!B20="","",表示変換!B20)</f>
        <v/>
      </c>
      <c r="C576" s="706"/>
      <c r="D576" s="9"/>
      <c r="E576" s="393" t="s">
        <v>11</v>
      </c>
      <c r="F576" s="707" t="str">
        <f>IF(表示変換!I20="","",表示変換!I20)</f>
        <v/>
      </c>
      <c r="G576" s="707"/>
      <c r="H576" s="394" t="s">
        <v>12</v>
      </c>
      <c r="I576" s="14"/>
      <c r="J576" s="394" t="s">
        <v>13</v>
      </c>
      <c r="K576" s="707" t="str">
        <f>IF(表示変換!J20="","",表示変換!J20)</f>
        <v/>
      </c>
      <c r="L576" s="707"/>
      <c r="M576" s="393" t="s">
        <v>14</v>
      </c>
      <c r="N576" s="6"/>
      <c r="O576" s="706" t="s">
        <v>15</v>
      </c>
      <c r="P576" s="706"/>
      <c r="Q576" s="706" t="str">
        <f>IF(表示変換!H20="","",表示変換!H20)</f>
        <v/>
      </c>
      <c r="R576" s="706"/>
      <c r="S576" s="708" t="str">
        <f>IF(入力!$C$4="","",入力!$C$4)</f>
        <v>2016.01.01</v>
      </c>
      <c r="T576" s="708"/>
      <c r="U576" s="9" t="s">
        <v>99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0" t="s">
        <v>5</v>
      </c>
      <c r="B578" s="723" t="s">
        <v>6</v>
      </c>
      <c r="C578" s="726" t="s">
        <v>0</v>
      </c>
      <c r="D578" s="709" t="s">
        <v>45</v>
      </c>
      <c r="E578" s="710"/>
      <c r="F578" s="709" t="s">
        <v>57</v>
      </c>
      <c r="G578" s="710"/>
      <c r="H578" s="709" t="s">
        <v>389</v>
      </c>
      <c r="I578" s="710"/>
      <c r="J578" s="709" t="s">
        <v>41</v>
      </c>
      <c r="K578" s="710"/>
      <c r="L578" s="718" t="s">
        <v>58</v>
      </c>
      <c r="M578" s="719"/>
      <c r="N578" s="718" t="s">
        <v>59</v>
      </c>
      <c r="O578" s="719"/>
      <c r="P578" s="718" t="s">
        <v>42</v>
      </c>
      <c r="Q578" s="719"/>
      <c r="R578" s="709" t="s">
        <v>46</v>
      </c>
      <c r="S578" s="710"/>
      <c r="T578" s="157" t="s">
        <v>1</v>
      </c>
      <c r="U578" s="158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1"/>
      <c r="B579" s="724"/>
      <c r="C579" s="727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2"/>
      <c r="B580" s="725"/>
      <c r="C580" s="728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sec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73</v>
      </c>
      <c r="AA580" s="26" t="s">
        <v>28</v>
      </c>
      <c r="AB580" s="26" t="s">
        <v>74</v>
      </c>
      <c r="AC580" s="26" t="s">
        <v>65</v>
      </c>
      <c r="AD580" s="26" t="s">
        <v>77</v>
      </c>
      <c r="AE580" s="11" t="s">
        <v>76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93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377</v>
      </c>
      <c r="Y608" s="25"/>
      <c r="Z608" s="25"/>
      <c r="AA608" s="25"/>
      <c r="AB608" s="25"/>
      <c r="AC608" s="25"/>
      <c r="AD608" s="25"/>
      <c r="AE608" s="25"/>
    </row>
    <row r="609" spans="1:31">
      <c r="X609" s="498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1"/>
      <c r="B612" s="712"/>
      <c r="C612" s="712"/>
      <c r="D612" s="712"/>
      <c r="E612" s="712"/>
      <c r="F612" s="712"/>
      <c r="G612" s="712"/>
      <c r="H612" s="712"/>
      <c r="I612" s="712"/>
      <c r="J612" s="712"/>
      <c r="K612" s="713"/>
      <c r="L612" s="12" t="s">
        <v>20</v>
      </c>
      <c r="M612" s="700" t="s">
        <v>18</v>
      </c>
      <c r="N612" s="700"/>
      <c r="O612" s="700"/>
      <c r="P612" s="700"/>
      <c r="Q612" s="700"/>
      <c r="R612" s="700"/>
      <c r="S612" s="700"/>
      <c r="T612" s="701" t="str">
        <f>$X$34</f>
        <v>バレーボール指数</v>
      </c>
      <c r="U612" s="701"/>
      <c r="X612" s="12"/>
      <c r="Y612" s="151"/>
      <c r="Z612" s="151"/>
      <c r="AA612" s="151"/>
      <c r="AB612" s="151"/>
      <c r="AC612" s="151"/>
      <c r="AD612" s="151"/>
      <c r="AE612" s="151"/>
    </row>
    <row r="613" spans="1:31">
      <c r="A613" s="714"/>
      <c r="B613" s="715"/>
      <c r="C613" s="715"/>
      <c r="D613" s="715"/>
      <c r="E613" s="715"/>
      <c r="F613" s="715"/>
      <c r="G613" s="715"/>
      <c r="H613" s="715"/>
      <c r="I613" s="715"/>
      <c r="J613" s="715"/>
      <c r="K613" s="716"/>
      <c r="L613" s="12" t="s">
        <v>20</v>
      </c>
      <c r="M613" s="702" t="s">
        <v>19</v>
      </c>
      <c r="N613" s="702"/>
      <c r="O613" s="702"/>
      <c r="P613" s="702"/>
      <c r="Q613" s="702"/>
      <c r="R613" s="702"/>
      <c r="S613" s="702"/>
      <c r="T613" s="703" t="str">
        <f>X609</f>
        <v/>
      </c>
      <c r="U613" s="704"/>
      <c r="X613" s="12"/>
      <c r="Y613" s="152"/>
      <c r="Z613" s="152"/>
      <c r="AA613" s="152"/>
      <c r="AB613" s="152"/>
      <c r="AC613" s="152"/>
      <c r="AD613" s="152"/>
      <c r="AE613" s="152"/>
    </row>
    <row r="614" spans="1:31" ht="14.25">
      <c r="A614" s="717" t="str">
        <f>$A$40</f>
        <v>フォーマット作成者　：　Komuro Consulting Group　小室匡史</v>
      </c>
      <c r="B614" s="717"/>
      <c r="C614" s="717"/>
      <c r="D614" s="717"/>
      <c r="E614" s="717"/>
      <c r="F614" s="717"/>
      <c r="G614" s="717"/>
      <c r="H614" s="717"/>
      <c r="I614" s="717"/>
      <c r="J614" s="717"/>
      <c r="K614" s="717"/>
      <c r="L614" s="455" t="s">
        <v>20</v>
      </c>
      <c r="M614" s="699" t="s">
        <v>105</v>
      </c>
      <c r="N614" s="699"/>
      <c r="O614" s="699"/>
      <c r="P614" s="699"/>
      <c r="Q614" s="699"/>
      <c r="R614" s="699"/>
      <c r="S614" s="699"/>
      <c r="T614" s="704"/>
      <c r="U614" s="704"/>
      <c r="X614" s="12"/>
      <c r="Y614" s="153"/>
      <c r="Z614" s="153"/>
      <c r="AA614" s="153"/>
      <c r="AB614" s="153"/>
      <c r="AC614" s="153"/>
      <c r="AD614" s="153"/>
      <c r="AE614" s="153"/>
    </row>
    <row r="616" spans="1:31" ht="30" customHeight="1">
      <c r="A616" s="705" t="str">
        <f>$A$1</f>
        <v>●●チームバレーボール体力指数　レーダーチャート</v>
      </c>
      <c r="B616" s="705"/>
      <c r="C616" s="705"/>
      <c r="D616" s="705"/>
      <c r="E616" s="705"/>
      <c r="F616" s="705"/>
      <c r="G616" s="705"/>
      <c r="H616" s="705"/>
      <c r="I616" s="705"/>
      <c r="J616" s="705"/>
      <c r="K616" s="705"/>
      <c r="L616" s="705"/>
      <c r="M616" s="705"/>
      <c r="N616" s="705"/>
      <c r="O616" s="705"/>
      <c r="P616" s="705"/>
      <c r="Q616" s="705"/>
      <c r="R616" s="705"/>
      <c r="S616" s="705"/>
      <c r="T616" s="705"/>
      <c r="U616" s="705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93" t="s">
        <v>10</v>
      </c>
      <c r="B617" s="706" t="str">
        <f>IF(表示変換!B21="","",表示変換!B21)</f>
        <v/>
      </c>
      <c r="C617" s="706"/>
      <c r="D617" s="9"/>
      <c r="E617" s="393" t="s">
        <v>11</v>
      </c>
      <c r="F617" s="707" t="str">
        <f>IF(表示変換!I21="","",表示変換!I21)</f>
        <v/>
      </c>
      <c r="G617" s="707"/>
      <c r="H617" s="394" t="s">
        <v>12</v>
      </c>
      <c r="I617" s="14"/>
      <c r="J617" s="394" t="s">
        <v>13</v>
      </c>
      <c r="K617" s="707" t="str">
        <f>IF(表示変換!J21="","",表示変換!J21)</f>
        <v/>
      </c>
      <c r="L617" s="707"/>
      <c r="M617" s="393" t="s">
        <v>14</v>
      </c>
      <c r="N617" s="6"/>
      <c r="O617" s="706" t="s">
        <v>15</v>
      </c>
      <c r="P617" s="706"/>
      <c r="Q617" s="706" t="str">
        <f>IF(表示変換!H21="","",表示変換!H21)</f>
        <v/>
      </c>
      <c r="R617" s="706"/>
      <c r="S617" s="708" t="str">
        <f>IF(入力!$C$4="","",入力!$C$4)</f>
        <v>2016.01.01</v>
      </c>
      <c r="T617" s="708"/>
      <c r="U617" s="9" t="s">
        <v>99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0" t="s">
        <v>5</v>
      </c>
      <c r="B619" s="723" t="s">
        <v>6</v>
      </c>
      <c r="C619" s="726" t="s">
        <v>0</v>
      </c>
      <c r="D619" s="709" t="s">
        <v>45</v>
      </c>
      <c r="E619" s="710"/>
      <c r="F619" s="709" t="s">
        <v>57</v>
      </c>
      <c r="G619" s="710"/>
      <c r="H619" s="709" t="s">
        <v>389</v>
      </c>
      <c r="I619" s="710"/>
      <c r="J619" s="709" t="s">
        <v>41</v>
      </c>
      <c r="K619" s="710"/>
      <c r="L619" s="718" t="s">
        <v>58</v>
      </c>
      <c r="M619" s="719"/>
      <c r="N619" s="718" t="s">
        <v>59</v>
      </c>
      <c r="O619" s="719"/>
      <c r="P619" s="718" t="s">
        <v>42</v>
      </c>
      <c r="Q619" s="719"/>
      <c r="R619" s="709" t="s">
        <v>46</v>
      </c>
      <c r="S619" s="710"/>
      <c r="T619" s="157" t="s">
        <v>1</v>
      </c>
      <c r="U619" s="158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1"/>
      <c r="B620" s="724"/>
      <c r="C620" s="727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2"/>
      <c r="B621" s="725"/>
      <c r="C621" s="728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sec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73</v>
      </c>
      <c r="AA621" s="26" t="s">
        <v>28</v>
      </c>
      <c r="AB621" s="26" t="s">
        <v>74</v>
      </c>
      <c r="AC621" s="26" t="s">
        <v>65</v>
      </c>
      <c r="AD621" s="26" t="s">
        <v>77</v>
      </c>
      <c r="AE621" s="11" t="s">
        <v>76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93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377</v>
      </c>
      <c r="Y649" s="25"/>
      <c r="Z649" s="25"/>
      <c r="AA649" s="25"/>
      <c r="AB649" s="25"/>
      <c r="AC649" s="25"/>
      <c r="AD649" s="25"/>
      <c r="AE649" s="25"/>
    </row>
    <row r="650" spans="1:31">
      <c r="X650" s="498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1"/>
      <c r="B653" s="712"/>
      <c r="C653" s="712"/>
      <c r="D653" s="712"/>
      <c r="E653" s="712"/>
      <c r="F653" s="712"/>
      <c r="G653" s="712"/>
      <c r="H653" s="712"/>
      <c r="I653" s="712"/>
      <c r="J653" s="712"/>
      <c r="K653" s="713"/>
      <c r="L653" s="12" t="s">
        <v>20</v>
      </c>
      <c r="M653" s="700" t="s">
        <v>18</v>
      </c>
      <c r="N653" s="700"/>
      <c r="O653" s="700"/>
      <c r="P653" s="700"/>
      <c r="Q653" s="700"/>
      <c r="R653" s="700"/>
      <c r="S653" s="700"/>
      <c r="T653" s="701" t="str">
        <f>$X$34</f>
        <v>バレーボール指数</v>
      </c>
      <c r="U653" s="701"/>
      <c r="X653" s="12"/>
      <c r="Y653" s="151"/>
      <c r="Z653" s="151"/>
      <c r="AA653" s="151"/>
      <c r="AB653" s="151"/>
      <c r="AC653" s="151"/>
      <c r="AD653" s="151"/>
      <c r="AE653" s="151"/>
    </row>
    <row r="654" spans="1:31">
      <c r="A654" s="714"/>
      <c r="B654" s="715"/>
      <c r="C654" s="715"/>
      <c r="D654" s="715"/>
      <c r="E654" s="715"/>
      <c r="F654" s="715"/>
      <c r="G654" s="715"/>
      <c r="H654" s="715"/>
      <c r="I654" s="715"/>
      <c r="J654" s="715"/>
      <c r="K654" s="716"/>
      <c r="L654" s="12" t="s">
        <v>20</v>
      </c>
      <c r="M654" s="702" t="s">
        <v>19</v>
      </c>
      <c r="N654" s="702"/>
      <c r="O654" s="702"/>
      <c r="P654" s="702"/>
      <c r="Q654" s="702"/>
      <c r="R654" s="702"/>
      <c r="S654" s="702"/>
      <c r="T654" s="703" t="str">
        <f>X650</f>
        <v/>
      </c>
      <c r="U654" s="704"/>
      <c r="X654" s="12"/>
      <c r="Y654" s="152"/>
      <c r="Z654" s="152"/>
      <c r="AA654" s="152"/>
      <c r="AB654" s="152"/>
      <c r="AC654" s="152"/>
      <c r="AD654" s="152"/>
      <c r="AE654" s="152"/>
    </row>
    <row r="655" spans="1:31" ht="14.25">
      <c r="A655" s="717" t="str">
        <f>$A$40</f>
        <v>フォーマット作成者　：　Komuro Consulting Group　小室匡史</v>
      </c>
      <c r="B655" s="717"/>
      <c r="C655" s="717"/>
      <c r="D655" s="717"/>
      <c r="E655" s="717"/>
      <c r="F655" s="717"/>
      <c r="G655" s="717"/>
      <c r="H655" s="717"/>
      <c r="I655" s="717"/>
      <c r="J655" s="717"/>
      <c r="K655" s="717"/>
      <c r="L655" s="455" t="s">
        <v>20</v>
      </c>
      <c r="M655" s="699" t="s">
        <v>105</v>
      </c>
      <c r="N655" s="699"/>
      <c r="O655" s="699"/>
      <c r="P655" s="699"/>
      <c r="Q655" s="699"/>
      <c r="R655" s="699"/>
      <c r="S655" s="699"/>
      <c r="T655" s="704"/>
      <c r="U655" s="704"/>
      <c r="X655" s="12"/>
      <c r="Y655" s="153"/>
      <c r="Z655" s="153"/>
      <c r="AA655" s="153"/>
      <c r="AB655" s="153"/>
      <c r="AC655" s="153"/>
      <c r="AD655" s="153"/>
      <c r="AE655" s="153"/>
    </row>
    <row r="657" spans="1:31" ht="30" customHeight="1">
      <c r="A657" s="705" t="str">
        <f>$A$1</f>
        <v>●●チームバレーボール体力指数　レーダーチャート</v>
      </c>
      <c r="B657" s="705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  <c r="S657" s="705"/>
      <c r="T657" s="705"/>
      <c r="U657" s="705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93" t="s">
        <v>10</v>
      </c>
      <c r="B658" s="706" t="str">
        <f>IF(表示変換!B22="","",表示変換!B22)</f>
        <v/>
      </c>
      <c r="C658" s="706"/>
      <c r="D658" s="9"/>
      <c r="E658" s="393" t="s">
        <v>11</v>
      </c>
      <c r="F658" s="707" t="str">
        <f>IF(表示変換!I22="","",表示変換!I22)</f>
        <v/>
      </c>
      <c r="G658" s="707"/>
      <c r="H658" s="394" t="s">
        <v>12</v>
      </c>
      <c r="I658" s="14"/>
      <c r="J658" s="394" t="s">
        <v>13</v>
      </c>
      <c r="K658" s="707" t="str">
        <f>IF(表示変換!J22="","",表示変換!J22)</f>
        <v/>
      </c>
      <c r="L658" s="707"/>
      <c r="M658" s="393" t="s">
        <v>14</v>
      </c>
      <c r="N658" s="6"/>
      <c r="O658" s="706" t="s">
        <v>15</v>
      </c>
      <c r="P658" s="706"/>
      <c r="Q658" s="706" t="str">
        <f>IF(表示変換!H22="","",表示変換!H22)</f>
        <v/>
      </c>
      <c r="R658" s="706"/>
      <c r="S658" s="708" t="str">
        <f>IF(入力!$C$4="","",入力!$C$4)</f>
        <v>2016.01.01</v>
      </c>
      <c r="T658" s="708"/>
      <c r="U658" s="9" t="s">
        <v>99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0" t="s">
        <v>5</v>
      </c>
      <c r="B660" s="723" t="s">
        <v>6</v>
      </c>
      <c r="C660" s="726" t="s">
        <v>0</v>
      </c>
      <c r="D660" s="709" t="s">
        <v>45</v>
      </c>
      <c r="E660" s="710"/>
      <c r="F660" s="709" t="s">
        <v>57</v>
      </c>
      <c r="G660" s="710"/>
      <c r="H660" s="709" t="s">
        <v>389</v>
      </c>
      <c r="I660" s="710"/>
      <c r="J660" s="709" t="s">
        <v>41</v>
      </c>
      <c r="K660" s="710"/>
      <c r="L660" s="718" t="s">
        <v>58</v>
      </c>
      <c r="M660" s="719"/>
      <c r="N660" s="718" t="s">
        <v>59</v>
      </c>
      <c r="O660" s="719"/>
      <c r="P660" s="718" t="s">
        <v>42</v>
      </c>
      <c r="Q660" s="719"/>
      <c r="R660" s="709" t="s">
        <v>46</v>
      </c>
      <c r="S660" s="710"/>
      <c r="T660" s="157" t="s">
        <v>1</v>
      </c>
      <c r="U660" s="158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1"/>
      <c r="B661" s="724"/>
      <c r="C661" s="727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2"/>
      <c r="B662" s="725"/>
      <c r="C662" s="728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sec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73</v>
      </c>
      <c r="AA662" s="26" t="s">
        <v>28</v>
      </c>
      <c r="AB662" s="26" t="s">
        <v>74</v>
      </c>
      <c r="AC662" s="26" t="s">
        <v>65</v>
      </c>
      <c r="AD662" s="26" t="s">
        <v>77</v>
      </c>
      <c r="AE662" s="11" t="s">
        <v>76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93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377</v>
      </c>
      <c r="Y690" s="25"/>
      <c r="Z690" s="25"/>
      <c r="AA690" s="25"/>
      <c r="AB690" s="25"/>
      <c r="AC690" s="25"/>
      <c r="AD690" s="25"/>
      <c r="AE690" s="25"/>
    </row>
    <row r="691" spans="1:31">
      <c r="X691" s="498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1"/>
      <c r="B694" s="712"/>
      <c r="C694" s="712"/>
      <c r="D694" s="712"/>
      <c r="E694" s="712"/>
      <c r="F694" s="712"/>
      <c r="G694" s="712"/>
      <c r="H694" s="712"/>
      <c r="I694" s="712"/>
      <c r="J694" s="712"/>
      <c r="K694" s="713"/>
      <c r="L694" s="12" t="s">
        <v>20</v>
      </c>
      <c r="M694" s="700" t="s">
        <v>18</v>
      </c>
      <c r="N694" s="700"/>
      <c r="O694" s="700"/>
      <c r="P694" s="700"/>
      <c r="Q694" s="700"/>
      <c r="R694" s="700"/>
      <c r="S694" s="700"/>
      <c r="T694" s="701" t="str">
        <f>$X$34</f>
        <v>バレーボール指数</v>
      </c>
      <c r="U694" s="701"/>
      <c r="X694" s="12"/>
      <c r="Y694" s="151"/>
      <c r="Z694" s="151"/>
      <c r="AA694" s="151"/>
      <c r="AB694" s="151"/>
      <c r="AC694" s="151"/>
      <c r="AD694" s="151"/>
      <c r="AE694" s="151"/>
    </row>
    <row r="695" spans="1:31">
      <c r="A695" s="714"/>
      <c r="B695" s="715"/>
      <c r="C695" s="715"/>
      <c r="D695" s="715"/>
      <c r="E695" s="715"/>
      <c r="F695" s="715"/>
      <c r="G695" s="715"/>
      <c r="H695" s="715"/>
      <c r="I695" s="715"/>
      <c r="J695" s="715"/>
      <c r="K695" s="716"/>
      <c r="L695" s="12" t="s">
        <v>20</v>
      </c>
      <c r="M695" s="702" t="s">
        <v>19</v>
      </c>
      <c r="N695" s="702"/>
      <c r="O695" s="702"/>
      <c r="P695" s="702"/>
      <c r="Q695" s="702"/>
      <c r="R695" s="702"/>
      <c r="S695" s="702"/>
      <c r="T695" s="703" t="str">
        <f>X691</f>
        <v/>
      </c>
      <c r="U695" s="704"/>
      <c r="X695" s="12"/>
      <c r="Y695" s="152"/>
      <c r="Z695" s="152"/>
      <c r="AA695" s="152"/>
      <c r="AB695" s="152"/>
      <c r="AC695" s="152"/>
      <c r="AD695" s="152"/>
      <c r="AE695" s="152"/>
    </row>
    <row r="696" spans="1:31" ht="14.25">
      <c r="A696" s="717" t="str">
        <f>$A$40</f>
        <v>フォーマット作成者　：　Komuro Consulting Group　小室匡史</v>
      </c>
      <c r="B696" s="717"/>
      <c r="C696" s="717"/>
      <c r="D696" s="717"/>
      <c r="E696" s="717"/>
      <c r="F696" s="717"/>
      <c r="G696" s="717"/>
      <c r="H696" s="717"/>
      <c r="I696" s="717"/>
      <c r="J696" s="717"/>
      <c r="K696" s="717"/>
      <c r="L696" s="455" t="s">
        <v>20</v>
      </c>
      <c r="M696" s="699" t="s">
        <v>105</v>
      </c>
      <c r="N696" s="699"/>
      <c r="O696" s="699"/>
      <c r="P696" s="699"/>
      <c r="Q696" s="699"/>
      <c r="R696" s="699"/>
      <c r="S696" s="699"/>
      <c r="T696" s="704"/>
      <c r="U696" s="704"/>
      <c r="X696" s="12"/>
      <c r="Y696" s="153"/>
      <c r="Z696" s="153"/>
      <c r="AA696" s="153"/>
      <c r="AB696" s="153"/>
      <c r="AC696" s="153"/>
      <c r="AD696" s="153"/>
      <c r="AE696" s="153"/>
    </row>
    <row r="698" spans="1:31" ht="30" customHeight="1">
      <c r="A698" s="705" t="str">
        <f>$A$1</f>
        <v>●●チームバレーボール体力指数　レーダーチャート</v>
      </c>
      <c r="B698" s="705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  <c r="S698" s="705"/>
      <c r="T698" s="705"/>
      <c r="U698" s="705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93" t="s">
        <v>10</v>
      </c>
      <c r="B699" s="706" t="str">
        <f>IF(表示変換!B23="","",表示変換!B23)</f>
        <v/>
      </c>
      <c r="C699" s="706"/>
      <c r="D699" s="9"/>
      <c r="E699" s="393" t="s">
        <v>11</v>
      </c>
      <c r="F699" s="707" t="str">
        <f>IF(表示変換!I23="","",表示変換!I23)</f>
        <v/>
      </c>
      <c r="G699" s="707"/>
      <c r="H699" s="394" t="s">
        <v>12</v>
      </c>
      <c r="I699" s="14"/>
      <c r="J699" s="394" t="s">
        <v>13</v>
      </c>
      <c r="K699" s="707" t="str">
        <f>IF(表示変換!J23="","",表示変換!J23)</f>
        <v/>
      </c>
      <c r="L699" s="707"/>
      <c r="M699" s="393" t="s">
        <v>14</v>
      </c>
      <c r="N699" s="6"/>
      <c r="O699" s="706" t="s">
        <v>15</v>
      </c>
      <c r="P699" s="706"/>
      <c r="Q699" s="706" t="str">
        <f>IF(表示変換!H23="","",表示変換!H23)</f>
        <v/>
      </c>
      <c r="R699" s="706"/>
      <c r="S699" s="708" t="str">
        <f>IF(入力!$C$4="","",入力!$C$4)</f>
        <v>2016.01.01</v>
      </c>
      <c r="T699" s="708"/>
      <c r="U699" s="9" t="s">
        <v>99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0" t="s">
        <v>5</v>
      </c>
      <c r="B701" s="723" t="s">
        <v>6</v>
      </c>
      <c r="C701" s="726" t="s">
        <v>0</v>
      </c>
      <c r="D701" s="709" t="s">
        <v>45</v>
      </c>
      <c r="E701" s="710"/>
      <c r="F701" s="709" t="s">
        <v>57</v>
      </c>
      <c r="G701" s="710"/>
      <c r="H701" s="709" t="s">
        <v>389</v>
      </c>
      <c r="I701" s="710"/>
      <c r="J701" s="709" t="s">
        <v>41</v>
      </c>
      <c r="K701" s="710"/>
      <c r="L701" s="718" t="s">
        <v>58</v>
      </c>
      <c r="M701" s="719"/>
      <c r="N701" s="718" t="s">
        <v>59</v>
      </c>
      <c r="O701" s="719"/>
      <c r="P701" s="718" t="s">
        <v>42</v>
      </c>
      <c r="Q701" s="719"/>
      <c r="R701" s="709" t="s">
        <v>46</v>
      </c>
      <c r="S701" s="710"/>
      <c r="T701" s="157" t="s">
        <v>1</v>
      </c>
      <c r="U701" s="158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1"/>
      <c r="B702" s="724"/>
      <c r="C702" s="727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2"/>
      <c r="B703" s="725"/>
      <c r="C703" s="728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sec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73</v>
      </c>
      <c r="AA703" s="26" t="s">
        <v>28</v>
      </c>
      <c r="AB703" s="26" t="s">
        <v>74</v>
      </c>
      <c r="AC703" s="26" t="s">
        <v>65</v>
      </c>
      <c r="AD703" s="26" t="s">
        <v>77</v>
      </c>
      <c r="AE703" s="11" t="s">
        <v>76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93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377</v>
      </c>
      <c r="Y731" s="25"/>
      <c r="Z731" s="25"/>
      <c r="AA731" s="25"/>
      <c r="AB731" s="25"/>
      <c r="AC731" s="25"/>
      <c r="AD731" s="25"/>
      <c r="AE731" s="25"/>
    </row>
    <row r="732" spans="1:31">
      <c r="X732" s="498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1"/>
      <c r="B735" s="712"/>
      <c r="C735" s="712"/>
      <c r="D735" s="712"/>
      <c r="E735" s="712"/>
      <c r="F735" s="712"/>
      <c r="G735" s="712"/>
      <c r="H735" s="712"/>
      <c r="I735" s="712"/>
      <c r="J735" s="712"/>
      <c r="K735" s="713"/>
      <c r="L735" s="12" t="s">
        <v>20</v>
      </c>
      <c r="M735" s="700" t="s">
        <v>18</v>
      </c>
      <c r="N735" s="700"/>
      <c r="O735" s="700"/>
      <c r="P735" s="700"/>
      <c r="Q735" s="700"/>
      <c r="R735" s="700"/>
      <c r="S735" s="700"/>
      <c r="T735" s="701" t="str">
        <f>$X$34</f>
        <v>バレーボール指数</v>
      </c>
      <c r="U735" s="701"/>
      <c r="X735" s="12"/>
      <c r="Y735" s="151"/>
      <c r="Z735" s="151"/>
      <c r="AA735" s="151"/>
      <c r="AB735" s="151"/>
      <c r="AC735" s="151"/>
      <c r="AD735" s="151"/>
      <c r="AE735" s="151"/>
    </row>
    <row r="736" spans="1:31">
      <c r="A736" s="714"/>
      <c r="B736" s="715"/>
      <c r="C736" s="715"/>
      <c r="D736" s="715"/>
      <c r="E736" s="715"/>
      <c r="F736" s="715"/>
      <c r="G736" s="715"/>
      <c r="H736" s="715"/>
      <c r="I736" s="715"/>
      <c r="J736" s="715"/>
      <c r="K736" s="716"/>
      <c r="L736" s="12" t="s">
        <v>20</v>
      </c>
      <c r="M736" s="702" t="s">
        <v>19</v>
      </c>
      <c r="N736" s="702"/>
      <c r="O736" s="702"/>
      <c r="P736" s="702"/>
      <c r="Q736" s="702"/>
      <c r="R736" s="702"/>
      <c r="S736" s="702"/>
      <c r="T736" s="703" t="str">
        <f>X732</f>
        <v/>
      </c>
      <c r="U736" s="704"/>
      <c r="X736" s="12"/>
      <c r="Y736" s="152"/>
      <c r="Z736" s="152"/>
      <c r="AA736" s="152"/>
      <c r="AB736" s="152"/>
      <c r="AC736" s="152"/>
      <c r="AD736" s="152"/>
      <c r="AE736" s="152"/>
    </row>
    <row r="737" spans="1:31" ht="14.25">
      <c r="A737" s="717" t="str">
        <f>$A$40</f>
        <v>フォーマット作成者　：　Komuro Consulting Group　小室匡史</v>
      </c>
      <c r="B737" s="717"/>
      <c r="C737" s="717"/>
      <c r="D737" s="717"/>
      <c r="E737" s="717"/>
      <c r="F737" s="717"/>
      <c r="G737" s="717"/>
      <c r="H737" s="717"/>
      <c r="I737" s="717"/>
      <c r="J737" s="717"/>
      <c r="K737" s="717"/>
      <c r="L737" s="455" t="s">
        <v>20</v>
      </c>
      <c r="M737" s="699" t="s">
        <v>105</v>
      </c>
      <c r="N737" s="699"/>
      <c r="O737" s="699"/>
      <c r="P737" s="699"/>
      <c r="Q737" s="699"/>
      <c r="R737" s="699"/>
      <c r="S737" s="699"/>
      <c r="T737" s="704"/>
      <c r="U737" s="704"/>
      <c r="X737" s="12"/>
      <c r="Y737" s="153"/>
      <c r="Z737" s="153"/>
      <c r="AA737" s="153"/>
      <c r="AB737" s="153"/>
      <c r="AC737" s="153"/>
      <c r="AD737" s="153"/>
      <c r="AE737" s="153"/>
    </row>
    <row r="739" spans="1:31" ht="30" customHeight="1">
      <c r="A739" s="705" t="str">
        <f>$A$1</f>
        <v>●●チームバレーボール体力指数　レーダーチャート</v>
      </c>
      <c r="B739" s="705"/>
      <c r="C739" s="705"/>
      <c r="D739" s="705"/>
      <c r="E739" s="705"/>
      <c r="F739" s="705"/>
      <c r="G739" s="705"/>
      <c r="H739" s="705"/>
      <c r="I739" s="705"/>
      <c r="J739" s="705"/>
      <c r="K739" s="705"/>
      <c r="L739" s="705"/>
      <c r="M739" s="705"/>
      <c r="N739" s="705"/>
      <c r="O739" s="705"/>
      <c r="P739" s="705"/>
      <c r="Q739" s="705"/>
      <c r="R739" s="705"/>
      <c r="S739" s="705"/>
      <c r="T739" s="705"/>
      <c r="U739" s="705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93" t="s">
        <v>10</v>
      </c>
      <c r="B740" s="706" t="str">
        <f>IF(表示変換!B24="","",表示変換!B24)</f>
        <v/>
      </c>
      <c r="C740" s="706"/>
      <c r="D740" s="9"/>
      <c r="E740" s="393" t="s">
        <v>11</v>
      </c>
      <c r="F740" s="707" t="str">
        <f>IF(表示変換!I24="","",表示変換!I24)</f>
        <v/>
      </c>
      <c r="G740" s="707"/>
      <c r="H740" s="394" t="s">
        <v>12</v>
      </c>
      <c r="I740" s="14"/>
      <c r="J740" s="394" t="s">
        <v>13</v>
      </c>
      <c r="K740" s="707" t="str">
        <f>IF(表示変換!J24="","",表示変換!J24)</f>
        <v/>
      </c>
      <c r="L740" s="707"/>
      <c r="M740" s="393" t="s">
        <v>14</v>
      </c>
      <c r="N740" s="6"/>
      <c r="O740" s="706" t="s">
        <v>15</v>
      </c>
      <c r="P740" s="706"/>
      <c r="Q740" s="706" t="str">
        <f>IF(表示変換!H24="","",表示変換!H24)</f>
        <v/>
      </c>
      <c r="R740" s="706"/>
      <c r="S740" s="708" t="str">
        <f>IF(入力!$C$4="","",入力!$C$4)</f>
        <v>2016.01.01</v>
      </c>
      <c r="T740" s="708"/>
      <c r="U740" s="9" t="s">
        <v>99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0" t="s">
        <v>5</v>
      </c>
      <c r="B742" s="723" t="s">
        <v>6</v>
      </c>
      <c r="C742" s="726" t="s">
        <v>0</v>
      </c>
      <c r="D742" s="709" t="s">
        <v>45</v>
      </c>
      <c r="E742" s="710"/>
      <c r="F742" s="709" t="s">
        <v>57</v>
      </c>
      <c r="G742" s="710"/>
      <c r="H742" s="709" t="s">
        <v>389</v>
      </c>
      <c r="I742" s="710"/>
      <c r="J742" s="709" t="s">
        <v>41</v>
      </c>
      <c r="K742" s="710"/>
      <c r="L742" s="718" t="s">
        <v>58</v>
      </c>
      <c r="M742" s="719"/>
      <c r="N742" s="718" t="s">
        <v>59</v>
      </c>
      <c r="O742" s="719"/>
      <c r="P742" s="718" t="s">
        <v>42</v>
      </c>
      <c r="Q742" s="719"/>
      <c r="R742" s="709" t="s">
        <v>46</v>
      </c>
      <c r="S742" s="710"/>
      <c r="T742" s="157" t="s">
        <v>1</v>
      </c>
      <c r="U742" s="158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1"/>
      <c r="B743" s="724"/>
      <c r="C743" s="727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2"/>
      <c r="B744" s="725"/>
      <c r="C744" s="728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sec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73</v>
      </c>
      <c r="AA744" s="26" t="s">
        <v>28</v>
      </c>
      <c r="AB744" s="26" t="s">
        <v>74</v>
      </c>
      <c r="AC744" s="26" t="s">
        <v>65</v>
      </c>
      <c r="AD744" s="26" t="s">
        <v>77</v>
      </c>
      <c r="AE744" s="11" t="s">
        <v>76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93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377</v>
      </c>
      <c r="Y772" s="25"/>
      <c r="Z772" s="25"/>
      <c r="AA772" s="25"/>
      <c r="AB772" s="25"/>
      <c r="AC772" s="25"/>
      <c r="AD772" s="25"/>
      <c r="AE772" s="25"/>
    </row>
    <row r="773" spans="1:31">
      <c r="X773" s="498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1"/>
      <c r="B776" s="712"/>
      <c r="C776" s="712"/>
      <c r="D776" s="712"/>
      <c r="E776" s="712"/>
      <c r="F776" s="712"/>
      <c r="G776" s="712"/>
      <c r="H776" s="712"/>
      <c r="I776" s="712"/>
      <c r="J776" s="712"/>
      <c r="K776" s="713"/>
      <c r="L776" s="12" t="s">
        <v>20</v>
      </c>
      <c r="M776" s="700" t="s">
        <v>18</v>
      </c>
      <c r="N776" s="700"/>
      <c r="O776" s="700"/>
      <c r="P776" s="700"/>
      <c r="Q776" s="700"/>
      <c r="R776" s="700"/>
      <c r="S776" s="700"/>
      <c r="T776" s="701" t="str">
        <f>$X$34</f>
        <v>バレーボール指数</v>
      </c>
      <c r="U776" s="701"/>
      <c r="X776" s="12"/>
      <c r="Y776" s="151"/>
      <c r="Z776" s="151"/>
      <c r="AA776" s="151"/>
      <c r="AB776" s="151"/>
      <c r="AC776" s="151"/>
      <c r="AD776" s="151"/>
      <c r="AE776" s="151"/>
    </row>
    <row r="777" spans="1:31">
      <c r="A777" s="714"/>
      <c r="B777" s="715"/>
      <c r="C777" s="715"/>
      <c r="D777" s="715"/>
      <c r="E777" s="715"/>
      <c r="F777" s="715"/>
      <c r="G777" s="715"/>
      <c r="H777" s="715"/>
      <c r="I777" s="715"/>
      <c r="J777" s="715"/>
      <c r="K777" s="716"/>
      <c r="L777" s="12" t="s">
        <v>20</v>
      </c>
      <c r="M777" s="702" t="s">
        <v>19</v>
      </c>
      <c r="N777" s="702"/>
      <c r="O777" s="702"/>
      <c r="P777" s="702"/>
      <c r="Q777" s="702"/>
      <c r="R777" s="702"/>
      <c r="S777" s="702"/>
      <c r="T777" s="703" t="str">
        <f>X773</f>
        <v/>
      </c>
      <c r="U777" s="704"/>
      <c r="X777" s="12"/>
      <c r="Y777" s="152"/>
      <c r="Z777" s="152"/>
      <c r="AA777" s="152"/>
      <c r="AB777" s="152"/>
      <c r="AC777" s="152"/>
      <c r="AD777" s="152"/>
      <c r="AE777" s="152"/>
    </row>
    <row r="778" spans="1:31" ht="14.25">
      <c r="A778" s="717" t="str">
        <f>$A$40</f>
        <v>フォーマット作成者　：　Komuro Consulting Group　小室匡史</v>
      </c>
      <c r="B778" s="717"/>
      <c r="C778" s="717"/>
      <c r="D778" s="717"/>
      <c r="E778" s="717"/>
      <c r="F778" s="717"/>
      <c r="G778" s="717"/>
      <c r="H778" s="717"/>
      <c r="I778" s="717"/>
      <c r="J778" s="717"/>
      <c r="K778" s="717"/>
      <c r="L778" s="455" t="s">
        <v>20</v>
      </c>
      <c r="M778" s="699" t="s">
        <v>105</v>
      </c>
      <c r="N778" s="699"/>
      <c r="O778" s="699"/>
      <c r="P778" s="699"/>
      <c r="Q778" s="699"/>
      <c r="R778" s="699"/>
      <c r="S778" s="699"/>
      <c r="T778" s="704"/>
      <c r="U778" s="704"/>
      <c r="X778" s="12"/>
      <c r="Y778" s="153"/>
      <c r="Z778" s="153"/>
      <c r="AA778" s="153"/>
      <c r="AB778" s="153"/>
      <c r="AC778" s="153"/>
      <c r="AD778" s="153"/>
      <c r="AE778" s="153"/>
    </row>
    <row r="780" spans="1:31" ht="30" customHeight="1">
      <c r="A780" s="705" t="str">
        <f>$A$1</f>
        <v>●●チームバレーボール体力指数　レーダーチャート</v>
      </c>
      <c r="B780" s="705"/>
      <c r="C780" s="705"/>
      <c r="D780" s="705"/>
      <c r="E780" s="705"/>
      <c r="F780" s="705"/>
      <c r="G780" s="705"/>
      <c r="H780" s="705"/>
      <c r="I780" s="705"/>
      <c r="J780" s="705"/>
      <c r="K780" s="705"/>
      <c r="L780" s="705"/>
      <c r="M780" s="705"/>
      <c r="N780" s="705"/>
      <c r="O780" s="705"/>
      <c r="P780" s="705"/>
      <c r="Q780" s="705"/>
      <c r="R780" s="705"/>
      <c r="S780" s="705"/>
      <c r="T780" s="705"/>
      <c r="U780" s="705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93" t="s">
        <v>10</v>
      </c>
      <c r="B781" s="706" t="str">
        <f>IF(表示変換!B25="","",表示変換!B25)</f>
        <v/>
      </c>
      <c r="C781" s="706"/>
      <c r="D781" s="9"/>
      <c r="E781" s="393" t="s">
        <v>11</v>
      </c>
      <c r="F781" s="707" t="str">
        <f>IF(表示変換!I25="","",表示変換!I25)</f>
        <v/>
      </c>
      <c r="G781" s="707"/>
      <c r="H781" s="394" t="s">
        <v>12</v>
      </c>
      <c r="I781" s="14"/>
      <c r="J781" s="394" t="s">
        <v>13</v>
      </c>
      <c r="K781" s="707" t="str">
        <f>IF(表示変換!J25="","",表示変換!J25)</f>
        <v/>
      </c>
      <c r="L781" s="707"/>
      <c r="M781" s="393" t="s">
        <v>14</v>
      </c>
      <c r="N781" s="6"/>
      <c r="O781" s="706" t="s">
        <v>15</v>
      </c>
      <c r="P781" s="706"/>
      <c r="Q781" s="706" t="str">
        <f>IF(表示変換!H25="","",表示変換!H25)</f>
        <v/>
      </c>
      <c r="R781" s="706"/>
      <c r="S781" s="708" t="str">
        <f>IF(入力!$C$4="","",入力!$C$4)</f>
        <v>2016.01.01</v>
      </c>
      <c r="T781" s="708"/>
      <c r="U781" s="9" t="s">
        <v>99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0" t="s">
        <v>5</v>
      </c>
      <c r="B783" s="723" t="s">
        <v>6</v>
      </c>
      <c r="C783" s="726" t="s">
        <v>0</v>
      </c>
      <c r="D783" s="709" t="s">
        <v>45</v>
      </c>
      <c r="E783" s="710"/>
      <c r="F783" s="709" t="s">
        <v>57</v>
      </c>
      <c r="G783" s="710"/>
      <c r="H783" s="709" t="s">
        <v>389</v>
      </c>
      <c r="I783" s="710"/>
      <c r="J783" s="709" t="s">
        <v>41</v>
      </c>
      <c r="K783" s="710"/>
      <c r="L783" s="718" t="s">
        <v>58</v>
      </c>
      <c r="M783" s="719"/>
      <c r="N783" s="718" t="s">
        <v>59</v>
      </c>
      <c r="O783" s="719"/>
      <c r="P783" s="718" t="s">
        <v>42</v>
      </c>
      <c r="Q783" s="719"/>
      <c r="R783" s="709" t="s">
        <v>46</v>
      </c>
      <c r="S783" s="710"/>
      <c r="T783" s="157" t="s">
        <v>1</v>
      </c>
      <c r="U783" s="158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1"/>
      <c r="B784" s="724"/>
      <c r="C784" s="727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2"/>
      <c r="B785" s="725"/>
      <c r="C785" s="728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sec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73</v>
      </c>
      <c r="AA785" s="26" t="s">
        <v>28</v>
      </c>
      <c r="AB785" s="26" t="s">
        <v>74</v>
      </c>
      <c r="AC785" s="26" t="s">
        <v>65</v>
      </c>
      <c r="AD785" s="26" t="s">
        <v>77</v>
      </c>
      <c r="AE785" s="11" t="s">
        <v>76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93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377</v>
      </c>
      <c r="Y813" s="25"/>
      <c r="Z813" s="25"/>
      <c r="AA813" s="25"/>
      <c r="AB813" s="25"/>
      <c r="AC813" s="25"/>
      <c r="AD813" s="25"/>
      <c r="AE813" s="25"/>
    </row>
    <row r="814" spans="1:31">
      <c r="X814" s="498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1"/>
      <c r="B817" s="712"/>
      <c r="C817" s="712"/>
      <c r="D817" s="712"/>
      <c r="E817" s="712"/>
      <c r="F817" s="712"/>
      <c r="G817" s="712"/>
      <c r="H817" s="712"/>
      <c r="I817" s="712"/>
      <c r="J817" s="712"/>
      <c r="K817" s="713"/>
      <c r="L817" s="12" t="s">
        <v>20</v>
      </c>
      <c r="M817" s="700" t="s">
        <v>18</v>
      </c>
      <c r="N817" s="700"/>
      <c r="O817" s="700"/>
      <c r="P817" s="700"/>
      <c r="Q817" s="700"/>
      <c r="R817" s="700"/>
      <c r="S817" s="700"/>
      <c r="T817" s="701" t="str">
        <f>$X$34</f>
        <v>バレーボール指数</v>
      </c>
      <c r="U817" s="701"/>
      <c r="X817" s="12"/>
      <c r="Y817" s="151"/>
      <c r="Z817" s="151"/>
      <c r="AA817" s="151"/>
      <c r="AB817" s="151"/>
      <c r="AC817" s="151"/>
      <c r="AD817" s="151"/>
      <c r="AE817" s="151"/>
    </row>
    <row r="818" spans="1:31">
      <c r="A818" s="714"/>
      <c r="B818" s="715"/>
      <c r="C818" s="715"/>
      <c r="D818" s="715"/>
      <c r="E818" s="715"/>
      <c r="F818" s="715"/>
      <c r="G818" s="715"/>
      <c r="H818" s="715"/>
      <c r="I818" s="715"/>
      <c r="J818" s="715"/>
      <c r="K818" s="716"/>
      <c r="L818" s="12" t="s">
        <v>20</v>
      </c>
      <c r="M818" s="702" t="s">
        <v>19</v>
      </c>
      <c r="N818" s="702"/>
      <c r="O818" s="702"/>
      <c r="P818" s="702"/>
      <c r="Q818" s="702"/>
      <c r="R818" s="702"/>
      <c r="S818" s="702"/>
      <c r="T818" s="703" t="str">
        <f>X814</f>
        <v/>
      </c>
      <c r="U818" s="704"/>
      <c r="X818" s="12"/>
      <c r="Y818" s="152"/>
      <c r="Z818" s="152"/>
      <c r="AA818" s="152"/>
      <c r="AB818" s="152"/>
      <c r="AC818" s="152"/>
      <c r="AD818" s="152"/>
      <c r="AE818" s="152"/>
    </row>
    <row r="819" spans="1:31" ht="14.25">
      <c r="A819" s="717" t="str">
        <f>$A$40</f>
        <v>フォーマット作成者　：　Komuro Consulting Group　小室匡史</v>
      </c>
      <c r="B819" s="717"/>
      <c r="C819" s="717"/>
      <c r="D819" s="717"/>
      <c r="E819" s="717"/>
      <c r="F819" s="717"/>
      <c r="G819" s="717"/>
      <c r="H819" s="717"/>
      <c r="I819" s="717"/>
      <c r="J819" s="717"/>
      <c r="K819" s="717"/>
      <c r="L819" s="455" t="s">
        <v>20</v>
      </c>
      <c r="M819" s="699" t="s">
        <v>105</v>
      </c>
      <c r="N819" s="699"/>
      <c r="O819" s="699"/>
      <c r="P819" s="699"/>
      <c r="Q819" s="699"/>
      <c r="R819" s="699"/>
      <c r="S819" s="699"/>
      <c r="T819" s="704"/>
      <c r="U819" s="704"/>
      <c r="X819" s="12"/>
      <c r="Y819" s="153"/>
      <c r="Z819" s="153"/>
      <c r="AA819" s="153"/>
      <c r="AB819" s="153"/>
      <c r="AC819" s="153"/>
      <c r="AD819" s="153"/>
      <c r="AE819" s="153"/>
    </row>
    <row r="821" spans="1:31" ht="30" customHeight="1">
      <c r="A821" s="705" t="str">
        <f>$A$1</f>
        <v>●●チームバレーボール体力指数　レーダーチャート</v>
      </c>
      <c r="B821" s="705"/>
      <c r="C821" s="705"/>
      <c r="D821" s="705"/>
      <c r="E821" s="705"/>
      <c r="F821" s="705"/>
      <c r="G821" s="705"/>
      <c r="H821" s="705"/>
      <c r="I821" s="705"/>
      <c r="J821" s="705"/>
      <c r="K821" s="705"/>
      <c r="L821" s="705"/>
      <c r="M821" s="705"/>
      <c r="N821" s="705"/>
      <c r="O821" s="705"/>
      <c r="P821" s="705"/>
      <c r="Q821" s="705"/>
      <c r="R821" s="705"/>
      <c r="S821" s="705"/>
      <c r="T821" s="705"/>
      <c r="U821" s="705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93" t="s">
        <v>10</v>
      </c>
      <c r="B822" s="706" t="str">
        <f>IF(表示変換!B26="","",表示変換!B26)</f>
        <v/>
      </c>
      <c r="C822" s="706"/>
      <c r="D822" s="9"/>
      <c r="E822" s="393" t="s">
        <v>11</v>
      </c>
      <c r="F822" s="707" t="str">
        <f>IF(表示変換!I26="","",表示変換!I26)</f>
        <v/>
      </c>
      <c r="G822" s="707"/>
      <c r="H822" s="394" t="s">
        <v>12</v>
      </c>
      <c r="I822" s="14"/>
      <c r="J822" s="394" t="s">
        <v>13</v>
      </c>
      <c r="K822" s="707" t="str">
        <f>IF(表示変換!J26="","",表示変換!J26)</f>
        <v/>
      </c>
      <c r="L822" s="707"/>
      <c r="M822" s="393" t="s">
        <v>14</v>
      </c>
      <c r="N822" s="6"/>
      <c r="O822" s="706" t="s">
        <v>15</v>
      </c>
      <c r="P822" s="706"/>
      <c r="Q822" s="706" t="str">
        <f>IF(表示変換!H26="","",表示変換!H26)</f>
        <v/>
      </c>
      <c r="R822" s="706"/>
      <c r="S822" s="708" t="str">
        <f>IF(入力!$C$4="","",入力!$C$4)</f>
        <v>2016.01.01</v>
      </c>
      <c r="T822" s="708"/>
      <c r="U822" s="9" t="s">
        <v>99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0" t="s">
        <v>5</v>
      </c>
      <c r="B824" s="723" t="s">
        <v>6</v>
      </c>
      <c r="C824" s="726" t="s">
        <v>0</v>
      </c>
      <c r="D824" s="709" t="s">
        <v>45</v>
      </c>
      <c r="E824" s="710"/>
      <c r="F824" s="709" t="s">
        <v>57</v>
      </c>
      <c r="G824" s="710"/>
      <c r="H824" s="709" t="s">
        <v>389</v>
      </c>
      <c r="I824" s="710"/>
      <c r="J824" s="709" t="s">
        <v>41</v>
      </c>
      <c r="K824" s="710"/>
      <c r="L824" s="718" t="s">
        <v>58</v>
      </c>
      <c r="M824" s="719"/>
      <c r="N824" s="718" t="s">
        <v>59</v>
      </c>
      <c r="O824" s="719"/>
      <c r="P824" s="718" t="s">
        <v>42</v>
      </c>
      <c r="Q824" s="719"/>
      <c r="R824" s="709" t="s">
        <v>46</v>
      </c>
      <c r="S824" s="710"/>
      <c r="T824" s="157" t="s">
        <v>1</v>
      </c>
      <c r="U824" s="158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1"/>
      <c r="B825" s="724"/>
      <c r="C825" s="727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2"/>
      <c r="B826" s="725"/>
      <c r="C826" s="728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sec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73</v>
      </c>
      <c r="AA826" s="26" t="s">
        <v>28</v>
      </c>
      <c r="AB826" s="26" t="s">
        <v>74</v>
      </c>
      <c r="AC826" s="26" t="s">
        <v>65</v>
      </c>
      <c r="AD826" s="26" t="s">
        <v>77</v>
      </c>
      <c r="AE826" s="11" t="s">
        <v>76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93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377</v>
      </c>
      <c r="Y854" s="25"/>
      <c r="Z854" s="25"/>
      <c r="AA854" s="25"/>
      <c r="AB854" s="25"/>
      <c r="AC854" s="25"/>
      <c r="AD854" s="25"/>
      <c r="AE854" s="25"/>
    </row>
    <row r="855" spans="1:31">
      <c r="X855" s="498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1"/>
      <c r="B858" s="712"/>
      <c r="C858" s="712"/>
      <c r="D858" s="712"/>
      <c r="E858" s="712"/>
      <c r="F858" s="712"/>
      <c r="G858" s="712"/>
      <c r="H858" s="712"/>
      <c r="I858" s="712"/>
      <c r="J858" s="712"/>
      <c r="K858" s="713"/>
      <c r="L858" s="12" t="s">
        <v>20</v>
      </c>
      <c r="M858" s="700" t="s">
        <v>18</v>
      </c>
      <c r="N858" s="700"/>
      <c r="O858" s="700"/>
      <c r="P858" s="700"/>
      <c r="Q858" s="700"/>
      <c r="R858" s="700"/>
      <c r="S858" s="700"/>
      <c r="T858" s="701" t="str">
        <f>$X$34</f>
        <v>バレーボール指数</v>
      </c>
      <c r="U858" s="701"/>
      <c r="X858" s="12"/>
      <c r="Y858" s="151"/>
      <c r="Z858" s="151"/>
      <c r="AA858" s="151"/>
      <c r="AB858" s="151"/>
      <c r="AC858" s="151"/>
      <c r="AD858" s="151"/>
      <c r="AE858" s="151"/>
    </row>
    <row r="859" spans="1:31">
      <c r="A859" s="714"/>
      <c r="B859" s="715"/>
      <c r="C859" s="715"/>
      <c r="D859" s="715"/>
      <c r="E859" s="715"/>
      <c r="F859" s="715"/>
      <c r="G859" s="715"/>
      <c r="H859" s="715"/>
      <c r="I859" s="715"/>
      <c r="J859" s="715"/>
      <c r="K859" s="716"/>
      <c r="L859" s="12" t="s">
        <v>20</v>
      </c>
      <c r="M859" s="702" t="s">
        <v>19</v>
      </c>
      <c r="N859" s="702"/>
      <c r="O859" s="702"/>
      <c r="P859" s="702"/>
      <c r="Q859" s="702"/>
      <c r="R859" s="702"/>
      <c r="S859" s="702"/>
      <c r="T859" s="703" t="str">
        <f>X855</f>
        <v/>
      </c>
      <c r="U859" s="704"/>
      <c r="X859" s="12"/>
      <c r="Y859" s="152"/>
      <c r="Z859" s="152"/>
      <c r="AA859" s="152"/>
      <c r="AB859" s="152"/>
      <c r="AC859" s="152"/>
      <c r="AD859" s="152"/>
      <c r="AE859" s="152"/>
    </row>
    <row r="860" spans="1:31" ht="14.25">
      <c r="A860" s="717" t="str">
        <f>$A$40</f>
        <v>フォーマット作成者　：　Komuro Consulting Group　小室匡史</v>
      </c>
      <c r="B860" s="717"/>
      <c r="C860" s="717"/>
      <c r="D860" s="717"/>
      <c r="E860" s="717"/>
      <c r="F860" s="717"/>
      <c r="G860" s="717"/>
      <c r="H860" s="717"/>
      <c r="I860" s="717"/>
      <c r="J860" s="717"/>
      <c r="K860" s="717"/>
      <c r="L860" s="455" t="s">
        <v>20</v>
      </c>
      <c r="M860" s="699" t="s">
        <v>105</v>
      </c>
      <c r="N860" s="699"/>
      <c r="O860" s="699"/>
      <c r="P860" s="699"/>
      <c r="Q860" s="699"/>
      <c r="R860" s="699"/>
      <c r="S860" s="699"/>
      <c r="T860" s="704"/>
      <c r="U860" s="704"/>
      <c r="X860" s="12"/>
      <c r="Y860" s="153"/>
      <c r="Z860" s="153"/>
      <c r="AA860" s="153"/>
      <c r="AB860" s="153"/>
      <c r="AC860" s="153"/>
      <c r="AD860" s="153"/>
      <c r="AE860" s="153"/>
    </row>
    <row r="862" spans="1:31" ht="30" customHeight="1">
      <c r="A862" s="705" t="str">
        <f>$A$1</f>
        <v>●●チームバレーボール体力指数　レーダーチャート</v>
      </c>
      <c r="B862" s="705"/>
      <c r="C862" s="705"/>
      <c r="D862" s="705"/>
      <c r="E862" s="705"/>
      <c r="F862" s="705"/>
      <c r="G862" s="705"/>
      <c r="H862" s="705"/>
      <c r="I862" s="705"/>
      <c r="J862" s="705"/>
      <c r="K862" s="705"/>
      <c r="L862" s="705"/>
      <c r="M862" s="705"/>
      <c r="N862" s="705"/>
      <c r="O862" s="705"/>
      <c r="P862" s="705"/>
      <c r="Q862" s="705"/>
      <c r="R862" s="705"/>
      <c r="S862" s="705"/>
      <c r="T862" s="705"/>
      <c r="U862" s="705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93" t="s">
        <v>10</v>
      </c>
      <c r="B863" s="706" t="str">
        <f>IF(表示変換!B27="","",表示変換!B27)</f>
        <v/>
      </c>
      <c r="C863" s="706"/>
      <c r="D863" s="9"/>
      <c r="E863" s="393" t="s">
        <v>11</v>
      </c>
      <c r="F863" s="707" t="str">
        <f>IF(表示変換!I27="","",表示変換!I27)</f>
        <v/>
      </c>
      <c r="G863" s="707"/>
      <c r="H863" s="394" t="s">
        <v>12</v>
      </c>
      <c r="I863" s="14"/>
      <c r="J863" s="394" t="s">
        <v>13</v>
      </c>
      <c r="K863" s="707" t="str">
        <f>IF(表示変換!J27="","",表示変換!J27)</f>
        <v/>
      </c>
      <c r="L863" s="707"/>
      <c r="M863" s="393" t="s">
        <v>14</v>
      </c>
      <c r="N863" s="6"/>
      <c r="O863" s="706" t="s">
        <v>15</v>
      </c>
      <c r="P863" s="706"/>
      <c r="Q863" s="706" t="str">
        <f>IF(表示変換!H27="","",表示変換!H27)</f>
        <v/>
      </c>
      <c r="R863" s="706"/>
      <c r="S863" s="708" t="str">
        <f>IF(入力!$C$4="","",入力!$C$4)</f>
        <v>2016.01.01</v>
      </c>
      <c r="T863" s="708"/>
      <c r="U863" s="9" t="s">
        <v>99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0" t="s">
        <v>5</v>
      </c>
      <c r="B865" s="723" t="s">
        <v>6</v>
      </c>
      <c r="C865" s="726" t="s">
        <v>0</v>
      </c>
      <c r="D865" s="709" t="s">
        <v>45</v>
      </c>
      <c r="E865" s="710"/>
      <c r="F865" s="709" t="s">
        <v>57</v>
      </c>
      <c r="G865" s="710"/>
      <c r="H865" s="709" t="s">
        <v>389</v>
      </c>
      <c r="I865" s="710"/>
      <c r="J865" s="709" t="s">
        <v>41</v>
      </c>
      <c r="K865" s="710"/>
      <c r="L865" s="718" t="s">
        <v>58</v>
      </c>
      <c r="M865" s="719"/>
      <c r="N865" s="718" t="s">
        <v>59</v>
      </c>
      <c r="O865" s="719"/>
      <c r="P865" s="718" t="s">
        <v>42</v>
      </c>
      <c r="Q865" s="719"/>
      <c r="R865" s="709" t="s">
        <v>46</v>
      </c>
      <c r="S865" s="710"/>
      <c r="T865" s="157" t="s">
        <v>1</v>
      </c>
      <c r="U865" s="158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1"/>
      <c r="B866" s="724"/>
      <c r="C866" s="727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2"/>
      <c r="B867" s="725"/>
      <c r="C867" s="728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sec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73</v>
      </c>
      <c r="AA867" s="26" t="s">
        <v>28</v>
      </c>
      <c r="AB867" s="26" t="s">
        <v>74</v>
      </c>
      <c r="AC867" s="26" t="s">
        <v>65</v>
      </c>
      <c r="AD867" s="26" t="s">
        <v>77</v>
      </c>
      <c r="AE867" s="11" t="s">
        <v>76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93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377</v>
      </c>
      <c r="Y895" s="25"/>
      <c r="Z895" s="25"/>
      <c r="AA895" s="25"/>
      <c r="AB895" s="25"/>
      <c r="AC895" s="25"/>
      <c r="AD895" s="25"/>
      <c r="AE895" s="25"/>
    </row>
    <row r="896" spans="1:31">
      <c r="X896" s="498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1"/>
      <c r="B899" s="712"/>
      <c r="C899" s="712"/>
      <c r="D899" s="712"/>
      <c r="E899" s="712"/>
      <c r="F899" s="712"/>
      <c r="G899" s="712"/>
      <c r="H899" s="712"/>
      <c r="I899" s="712"/>
      <c r="J899" s="712"/>
      <c r="K899" s="713"/>
      <c r="L899" s="12" t="s">
        <v>20</v>
      </c>
      <c r="M899" s="700" t="s">
        <v>18</v>
      </c>
      <c r="N899" s="700"/>
      <c r="O899" s="700"/>
      <c r="P899" s="700"/>
      <c r="Q899" s="700"/>
      <c r="R899" s="700"/>
      <c r="S899" s="700"/>
      <c r="T899" s="701" t="str">
        <f>$X$34</f>
        <v>バレーボール指数</v>
      </c>
      <c r="U899" s="701"/>
      <c r="X899" s="12"/>
      <c r="Y899" s="151"/>
      <c r="Z899" s="151"/>
      <c r="AA899" s="151"/>
      <c r="AB899" s="151"/>
      <c r="AC899" s="151"/>
      <c r="AD899" s="151"/>
      <c r="AE899" s="151"/>
    </row>
    <row r="900" spans="1:31">
      <c r="A900" s="714"/>
      <c r="B900" s="715"/>
      <c r="C900" s="715"/>
      <c r="D900" s="715"/>
      <c r="E900" s="715"/>
      <c r="F900" s="715"/>
      <c r="G900" s="715"/>
      <c r="H900" s="715"/>
      <c r="I900" s="715"/>
      <c r="J900" s="715"/>
      <c r="K900" s="716"/>
      <c r="L900" s="12" t="s">
        <v>20</v>
      </c>
      <c r="M900" s="702" t="s">
        <v>19</v>
      </c>
      <c r="N900" s="702"/>
      <c r="O900" s="702"/>
      <c r="P900" s="702"/>
      <c r="Q900" s="702"/>
      <c r="R900" s="702"/>
      <c r="S900" s="702"/>
      <c r="T900" s="703" t="str">
        <f>X896</f>
        <v/>
      </c>
      <c r="U900" s="704"/>
      <c r="X900" s="12"/>
      <c r="Y900" s="152"/>
      <c r="Z900" s="152"/>
      <c r="AA900" s="152"/>
      <c r="AB900" s="152"/>
      <c r="AC900" s="152"/>
      <c r="AD900" s="152"/>
      <c r="AE900" s="152"/>
    </row>
    <row r="901" spans="1:31" ht="14.25">
      <c r="A901" s="717" t="str">
        <f>$A$40</f>
        <v>フォーマット作成者　：　Komuro Consulting Group　小室匡史</v>
      </c>
      <c r="B901" s="717"/>
      <c r="C901" s="717"/>
      <c r="D901" s="717"/>
      <c r="E901" s="717"/>
      <c r="F901" s="717"/>
      <c r="G901" s="717"/>
      <c r="H901" s="717"/>
      <c r="I901" s="717"/>
      <c r="J901" s="717"/>
      <c r="K901" s="717"/>
      <c r="L901" s="455" t="s">
        <v>20</v>
      </c>
      <c r="M901" s="699" t="s">
        <v>105</v>
      </c>
      <c r="N901" s="699"/>
      <c r="O901" s="699"/>
      <c r="P901" s="699"/>
      <c r="Q901" s="699"/>
      <c r="R901" s="699"/>
      <c r="S901" s="699"/>
      <c r="T901" s="704"/>
      <c r="U901" s="704"/>
      <c r="X901" s="12"/>
      <c r="Y901" s="153"/>
      <c r="Z901" s="153"/>
      <c r="AA901" s="153"/>
      <c r="AB901" s="153"/>
      <c r="AC901" s="153"/>
      <c r="AD901" s="153"/>
      <c r="AE901" s="153"/>
    </row>
    <row r="903" spans="1:31" ht="30" customHeight="1">
      <c r="A903" s="705" t="str">
        <f>$A$1</f>
        <v>●●チームバレーボール体力指数　レーダーチャート</v>
      </c>
      <c r="B903" s="705"/>
      <c r="C903" s="705"/>
      <c r="D903" s="705"/>
      <c r="E903" s="705"/>
      <c r="F903" s="705"/>
      <c r="G903" s="705"/>
      <c r="H903" s="705"/>
      <c r="I903" s="705"/>
      <c r="J903" s="705"/>
      <c r="K903" s="705"/>
      <c r="L903" s="705"/>
      <c r="M903" s="705"/>
      <c r="N903" s="705"/>
      <c r="O903" s="705"/>
      <c r="P903" s="705"/>
      <c r="Q903" s="705"/>
      <c r="R903" s="705"/>
      <c r="S903" s="705"/>
      <c r="T903" s="705"/>
      <c r="U903" s="705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93" t="s">
        <v>10</v>
      </c>
      <c r="B904" s="706" t="str">
        <f>IF(表示変換!B28="","",表示変換!B28)</f>
        <v/>
      </c>
      <c r="C904" s="706"/>
      <c r="D904" s="9"/>
      <c r="E904" s="393" t="s">
        <v>11</v>
      </c>
      <c r="F904" s="707" t="str">
        <f>IF(表示変換!I28="","",表示変換!I28)</f>
        <v/>
      </c>
      <c r="G904" s="707"/>
      <c r="H904" s="394" t="s">
        <v>12</v>
      </c>
      <c r="I904" s="14"/>
      <c r="J904" s="394" t="s">
        <v>13</v>
      </c>
      <c r="K904" s="707" t="str">
        <f>IF(表示変換!J28="","",表示変換!J28)</f>
        <v/>
      </c>
      <c r="L904" s="707"/>
      <c r="M904" s="393" t="s">
        <v>14</v>
      </c>
      <c r="N904" s="6"/>
      <c r="O904" s="706" t="s">
        <v>15</v>
      </c>
      <c r="P904" s="706"/>
      <c r="Q904" s="706" t="str">
        <f>IF(表示変換!H28="","",表示変換!H28)</f>
        <v/>
      </c>
      <c r="R904" s="706"/>
      <c r="S904" s="708" t="str">
        <f>IF(入力!$C$4="","",入力!$C$4)</f>
        <v>2016.01.01</v>
      </c>
      <c r="T904" s="708"/>
      <c r="U904" s="9" t="s">
        <v>99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0" t="s">
        <v>5</v>
      </c>
      <c r="B906" s="723" t="s">
        <v>6</v>
      </c>
      <c r="C906" s="726" t="s">
        <v>0</v>
      </c>
      <c r="D906" s="709" t="s">
        <v>45</v>
      </c>
      <c r="E906" s="710"/>
      <c r="F906" s="709" t="s">
        <v>57</v>
      </c>
      <c r="G906" s="710"/>
      <c r="H906" s="709" t="s">
        <v>389</v>
      </c>
      <c r="I906" s="710"/>
      <c r="J906" s="709" t="s">
        <v>41</v>
      </c>
      <c r="K906" s="710"/>
      <c r="L906" s="718" t="s">
        <v>58</v>
      </c>
      <c r="M906" s="719"/>
      <c r="N906" s="718" t="s">
        <v>59</v>
      </c>
      <c r="O906" s="719"/>
      <c r="P906" s="718" t="s">
        <v>42</v>
      </c>
      <c r="Q906" s="719"/>
      <c r="R906" s="709" t="s">
        <v>46</v>
      </c>
      <c r="S906" s="710"/>
      <c r="T906" s="157" t="s">
        <v>1</v>
      </c>
      <c r="U906" s="158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1"/>
      <c r="B907" s="724"/>
      <c r="C907" s="727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2"/>
      <c r="B908" s="725"/>
      <c r="C908" s="728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sec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73</v>
      </c>
      <c r="AA908" s="26" t="s">
        <v>28</v>
      </c>
      <c r="AB908" s="26" t="s">
        <v>74</v>
      </c>
      <c r="AC908" s="26" t="s">
        <v>65</v>
      </c>
      <c r="AD908" s="26" t="s">
        <v>77</v>
      </c>
      <c r="AE908" s="11" t="s">
        <v>76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93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377</v>
      </c>
      <c r="Y936" s="25"/>
      <c r="Z936" s="25"/>
      <c r="AA936" s="25"/>
      <c r="AB936" s="25"/>
      <c r="AC936" s="25"/>
      <c r="AD936" s="25"/>
      <c r="AE936" s="25"/>
    </row>
    <row r="937" spans="1:31">
      <c r="X937" s="498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1"/>
      <c r="B940" s="712"/>
      <c r="C940" s="712"/>
      <c r="D940" s="712"/>
      <c r="E940" s="712"/>
      <c r="F940" s="712"/>
      <c r="G940" s="712"/>
      <c r="H940" s="712"/>
      <c r="I940" s="712"/>
      <c r="J940" s="712"/>
      <c r="K940" s="713"/>
      <c r="L940" s="12" t="s">
        <v>20</v>
      </c>
      <c r="M940" s="700" t="s">
        <v>18</v>
      </c>
      <c r="N940" s="700"/>
      <c r="O940" s="700"/>
      <c r="P940" s="700"/>
      <c r="Q940" s="700"/>
      <c r="R940" s="700"/>
      <c r="S940" s="700"/>
      <c r="T940" s="701" t="str">
        <f>$X$34</f>
        <v>バレーボール指数</v>
      </c>
      <c r="U940" s="701"/>
      <c r="X940" s="12"/>
      <c r="Y940" s="151"/>
      <c r="Z940" s="151"/>
      <c r="AA940" s="151"/>
      <c r="AB940" s="151"/>
      <c r="AC940" s="151"/>
      <c r="AD940" s="151"/>
      <c r="AE940" s="151"/>
    </row>
    <row r="941" spans="1:31">
      <c r="A941" s="714"/>
      <c r="B941" s="715"/>
      <c r="C941" s="715"/>
      <c r="D941" s="715"/>
      <c r="E941" s="715"/>
      <c r="F941" s="715"/>
      <c r="G941" s="715"/>
      <c r="H941" s="715"/>
      <c r="I941" s="715"/>
      <c r="J941" s="715"/>
      <c r="K941" s="716"/>
      <c r="L941" s="12" t="s">
        <v>20</v>
      </c>
      <c r="M941" s="702" t="s">
        <v>19</v>
      </c>
      <c r="N941" s="702"/>
      <c r="O941" s="702"/>
      <c r="P941" s="702"/>
      <c r="Q941" s="702"/>
      <c r="R941" s="702"/>
      <c r="S941" s="702"/>
      <c r="T941" s="703" t="str">
        <f>X937</f>
        <v/>
      </c>
      <c r="U941" s="704"/>
      <c r="X941" s="12"/>
      <c r="Y941" s="152"/>
      <c r="Z941" s="152"/>
      <c r="AA941" s="152"/>
      <c r="AB941" s="152"/>
      <c r="AC941" s="152"/>
      <c r="AD941" s="152"/>
      <c r="AE941" s="152"/>
    </row>
    <row r="942" spans="1:31" ht="14.25">
      <c r="A942" s="717" t="str">
        <f>$A$40</f>
        <v>フォーマット作成者　：　Komuro Consulting Group　小室匡史</v>
      </c>
      <c r="B942" s="717"/>
      <c r="C942" s="717"/>
      <c r="D942" s="717"/>
      <c r="E942" s="717"/>
      <c r="F942" s="717"/>
      <c r="G942" s="717"/>
      <c r="H942" s="717"/>
      <c r="I942" s="717"/>
      <c r="J942" s="717"/>
      <c r="K942" s="717"/>
      <c r="L942" s="455" t="s">
        <v>20</v>
      </c>
      <c r="M942" s="699" t="s">
        <v>105</v>
      </c>
      <c r="N942" s="699"/>
      <c r="O942" s="699"/>
      <c r="P942" s="699"/>
      <c r="Q942" s="699"/>
      <c r="R942" s="699"/>
      <c r="S942" s="699"/>
      <c r="T942" s="704"/>
      <c r="U942" s="704"/>
      <c r="X942" s="12"/>
      <c r="Y942" s="153"/>
      <c r="Z942" s="153"/>
      <c r="AA942" s="153"/>
      <c r="AB942" s="153"/>
      <c r="AC942" s="153"/>
      <c r="AD942" s="153"/>
      <c r="AE942" s="153"/>
    </row>
    <row r="944" spans="1:31" ht="30" customHeight="1">
      <c r="A944" s="705" t="str">
        <f>$A$1</f>
        <v>●●チームバレーボール体力指数　レーダーチャート</v>
      </c>
      <c r="B944" s="705"/>
      <c r="C944" s="705"/>
      <c r="D944" s="705"/>
      <c r="E944" s="705"/>
      <c r="F944" s="705"/>
      <c r="G944" s="705"/>
      <c r="H944" s="705"/>
      <c r="I944" s="705"/>
      <c r="J944" s="705"/>
      <c r="K944" s="705"/>
      <c r="L944" s="705"/>
      <c r="M944" s="705"/>
      <c r="N944" s="705"/>
      <c r="O944" s="705"/>
      <c r="P944" s="705"/>
      <c r="Q944" s="705"/>
      <c r="R944" s="705"/>
      <c r="S944" s="705"/>
      <c r="T944" s="705"/>
      <c r="U944" s="705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93" t="s">
        <v>10</v>
      </c>
      <c r="B945" s="706" t="str">
        <f>IF(表示変換!B29="","",表示変換!B29)</f>
        <v/>
      </c>
      <c r="C945" s="706"/>
      <c r="D945" s="9"/>
      <c r="E945" s="393" t="s">
        <v>11</v>
      </c>
      <c r="F945" s="707" t="str">
        <f>IF(表示変換!I29="","",表示変換!I29)</f>
        <v/>
      </c>
      <c r="G945" s="707"/>
      <c r="H945" s="394" t="s">
        <v>12</v>
      </c>
      <c r="I945" s="14"/>
      <c r="J945" s="394" t="s">
        <v>13</v>
      </c>
      <c r="K945" s="707" t="str">
        <f>IF(表示変換!J29="","",表示変換!J29)</f>
        <v/>
      </c>
      <c r="L945" s="707"/>
      <c r="M945" s="393" t="s">
        <v>14</v>
      </c>
      <c r="N945" s="6"/>
      <c r="O945" s="706" t="s">
        <v>15</v>
      </c>
      <c r="P945" s="706"/>
      <c r="Q945" s="706" t="str">
        <f>IF(表示変換!H29="","",表示変換!H29)</f>
        <v/>
      </c>
      <c r="R945" s="706"/>
      <c r="S945" s="708" t="str">
        <f>IF(入力!$C$4="","",入力!$C$4)</f>
        <v>2016.01.01</v>
      </c>
      <c r="T945" s="708"/>
      <c r="U945" s="9" t="s">
        <v>99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0" t="s">
        <v>5</v>
      </c>
      <c r="B947" s="723" t="s">
        <v>6</v>
      </c>
      <c r="C947" s="726" t="s">
        <v>0</v>
      </c>
      <c r="D947" s="709" t="s">
        <v>45</v>
      </c>
      <c r="E947" s="710"/>
      <c r="F947" s="709" t="s">
        <v>57</v>
      </c>
      <c r="G947" s="710"/>
      <c r="H947" s="709" t="s">
        <v>389</v>
      </c>
      <c r="I947" s="710"/>
      <c r="J947" s="709" t="s">
        <v>41</v>
      </c>
      <c r="K947" s="710"/>
      <c r="L947" s="718" t="s">
        <v>58</v>
      </c>
      <c r="M947" s="719"/>
      <c r="N947" s="718" t="s">
        <v>59</v>
      </c>
      <c r="O947" s="719"/>
      <c r="P947" s="718" t="s">
        <v>42</v>
      </c>
      <c r="Q947" s="719"/>
      <c r="R947" s="709" t="s">
        <v>46</v>
      </c>
      <c r="S947" s="710"/>
      <c r="T947" s="157" t="s">
        <v>1</v>
      </c>
      <c r="U947" s="158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1"/>
      <c r="B948" s="724"/>
      <c r="C948" s="727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2"/>
      <c r="B949" s="725"/>
      <c r="C949" s="728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sec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73</v>
      </c>
      <c r="AA949" s="26" t="s">
        <v>28</v>
      </c>
      <c r="AB949" s="26" t="s">
        <v>74</v>
      </c>
      <c r="AC949" s="26" t="s">
        <v>65</v>
      </c>
      <c r="AD949" s="26" t="s">
        <v>77</v>
      </c>
      <c r="AE949" s="11" t="s">
        <v>76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93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377</v>
      </c>
      <c r="Y977" s="25"/>
      <c r="Z977" s="25"/>
      <c r="AA977" s="25"/>
      <c r="AB977" s="25"/>
      <c r="AC977" s="25"/>
      <c r="AD977" s="25"/>
      <c r="AE977" s="25"/>
    </row>
    <row r="978" spans="1:31">
      <c r="X978" s="498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1"/>
      <c r="B981" s="712"/>
      <c r="C981" s="712"/>
      <c r="D981" s="712"/>
      <c r="E981" s="712"/>
      <c r="F981" s="712"/>
      <c r="G981" s="712"/>
      <c r="H981" s="712"/>
      <c r="I981" s="712"/>
      <c r="J981" s="712"/>
      <c r="K981" s="713"/>
      <c r="L981" s="12" t="s">
        <v>20</v>
      </c>
      <c r="M981" s="700" t="s">
        <v>18</v>
      </c>
      <c r="N981" s="700"/>
      <c r="O981" s="700"/>
      <c r="P981" s="700"/>
      <c r="Q981" s="700"/>
      <c r="R981" s="700"/>
      <c r="S981" s="700"/>
      <c r="T981" s="701" t="str">
        <f>$X$34</f>
        <v>バレーボール指数</v>
      </c>
      <c r="U981" s="701"/>
      <c r="X981" s="12"/>
      <c r="Y981" s="151"/>
      <c r="Z981" s="151"/>
      <c r="AA981" s="151"/>
      <c r="AB981" s="151"/>
      <c r="AC981" s="151"/>
      <c r="AD981" s="151"/>
      <c r="AE981" s="151"/>
    </row>
    <row r="982" spans="1:31">
      <c r="A982" s="714"/>
      <c r="B982" s="715"/>
      <c r="C982" s="715"/>
      <c r="D982" s="715"/>
      <c r="E982" s="715"/>
      <c r="F982" s="715"/>
      <c r="G982" s="715"/>
      <c r="H982" s="715"/>
      <c r="I982" s="715"/>
      <c r="J982" s="715"/>
      <c r="K982" s="716"/>
      <c r="L982" s="12" t="s">
        <v>20</v>
      </c>
      <c r="M982" s="702" t="s">
        <v>19</v>
      </c>
      <c r="N982" s="702"/>
      <c r="O982" s="702"/>
      <c r="P982" s="702"/>
      <c r="Q982" s="702"/>
      <c r="R982" s="702"/>
      <c r="S982" s="702"/>
      <c r="T982" s="703" t="str">
        <f>X978</f>
        <v/>
      </c>
      <c r="U982" s="704"/>
      <c r="X982" s="12"/>
      <c r="Y982" s="152"/>
      <c r="Z982" s="152"/>
      <c r="AA982" s="152"/>
      <c r="AB982" s="152"/>
      <c r="AC982" s="152"/>
      <c r="AD982" s="152"/>
      <c r="AE982" s="152"/>
    </row>
    <row r="983" spans="1:31" ht="14.25">
      <c r="A983" s="717" t="str">
        <f>$A$40</f>
        <v>フォーマット作成者　：　Komuro Consulting Group　小室匡史</v>
      </c>
      <c r="B983" s="717"/>
      <c r="C983" s="717"/>
      <c r="D983" s="717"/>
      <c r="E983" s="717"/>
      <c r="F983" s="717"/>
      <c r="G983" s="717"/>
      <c r="H983" s="717"/>
      <c r="I983" s="717"/>
      <c r="J983" s="717"/>
      <c r="K983" s="717"/>
      <c r="L983" s="455" t="s">
        <v>20</v>
      </c>
      <c r="M983" s="699" t="s">
        <v>105</v>
      </c>
      <c r="N983" s="699"/>
      <c r="O983" s="699"/>
      <c r="P983" s="699"/>
      <c r="Q983" s="699"/>
      <c r="R983" s="699"/>
      <c r="S983" s="699"/>
      <c r="T983" s="704"/>
      <c r="U983" s="704"/>
      <c r="X983" s="12"/>
      <c r="Y983" s="153"/>
      <c r="Z983" s="153"/>
      <c r="AA983" s="153"/>
      <c r="AB983" s="153"/>
      <c r="AC983" s="153"/>
      <c r="AD983" s="153"/>
      <c r="AE983" s="153"/>
    </row>
    <row r="985" spans="1:31" ht="30" customHeight="1">
      <c r="A985" s="705" t="str">
        <f>$A$1</f>
        <v>●●チームバレーボール体力指数　レーダーチャート</v>
      </c>
      <c r="B985" s="705"/>
      <c r="C985" s="705"/>
      <c r="D985" s="705"/>
      <c r="E985" s="705"/>
      <c r="F985" s="705"/>
      <c r="G985" s="705"/>
      <c r="H985" s="705"/>
      <c r="I985" s="705"/>
      <c r="J985" s="705"/>
      <c r="K985" s="705"/>
      <c r="L985" s="705"/>
      <c r="M985" s="705"/>
      <c r="N985" s="705"/>
      <c r="O985" s="705"/>
      <c r="P985" s="705"/>
      <c r="Q985" s="705"/>
      <c r="R985" s="705"/>
      <c r="S985" s="705"/>
      <c r="T985" s="705"/>
      <c r="U985" s="705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93" t="s">
        <v>10</v>
      </c>
      <c r="B986" s="706" t="str">
        <f>IF(表示変換!B30="","",表示変換!B30)</f>
        <v/>
      </c>
      <c r="C986" s="706"/>
      <c r="D986" s="9"/>
      <c r="E986" s="393" t="s">
        <v>11</v>
      </c>
      <c r="F986" s="707" t="str">
        <f>IF(表示変換!I30="","",表示変換!I30)</f>
        <v/>
      </c>
      <c r="G986" s="707"/>
      <c r="H986" s="394" t="s">
        <v>12</v>
      </c>
      <c r="I986" s="14"/>
      <c r="J986" s="394" t="s">
        <v>13</v>
      </c>
      <c r="K986" s="707" t="str">
        <f>IF(表示変換!J30="","",表示変換!J30)</f>
        <v/>
      </c>
      <c r="L986" s="707"/>
      <c r="M986" s="393" t="s">
        <v>14</v>
      </c>
      <c r="N986" s="6"/>
      <c r="O986" s="706" t="s">
        <v>15</v>
      </c>
      <c r="P986" s="706"/>
      <c r="Q986" s="706" t="str">
        <f>IF(表示変換!H30="","",表示変換!H30)</f>
        <v/>
      </c>
      <c r="R986" s="706"/>
      <c r="S986" s="708" t="str">
        <f>IF(入力!$C$4="","",入力!$C$4)</f>
        <v>2016.01.01</v>
      </c>
      <c r="T986" s="708"/>
      <c r="U986" s="9" t="s">
        <v>99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0" t="s">
        <v>5</v>
      </c>
      <c r="B988" s="723" t="s">
        <v>6</v>
      </c>
      <c r="C988" s="726" t="s">
        <v>0</v>
      </c>
      <c r="D988" s="709" t="s">
        <v>45</v>
      </c>
      <c r="E988" s="710"/>
      <c r="F988" s="709" t="s">
        <v>57</v>
      </c>
      <c r="G988" s="710"/>
      <c r="H988" s="709" t="s">
        <v>389</v>
      </c>
      <c r="I988" s="710"/>
      <c r="J988" s="709" t="s">
        <v>41</v>
      </c>
      <c r="K988" s="710"/>
      <c r="L988" s="718" t="s">
        <v>58</v>
      </c>
      <c r="M988" s="719"/>
      <c r="N988" s="718" t="s">
        <v>59</v>
      </c>
      <c r="O988" s="719"/>
      <c r="P988" s="718" t="s">
        <v>42</v>
      </c>
      <c r="Q988" s="719"/>
      <c r="R988" s="709" t="s">
        <v>46</v>
      </c>
      <c r="S988" s="710"/>
      <c r="T988" s="157" t="s">
        <v>1</v>
      </c>
      <c r="U988" s="158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1"/>
      <c r="B989" s="724"/>
      <c r="C989" s="727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2"/>
      <c r="B990" s="725"/>
      <c r="C990" s="728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sec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73</v>
      </c>
      <c r="AA990" s="26" t="s">
        <v>28</v>
      </c>
      <c r="AB990" s="26" t="s">
        <v>74</v>
      </c>
      <c r="AC990" s="26" t="s">
        <v>65</v>
      </c>
      <c r="AD990" s="26" t="s">
        <v>77</v>
      </c>
      <c r="AE990" s="11" t="s">
        <v>76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93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377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98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1"/>
      <c r="B1022" s="712"/>
      <c r="C1022" s="712"/>
      <c r="D1022" s="712"/>
      <c r="E1022" s="712"/>
      <c r="F1022" s="712"/>
      <c r="G1022" s="712"/>
      <c r="H1022" s="712"/>
      <c r="I1022" s="712"/>
      <c r="J1022" s="712"/>
      <c r="K1022" s="713"/>
      <c r="L1022" s="12" t="s">
        <v>20</v>
      </c>
      <c r="M1022" s="700" t="s">
        <v>18</v>
      </c>
      <c r="N1022" s="700"/>
      <c r="O1022" s="700"/>
      <c r="P1022" s="700"/>
      <c r="Q1022" s="700"/>
      <c r="R1022" s="700"/>
      <c r="S1022" s="700"/>
      <c r="T1022" s="701" t="str">
        <f>$X$34</f>
        <v>バレーボール指数</v>
      </c>
      <c r="U1022" s="701"/>
      <c r="X1022" s="12"/>
      <c r="Y1022" s="151"/>
      <c r="Z1022" s="151"/>
      <c r="AA1022" s="151"/>
      <c r="AB1022" s="151"/>
      <c r="AC1022" s="151"/>
      <c r="AD1022" s="151"/>
      <c r="AE1022" s="151"/>
    </row>
    <row r="1023" spans="1:31">
      <c r="A1023" s="714"/>
      <c r="B1023" s="715"/>
      <c r="C1023" s="715"/>
      <c r="D1023" s="715"/>
      <c r="E1023" s="715"/>
      <c r="F1023" s="715"/>
      <c r="G1023" s="715"/>
      <c r="H1023" s="715"/>
      <c r="I1023" s="715"/>
      <c r="J1023" s="715"/>
      <c r="K1023" s="716"/>
      <c r="L1023" s="12" t="s">
        <v>20</v>
      </c>
      <c r="M1023" s="702" t="s">
        <v>19</v>
      </c>
      <c r="N1023" s="702"/>
      <c r="O1023" s="702"/>
      <c r="P1023" s="702"/>
      <c r="Q1023" s="702"/>
      <c r="R1023" s="702"/>
      <c r="S1023" s="702"/>
      <c r="T1023" s="703" t="str">
        <f>X1019</f>
        <v/>
      </c>
      <c r="U1023" s="704"/>
      <c r="X1023" s="12"/>
      <c r="Y1023" s="152"/>
      <c r="Z1023" s="152"/>
      <c r="AA1023" s="152"/>
      <c r="AB1023" s="152"/>
      <c r="AC1023" s="152"/>
      <c r="AD1023" s="152"/>
      <c r="AE1023" s="152"/>
    </row>
    <row r="1024" spans="1:31" ht="14.25">
      <c r="A1024" s="717" t="str">
        <f>$A$40</f>
        <v>フォーマット作成者　：　Komuro Consulting Group　小室匡史</v>
      </c>
      <c r="B1024" s="717"/>
      <c r="C1024" s="717"/>
      <c r="D1024" s="717"/>
      <c r="E1024" s="717"/>
      <c r="F1024" s="717"/>
      <c r="G1024" s="717"/>
      <c r="H1024" s="717"/>
      <c r="I1024" s="717"/>
      <c r="J1024" s="717"/>
      <c r="K1024" s="717"/>
      <c r="L1024" s="455" t="s">
        <v>20</v>
      </c>
      <c r="M1024" s="699" t="s">
        <v>105</v>
      </c>
      <c r="N1024" s="699"/>
      <c r="O1024" s="699"/>
      <c r="P1024" s="699"/>
      <c r="Q1024" s="699"/>
      <c r="R1024" s="699"/>
      <c r="S1024" s="699"/>
      <c r="T1024" s="704"/>
      <c r="U1024" s="704"/>
      <c r="X1024" s="12"/>
      <c r="Y1024" s="153"/>
      <c r="Z1024" s="153"/>
      <c r="AA1024" s="153"/>
      <c r="AB1024" s="153"/>
      <c r="AC1024" s="153"/>
      <c r="AD1024" s="153"/>
      <c r="AE1024" s="153"/>
    </row>
    <row r="1026" spans="1:31" ht="30" customHeight="1">
      <c r="A1026" s="705" t="str">
        <f>$A$1</f>
        <v>●●チームバレーボール体力指数　レーダーチャート</v>
      </c>
      <c r="B1026" s="705"/>
      <c r="C1026" s="705"/>
      <c r="D1026" s="705"/>
      <c r="E1026" s="705"/>
      <c r="F1026" s="705"/>
      <c r="G1026" s="705"/>
      <c r="H1026" s="705"/>
      <c r="I1026" s="705"/>
      <c r="J1026" s="705"/>
      <c r="K1026" s="705"/>
      <c r="L1026" s="705"/>
      <c r="M1026" s="705"/>
      <c r="N1026" s="705"/>
      <c r="O1026" s="705"/>
      <c r="P1026" s="705"/>
      <c r="Q1026" s="705"/>
      <c r="R1026" s="705"/>
      <c r="S1026" s="705"/>
      <c r="T1026" s="705"/>
      <c r="U1026" s="705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93" t="s">
        <v>10</v>
      </c>
      <c r="B1027" s="706" t="str">
        <f>IF(表示変換!B31="","",表示変換!B31)</f>
        <v/>
      </c>
      <c r="C1027" s="706"/>
      <c r="D1027" s="9"/>
      <c r="E1027" s="393" t="s">
        <v>11</v>
      </c>
      <c r="F1027" s="707" t="str">
        <f>IF(表示変換!I31="","",表示変換!I31)</f>
        <v/>
      </c>
      <c r="G1027" s="707"/>
      <c r="H1027" s="394" t="s">
        <v>12</v>
      </c>
      <c r="I1027" s="14"/>
      <c r="J1027" s="394" t="s">
        <v>13</v>
      </c>
      <c r="K1027" s="707" t="str">
        <f>IF(表示変換!J31="","",表示変換!J31)</f>
        <v/>
      </c>
      <c r="L1027" s="707"/>
      <c r="M1027" s="393" t="s">
        <v>14</v>
      </c>
      <c r="N1027" s="6"/>
      <c r="O1027" s="706" t="s">
        <v>15</v>
      </c>
      <c r="P1027" s="706"/>
      <c r="Q1027" s="706" t="str">
        <f>IF(表示変換!H31="","",表示変換!H31)</f>
        <v/>
      </c>
      <c r="R1027" s="706"/>
      <c r="S1027" s="708" t="str">
        <f>IF(入力!$C$4="","",入力!$C$4)</f>
        <v>2016.01.01</v>
      </c>
      <c r="T1027" s="708"/>
      <c r="U1027" s="9" t="s">
        <v>99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0" t="s">
        <v>5</v>
      </c>
      <c r="B1029" s="723" t="s">
        <v>6</v>
      </c>
      <c r="C1029" s="726" t="s">
        <v>0</v>
      </c>
      <c r="D1029" s="709" t="s">
        <v>45</v>
      </c>
      <c r="E1029" s="710"/>
      <c r="F1029" s="709" t="s">
        <v>57</v>
      </c>
      <c r="G1029" s="710"/>
      <c r="H1029" s="709" t="s">
        <v>389</v>
      </c>
      <c r="I1029" s="710"/>
      <c r="J1029" s="709" t="s">
        <v>41</v>
      </c>
      <c r="K1029" s="710"/>
      <c r="L1029" s="718" t="s">
        <v>58</v>
      </c>
      <c r="M1029" s="719"/>
      <c r="N1029" s="718" t="s">
        <v>59</v>
      </c>
      <c r="O1029" s="719"/>
      <c r="P1029" s="718" t="s">
        <v>42</v>
      </c>
      <c r="Q1029" s="719"/>
      <c r="R1029" s="709" t="s">
        <v>46</v>
      </c>
      <c r="S1029" s="710"/>
      <c r="T1029" s="157" t="s">
        <v>1</v>
      </c>
      <c r="U1029" s="158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1"/>
      <c r="B1030" s="724"/>
      <c r="C1030" s="727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2"/>
      <c r="B1031" s="725"/>
      <c r="C1031" s="728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sec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73</v>
      </c>
      <c r="AA1031" s="26" t="s">
        <v>28</v>
      </c>
      <c r="AB1031" s="26" t="s">
        <v>74</v>
      </c>
      <c r="AC1031" s="26" t="s">
        <v>65</v>
      </c>
      <c r="AD1031" s="26" t="s">
        <v>77</v>
      </c>
      <c r="AE1031" s="11" t="s">
        <v>76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93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377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98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1"/>
      <c r="B1063" s="712"/>
      <c r="C1063" s="712"/>
      <c r="D1063" s="712"/>
      <c r="E1063" s="712"/>
      <c r="F1063" s="712"/>
      <c r="G1063" s="712"/>
      <c r="H1063" s="712"/>
      <c r="I1063" s="712"/>
      <c r="J1063" s="712"/>
      <c r="K1063" s="713"/>
      <c r="L1063" s="12" t="s">
        <v>20</v>
      </c>
      <c r="M1063" s="700" t="s">
        <v>18</v>
      </c>
      <c r="N1063" s="700"/>
      <c r="O1063" s="700"/>
      <c r="P1063" s="700"/>
      <c r="Q1063" s="700"/>
      <c r="R1063" s="700"/>
      <c r="S1063" s="700"/>
      <c r="T1063" s="701" t="str">
        <f>$X$34</f>
        <v>バレーボール指数</v>
      </c>
      <c r="U1063" s="701"/>
      <c r="X1063" s="12"/>
      <c r="Y1063" s="151"/>
      <c r="Z1063" s="151"/>
      <c r="AA1063" s="151"/>
      <c r="AB1063" s="151"/>
      <c r="AC1063" s="151"/>
      <c r="AD1063" s="151"/>
      <c r="AE1063" s="151"/>
    </row>
    <row r="1064" spans="1:31">
      <c r="A1064" s="714"/>
      <c r="B1064" s="715"/>
      <c r="C1064" s="715"/>
      <c r="D1064" s="715"/>
      <c r="E1064" s="715"/>
      <c r="F1064" s="715"/>
      <c r="G1064" s="715"/>
      <c r="H1064" s="715"/>
      <c r="I1064" s="715"/>
      <c r="J1064" s="715"/>
      <c r="K1064" s="716"/>
      <c r="L1064" s="12" t="s">
        <v>20</v>
      </c>
      <c r="M1064" s="702" t="s">
        <v>19</v>
      </c>
      <c r="N1064" s="702"/>
      <c r="O1064" s="702"/>
      <c r="P1064" s="702"/>
      <c r="Q1064" s="702"/>
      <c r="R1064" s="702"/>
      <c r="S1064" s="702"/>
      <c r="T1064" s="703" t="str">
        <f>X1060</f>
        <v/>
      </c>
      <c r="U1064" s="704"/>
      <c r="X1064" s="12"/>
      <c r="Y1064" s="152"/>
      <c r="Z1064" s="152"/>
      <c r="AA1064" s="152"/>
      <c r="AB1064" s="152"/>
      <c r="AC1064" s="152"/>
      <c r="AD1064" s="152"/>
      <c r="AE1064" s="152"/>
    </row>
    <row r="1065" spans="1:31" ht="14.25">
      <c r="A1065" s="717" t="str">
        <f>$A$40</f>
        <v>フォーマット作成者　：　Komuro Consulting Group　小室匡史</v>
      </c>
      <c r="B1065" s="717"/>
      <c r="C1065" s="717"/>
      <c r="D1065" s="717"/>
      <c r="E1065" s="717"/>
      <c r="F1065" s="717"/>
      <c r="G1065" s="717"/>
      <c r="H1065" s="717"/>
      <c r="I1065" s="717"/>
      <c r="J1065" s="717"/>
      <c r="K1065" s="717"/>
      <c r="L1065" s="455" t="s">
        <v>20</v>
      </c>
      <c r="M1065" s="699" t="s">
        <v>105</v>
      </c>
      <c r="N1065" s="699"/>
      <c r="O1065" s="699"/>
      <c r="P1065" s="699"/>
      <c r="Q1065" s="699"/>
      <c r="R1065" s="699"/>
      <c r="S1065" s="699"/>
      <c r="T1065" s="704"/>
      <c r="U1065" s="704"/>
      <c r="X1065" s="12"/>
      <c r="Y1065" s="153"/>
      <c r="Z1065" s="153"/>
      <c r="AA1065" s="153"/>
      <c r="AB1065" s="153"/>
      <c r="AC1065" s="153"/>
      <c r="AD1065" s="153"/>
      <c r="AE1065" s="153"/>
    </row>
    <row r="1067" spans="1:31" ht="30" customHeight="1">
      <c r="A1067" s="705" t="str">
        <f>$A$1</f>
        <v>●●チームバレーボール体力指数　レーダーチャート</v>
      </c>
      <c r="B1067" s="705"/>
      <c r="C1067" s="705"/>
      <c r="D1067" s="705"/>
      <c r="E1067" s="705"/>
      <c r="F1067" s="705"/>
      <c r="G1067" s="705"/>
      <c r="H1067" s="705"/>
      <c r="I1067" s="705"/>
      <c r="J1067" s="705"/>
      <c r="K1067" s="705"/>
      <c r="L1067" s="705"/>
      <c r="M1067" s="705"/>
      <c r="N1067" s="705"/>
      <c r="O1067" s="705"/>
      <c r="P1067" s="705"/>
      <c r="Q1067" s="705"/>
      <c r="R1067" s="705"/>
      <c r="S1067" s="705"/>
      <c r="T1067" s="705"/>
      <c r="U1067" s="705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93" t="s">
        <v>10</v>
      </c>
      <c r="B1068" s="706" t="str">
        <f>IF(表示変換!B32="","",表示変換!B32)</f>
        <v/>
      </c>
      <c r="C1068" s="706"/>
      <c r="D1068" s="9"/>
      <c r="E1068" s="393" t="s">
        <v>11</v>
      </c>
      <c r="F1068" s="707" t="str">
        <f>IF(表示変換!I32="","",表示変換!I32)</f>
        <v/>
      </c>
      <c r="G1068" s="707"/>
      <c r="H1068" s="394" t="s">
        <v>12</v>
      </c>
      <c r="I1068" s="14"/>
      <c r="J1068" s="394" t="s">
        <v>13</v>
      </c>
      <c r="K1068" s="707" t="str">
        <f>IF(表示変換!J32="","",表示変換!J32)</f>
        <v/>
      </c>
      <c r="L1068" s="707"/>
      <c r="M1068" s="393" t="s">
        <v>14</v>
      </c>
      <c r="N1068" s="6"/>
      <c r="O1068" s="706" t="s">
        <v>15</v>
      </c>
      <c r="P1068" s="706"/>
      <c r="Q1068" s="706" t="str">
        <f>IF(表示変換!H32="","",表示変換!H32)</f>
        <v/>
      </c>
      <c r="R1068" s="706"/>
      <c r="S1068" s="708" t="str">
        <f>IF(入力!$C$4="","",入力!$C$4)</f>
        <v>2016.01.01</v>
      </c>
      <c r="T1068" s="708"/>
      <c r="U1068" s="9" t="s">
        <v>99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0" t="s">
        <v>5</v>
      </c>
      <c r="B1070" s="723" t="s">
        <v>6</v>
      </c>
      <c r="C1070" s="726" t="s">
        <v>0</v>
      </c>
      <c r="D1070" s="709" t="s">
        <v>45</v>
      </c>
      <c r="E1070" s="710"/>
      <c r="F1070" s="709" t="s">
        <v>57</v>
      </c>
      <c r="G1070" s="710"/>
      <c r="H1070" s="709" t="s">
        <v>389</v>
      </c>
      <c r="I1070" s="710"/>
      <c r="J1070" s="709" t="s">
        <v>41</v>
      </c>
      <c r="K1070" s="710"/>
      <c r="L1070" s="718" t="s">
        <v>58</v>
      </c>
      <c r="M1070" s="719"/>
      <c r="N1070" s="718" t="s">
        <v>59</v>
      </c>
      <c r="O1070" s="719"/>
      <c r="P1070" s="718" t="s">
        <v>42</v>
      </c>
      <c r="Q1070" s="719"/>
      <c r="R1070" s="709" t="s">
        <v>46</v>
      </c>
      <c r="S1070" s="710"/>
      <c r="T1070" s="157" t="s">
        <v>1</v>
      </c>
      <c r="U1070" s="158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1"/>
      <c r="B1071" s="724"/>
      <c r="C1071" s="727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2"/>
      <c r="B1072" s="725"/>
      <c r="C1072" s="728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sec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73</v>
      </c>
      <c r="AA1072" s="26" t="s">
        <v>28</v>
      </c>
      <c r="AB1072" s="26" t="s">
        <v>74</v>
      </c>
      <c r="AC1072" s="26" t="s">
        <v>65</v>
      </c>
      <c r="AD1072" s="26" t="s">
        <v>77</v>
      </c>
      <c r="AE1072" s="11" t="s">
        <v>76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93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377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98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1"/>
      <c r="B1104" s="712"/>
      <c r="C1104" s="712"/>
      <c r="D1104" s="712"/>
      <c r="E1104" s="712"/>
      <c r="F1104" s="712"/>
      <c r="G1104" s="712"/>
      <c r="H1104" s="712"/>
      <c r="I1104" s="712"/>
      <c r="J1104" s="712"/>
      <c r="K1104" s="713"/>
      <c r="L1104" s="12" t="s">
        <v>20</v>
      </c>
      <c r="M1104" s="700" t="s">
        <v>18</v>
      </c>
      <c r="N1104" s="700"/>
      <c r="O1104" s="700"/>
      <c r="P1104" s="700"/>
      <c r="Q1104" s="700"/>
      <c r="R1104" s="700"/>
      <c r="S1104" s="700"/>
      <c r="T1104" s="701" t="str">
        <f>$X$34</f>
        <v>バレーボール指数</v>
      </c>
      <c r="U1104" s="701"/>
      <c r="X1104" s="12"/>
      <c r="Y1104" s="151"/>
      <c r="Z1104" s="151"/>
      <c r="AA1104" s="151"/>
      <c r="AB1104" s="151"/>
      <c r="AC1104" s="151"/>
      <c r="AD1104" s="151"/>
      <c r="AE1104" s="151"/>
    </row>
    <row r="1105" spans="1:31">
      <c r="A1105" s="714"/>
      <c r="B1105" s="715"/>
      <c r="C1105" s="715"/>
      <c r="D1105" s="715"/>
      <c r="E1105" s="715"/>
      <c r="F1105" s="715"/>
      <c r="G1105" s="715"/>
      <c r="H1105" s="715"/>
      <c r="I1105" s="715"/>
      <c r="J1105" s="715"/>
      <c r="K1105" s="716"/>
      <c r="L1105" s="12" t="s">
        <v>20</v>
      </c>
      <c r="M1105" s="702" t="s">
        <v>19</v>
      </c>
      <c r="N1105" s="702"/>
      <c r="O1105" s="702"/>
      <c r="P1105" s="702"/>
      <c r="Q1105" s="702"/>
      <c r="R1105" s="702"/>
      <c r="S1105" s="702"/>
      <c r="T1105" s="703" t="str">
        <f>X1101</f>
        <v/>
      </c>
      <c r="U1105" s="704"/>
      <c r="X1105" s="12"/>
      <c r="Y1105" s="152"/>
      <c r="Z1105" s="152"/>
      <c r="AA1105" s="152"/>
      <c r="AB1105" s="152"/>
      <c r="AC1105" s="152"/>
      <c r="AD1105" s="152"/>
      <c r="AE1105" s="152"/>
    </row>
    <row r="1106" spans="1:31" ht="14.25">
      <c r="A1106" s="717" t="str">
        <f>$A$40</f>
        <v>フォーマット作成者　：　Komuro Consulting Group　小室匡史</v>
      </c>
      <c r="B1106" s="717"/>
      <c r="C1106" s="717"/>
      <c r="D1106" s="717"/>
      <c r="E1106" s="717"/>
      <c r="F1106" s="717"/>
      <c r="G1106" s="717"/>
      <c r="H1106" s="717"/>
      <c r="I1106" s="717"/>
      <c r="J1106" s="717"/>
      <c r="K1106" s="717"/>
      <c r="L1106" s="455" t="s">
        <v>20</v>
      </c>
      <c r="M1106" s="699" t="s">
        <v>105</v>
      </c>
      <c r="N1106" s="699"/>
      <c r="O1106" s="699"/>
      <c r="P1106" s="699"/>
      <c r="Q1106" s="699"/>
      <c r="R1106" s="699"/>
      <c r="S1106" s="699"/>
      <c r="T1106" s="704"/>
      <c r="U1106" s="704"/>
      <c r="X1106" s="12"/>
      <c r="Y1106" s="153"/>
      <c r="Z1106" s="153"/>
      <c r="AA1106" s="153"/>
      <c r="AB1106" s="153"/>
      <c r="AC1106" s="153"/>
      <c r="AD1106" s="153"/>
      <c r="AE1106" s="153"/>
    </row>
    <row r="1108" spans="1:31" ht="30" customHeight="1">
      <c r="A1108" s="705" t="str">
        <f>$A$1</f>
        <v>●●チームバレーボール体力指数　レーダーチャート</v>
      </c>
      <c r="B1108" s="705"/>
      <c r="C1108" s="705"/>
      <c r="D1108" s="705"/>
      <c r="E1108" s="705"/>
      <c r="F1108" s="705"/>
      <c r="G1108" s="705"/>
      <c r="H1108" s="705"/>
      <c r="I1108" s="705"/>
      <c r="J1108" s="705"/>
      <c r="K1108" s="705"/>
      <c r="L1108" s="705"/>
      <c r="M1108" s="705"/>
      <c r="N1108" s="705"/>
      <c r="O1108" s="705"/>
      <c r="P1108" s="705"/>
      <c r="Q1108" s="705"/>
      <c r="R1108" s="705"/>
      <c r="S1108" s="705"/>
      <c r="T1108" s="705"/>
      <c r="U1108" s="705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93" t="s">
        <v>10</v>
      </c>
      <c r="B1109" s="706" t="str">
        <f>IF(表示変換!B33="","",表示変換!B33)</f>
        <v/>
      </c>
      <c r="C1109" s="706"/>
      <c r="D1109" s="9"/>
      <c r="E1109" s="393" t="s">
        <v>11</v>
      </c>
      <c r="F1109" s="707" t="str">
        <f>IF(表示変換!I33="","",表示変換!I33)</f>
        <v/>
      </c>
      <c r="G1109" s="707"/>
      <c r="H1109" s="394" t="s">
        <v>12</v>
      </c>
      <c r="I1109" s="14"/>
      <c r="J1109" s="394" t="s">
        <v>13</v>
      </c>
      <c r="K1109" s="707" t="str">
        <f>IF(表示変換!J33="","",表示変換!J33)</f>
        <v/>
      </c>
      <c r="L1109" s="707"/>
      <c r="M1109" s="393" t="s">
        <v>14</v>
      </c>
      <c r="N1109" s="6"/>
      <c r="O1109" s="706" t="s">
        <v>15</v>
      </c>
      <c r="P1109" s="706"/>
      <c r="Q1109" s="706" t="str">
        <f>IF(表示変換!H33="","",表示変換!H33)</f>
        <v/>
      </c>
      <c r="R1109" s="706"/>
      <c r="S1109" s="708" t="str">
        <f>IF(入力!$C$4="","",入力!$C$4)</f>
        <v>2016.01.01</v>
      </c>
      <c r="T1109" s="708"/>
      <c r="U1109" s="9" t="s">
        <v>99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0" t="s">
        <v>5</v>
      </c>
      <c r="B1111" s="723" t="s">
        <v>6</v>
      </c>
      <c r="C1111" s="726" t="s">
        <v>0</v>
      </c>
      <c r="D1111" s="709" t="s">
        <v>45</v>
      </c>
      <c r="E1111" s="710"/>
      <c r="F1111" s="709" t="s">
        <v>57</v>
      </c>
      <c r="G1111" s="710"/>
      <c r="H1111" s="709" t="s">
        <v>389</v>
      </c>
      <c r="I1111" s="710"/>
      <c r="J1111" s="709" t="s">
        <v>41</v>
      </c>
      <c r="K1111" s="710"/>
      <c r="L1111" s="718" t="s">
        <v>58</v>
      </c>
      <c r="M1111" s="719"/>
      <c r="N1111" s="718" t="s">
        <v>59</v>
      </c>
      <c r="O1111" s="719"/>
      <c r="P1111" s="718" t="s">
        <v>42</v>
      </c>
      <c r="Q1111" s="719"/>
      <c r="R1111" s="709" t="s">
        <v>46</v>
      </c>
      <c r="S1111" s="710"/>
      <c r="T1111" s="157" t="s">
        <v>1</v>
      </c>
      <c r="U1111" s="158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1"/>
      <c r="B1112" s="724"/>
      <c r="C1112" s="727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2"/>
      <c r="B1113" s="725"/>
      <c r="C1113" s="728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sec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73</v>
      </c>
      <c r="AA1113" s="26" t="s">
        <v>28</v>
      </c>
      <c r="AB1113" s="26" t="s">
        <v>74</v>
      </c>
      <c r="AC1113" s="26" t="s">
        <v>65</v>
      </c>
      <c r="AD1113" s="26" t="s">
        <v>77</v>
      </c>
      <c r="AE1113" s="11" t="s">
        <v>76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93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377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98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1"/>
      <c r="B1145" s="712"/>
      <c r="C1145" s="712"/>
      <c r="D1145" s="712"/>
      <c r="E1145" s="712"/>
      <c r="F1145" s="712"/>
      <c r="G1145" s="712"/>
      <c r="H1145" s="712"/>
      <c r="I1145" s="712"/>
      <c r="J1145" s="712"/>
      <c r="K1145" s="713"/>
      <c r="L1145" s="12" t="s">
        <v>20</v>
      </c>
      <c r="M1145" s="700" t="s">
        <v>18</v>
      </c>
      <c r="N1145" s="700"/>
      <c r="O1145" s="700"/>
      <c r="P1145" s="700"/>
      <c r="Q1145" s="700"/>
      <c r="R1145" s="700"/>
      <c r="S1145" s="700"/>
      <c r="T1145" s="701" t="str">
        <f>$X$34</f>
        <v>バレーボール指数</v>
      </c>
      <c r="U1145" s="701"/>
      <c r="X1145" s="12"/>
      <c r="Y1145" s="151"/>
      <c r="Z1145" s="151"/>
      <c r="AA1145" s="151"/>
      <c r="AB1145" s="151"/>
      <c r="AC1145" s="151"/>
      <c r="AD1145" s="151"/>
      <c r="AE1145" s="151"/>
    </row>
    <row r="1146" spans="1:31">
      <c r="A1146" s="714"/>
      <c r="B1146" s="715"/>
      <c r="C1146" s="715"/>
      <c r="D1146" s="715"/>
      <c r="E1146" s="715"/>
      <c r="F1146" s="715"/>
      <c r="G1146" s="715"/>
      <c r="H1146" s="715"/>
      <c r="I1146" s="715"/>
      <c r="J1146" s="715"/>
      <c r="K1146" s="716"/>
      <c r="L1146" s="12" t="s">
        <v>20</v>
      </c>
      <c r="M1146" s="702" t="s">
        <v>19</v>
      </c>
      <c r="N1146" s="702"/>
      <c r="O1146" s="702"/>
      <c r="P1146" s="702"/>
      <c r="Q1146" s="702"/>
      <c r="R1146" s="702"/>
      <c r="S1146" s="702"/>
      <c r="T1146" s="703" t="str">
        <f>X1142</f>
        <v/>
      </c>
      <c r="U1146" s="704"/>
      <c r="X1146" s="12"/>
      <c r="Y1146" s="152"/>
      <c r="Z1146" s="152"/>
      <c r="AA1146" s="152"/>
      <c r="AB1146" s="152"/>
      <c r="AC1146" s="152"/>
      <c r="AD1146" s="152"/>
      <c r="AE1146" s="152"/>
    </row>
    <row r="1147" spans="1:31" ht="14.25">
      <c r="A1147" s="717" t="str">
        <f>$A$40</f>
        <v>フォーマット作成者　：　Komuro Consulting Group　小室匡史</v>
      </c>
      <c r="B1147" s="717"/>
      <c r="C1147" s="717"/>
      <c r="D1147" s="717"/>
      <c r="E1147" s="717"/>
      <c r="F1147" s="717"/>
      <c r="G1147" s="717"/>
      <c r="H1147" s="717"/>
      <c r="I1147" s="717"/>
      <c r="J1147" s="717"/>
      <c r="K1147" s="717"/>
      <c r="L1147" s="455" t="s">
        <v>20</v>
      </c>
      <c r="M1147" s="699" t="s">
        <v>105</v>
      </c>
      <c r="N1147" s="699"/>
      <c r="O1147" s="699"/>
      <c r="P1147" s="699"/>
      <c r="Q1147" s="699"/>
      <c r="R1147" s="699"/>
      <c r="S1147" s="699"/>
      <c r="T1147" s="704"/>
      <c r="U1147" s="704"/>
      <c r="X1147" s="12"/>
      <c r="Y1147" s="153"/>
      <c r="Z1147" s="153"/>
      <c r="AA1147" s="153"/>
      <c r="AB1147" s="153"/>
      <c r="AC1147" s="153"/>
      <c r="AD1147" s="153"/>
      <c r="AE1147" s="153"/>
    </row>
    <row r="1149" spans="1:31" ht="30" customHeight="1">
      <c r="A1149" s="705" t="str">
        <f>$A$1</f>
        <v>●●チームバレーボール体力指数　レーダーチャート</v>
      </c>
      <c r="B1149" s="705"/>
      <c r="C1149" s="705"/>
      <c r="D1149" s="705"/>
      <c r="E1149" s="705"/>
      <c r="F1149" s="705"/>
      <c r="G1149" s="705"/>
      <c r="H1149" s="705"/>
      <c r="I1149" s="705"/>
      <c r="J1149" s="705"/>
      <c r="K1149" s="705"/>
      <c r="L1149" s="705"/>
      <c r="M1149" s="705"/>
      <c r="N1149" s="705"/>
      <c r="O1149" s="705"/>
      <c r="P1149" s="705"/>
      <c r="Q1149" s="705"/>
      <c r="R1149" s="705"/>
      <c r="S1149" s="705"/>
      <c r="T1149" s="705"/>
      <c r="U1149" s="705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93" t="s">
        <v>10</v>
      </c>
      <c r="B1150" s="706" t="str">
        <f>IF(表示変換!B34="","",表示変換!B34)</f>
        <v/>
      </c>
      <c r="C1150" s="706"/>
      <c r="D1150" s="9"/>
      <c r="E1150" s="393" t="s">
        <v>11</v>
      </c>
      <c r="F1150" s="707" t="str">
        <f>IF(表示変換!I34="","",表示変換!I34)</f>
        <v/>
      </c>
      <c r="G1150" s="707"/>
      <c r="H1150" s="394" t="s">
        <v>12</v>
      </c>
      <c r="I1150" s="14"/>
      <c r="J1150" s="394" t="s">
        <v>13</v>
      </c>
      <c r="K1150" s="707" t="str">
        <f>IF(表示変換!J34="","",表示変換!J34)</f>
        <v/>
      </c>
      <c r="L1150" s="707"/>
      <c r="M1150" s="393" t="s">
        <v>14</v>
      </c>
      <c r="N1150" s="6"/>
      <c r="O1150" s="706" t="s">
        <v>15</v>
      </c>
      <c r="P1150" s="706"/>
      <c r="Q1150" s="706" t="str">
        <f>IF(表示変換!H34="","",表示変換!H34)</f>
        <v/>
      </c>
      <c r="R1150" s="706"/>
      <c r="S1150" s="708" t="str">
        <f>IF(入力!$C$4="","",入力!$C$4)</f>
        <v>2016.01.01</v>
      </c>
      <c r="T1150" s="708"/>
      <c r="U1150" s="9" t="s">
        <v>99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0" t="s">
        <v>5</v>
      </c>
      <c r="B1152" s="723" t="s">
        <v>6</v>
      </c>
      <c r="C1152" s="726" t="s">
        <v>0</v>
      </c>
      <c r="D1152" s="709" t="s">
        <v>45</v>
      </c>
      <c r="E1152" s="710"/>
      <c r="F1152" s="709" t="s">
        <v>57</v>
      </c>
      <c r="G1152" s="710"/>
      <c r="H1152" s="709" t="s">
        <v>389</v>
      </c>
      <c r="I1152" s="710"/>
      <c r="J1152" s="709" t="s">
        <v>41</v>
      </c>
      <c r="K1152" s="710"/>
      <c r="L1152" s="718" t="s">
        <v>58</v>
      </c>
      <c r="M1152" s="719"/>
      <c r="N1152" s="718" t="s">
        <v>59</v>
      </c>
      <c r="O1152" s="719"/>
      <c r="P1152" s="718" t="s">
        <v>42</v>
      </c>
      <c r="Q1152" s="719"/>
      <c r="R1152" s="709" t="s">
        <v>46</v>
      </c>
      <c r="S1152" s="710"/>
      <c r="T1152" s="157" t="s">
        <v>1</v>
      </c>
      <c r="U1152" s="158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1"/>
      <c r="B1153" s="724"/>
      <c r="C1153" s="727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2"/>
      <c r="B1154" s="725"/>
      <c r="C1154" s="728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sec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73</v>
      </c>
      <c r="AA1154" s="26" t="s">
        <v>28</v>
      </c>
      <c r="AB1154" s="26" t="s">
        <v>74</v>
      </c>
      <c r="AC1154" s="26" t="s">
        <v>65</v>
      </c>
      <c r="AD1154" s="26" t="s">
        <v>77</v>
      </c>
      <c r="AE1154" s="11" t="s">
        <v>76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93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377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98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1"/>
      <c r="B1186" s="712"/>
      <c r="C1186" s="712"/>
      <c r="D1186" s="712"/>
      <c r="E1186" s="712"/>
      <c r="F1186" s="712"/>
      <c r="G1186" s="712"/>
      <c r="H1186" s="712"/>
      <c r="I1186" s="712"/>
      <c r="J1186" s="712"/>
      <c r="K1186" s="713"/>
      <c r="L1186" s="12" t="s">
        <v>20</v>
      </c>
      <c r="M1186" s="700" t="s">
        <v>18</v>
      </c>
      <c r="N1186" s="700"/>
      <c r="O1186" s="700"/>
      <c r="P1186" s="700"/>
      <c r="Q1186" s="700"/>
      <c r="R1186" s="700"/>
      <c r="S1186" s="700"/>
      <c r="T1186" s="701" t="str">
        <f>$X$34</f>
        <v>バレーボール指数</v>
      </c>
      <c r="U1186" s="701"/>
      <c r="X1186" s="12"/>
      <c r="Y1186" s="151"/>
      <c r="Z1186" s="151"/>
      <c r="AA1186" s="151"/>
      <c r="AB1186" s="151"/>
      <c r="AC1186" s="151"/>
      <c r="AD1186" s="151"/>
      <c r="AE1186" s="151"/>
    </row>
    <row r="1187" spans="1:31">
      <c r="A1187" s="714"/>
      <c r="B1187" s="715"/>
      <c r="C1187" s="715"/>
      <c r="D1187" s="715"/>
      <c r="E1187" s="715"/>
      <c r="F1187" s="715"/>
      <c r="G1187" s="715"/>
      <c r="H1187" s="715"/>
      <c r="I1187" s="715"/>
      <c r="J1187" s="715"/>
      <c r="K1187" s="716"/>
      <c r="L1187" s="12" t="s">
        <v>20</v>
      </c>
      <c r="M1187" s="702" t="s">
        <v>19</v>
      </c>
      <c r="N1187" s="702"/>
      <c r="O1187" s="702"/>
      <c r="P1187" s="702"/>
      <c r="Q1187" s="702"/>
      <c r="R1187" s="702"/>
      <c r="S1187" s="702"/>
      <c r="T1187" s="703" t="str">
        <f>X1183</f>
        <v/>
      </c>
      <c r="U1187" s="704"/>
      <c r="X1187" s="12"/>
      <c r="Y1187" s="152"/>
      <c r="Z1187" s="152"/>
      <c r="AA1187" s="152"/>
      <c r="AB1187" s="152"/>
      <c r="AC1187" s="152"/>
      <c r="AD1187" s="152"/>
      <c r="AE1187" s="152"/>
    </row>
    <row r="1188" spans="1:31" ht="14.25">
      <c r="A1188" s="717" t="str">
        <f>$A$40</f>
        <v>フォーマット作成者　：　Komuro Consulting Group　小室匡史</v>
      </c>
      <c r="B1188" s="717"/>
      <c r="C1188" s="717"/>
      <c r="D1188" s="717"/>
      <c r="E1188" s="717"/>
      <c r="F1188" s="717"/>
      <c r="G1188" s="717"/>
      <c r="H1188" s="717"/>
      <c r="I1188" s="717"/>
      <c r="J1188" s="717"/>
      <c r="K1188" s="717"/>
      <c r="L1188" s="455" t="s">
        <v>20</v>
      </c>
      <c r="M1188" s="699" t="s">
        <v>105</v>
      </c>
      <c r="N1188" s="699"/>
      <c r="O1188" s="699"/>
      <c r="P1188" s="699"/>
      <c r="Q1188" s="699"/>
      <c r="R1188" s="699"/>
      <c r="S1188" s="699"/>
      <c r="T1188" s="704"/>
      <c r="U1188" s="704"/>
      <c r="X1188" s="12"/>
      <c r="Y1188" s="153"/>
      <c r="Z1188" s="153"/>
      <c r="AA1188" s="153"/>
      <c r="AB1188" s="153"/>
      <c r="AC1188" s="153"/>
      <c r="AD1188" s="153"/>
      <c r="AE1188" s="153"/>
    </row>
    <row r="1189" spans="1:31" ht="13.5" customHeight="1"/>
    <row r="1190" spans="1:31" ht="30" customHeight="1">
      <c r="A1190" s="705" t="str">
        <f>$A$1</f>
        <v>●●チームバレーボール体力指数　レーダーチャート</v>
      </c>
      <c r="B1190" s="705"/>
      <c r="C1190" s="705"/>
      <c r="D1190" s="705"/>
      <c r="E1190" s="705"/>
      <c r="F1190" s="705"/>
      <c r="G1190" s="705"/>
      <c r="H1190" s="705"/>
      <c r="I1190" s="705"/>
      <c r="J1190" s="705"/>
      <c r="K1190" s="705"/>
      <c r="L1190" s="705"/>
      <c r="M1190" s="705"/>
      <c r="N1190" s="705"/>
      <c r="O1190" s="705"/>
      <c r="P1190" s="705"/>
      <c r="Q1190" s="705"/>
      <c r="R1190" s="705"/>
      <c r="S1190" s="705"/>
      <c r="T1190" s="705"/>
      <c r="U1190" s="705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93" t="s">
        <v>10</v>
      </c>
      <c r="B1191" s="706" t="str">
        <f>IF(表示変換!B35="","",表示変換!B35)</f>
        <v/>
      </c>
      <c r="C1191" s="706"/>
      <c r="D1191" s="9"/>
      <c r="E1191" s="393" t="s">
        <v>11</v>
      </c>
      <c r="F1191" s="707" t="str">
        <f>IF(表示変換!I35="","",表示変換!I35)</f>
        <v/>
      </c>
      <c r="G1191" s="707"/>
      <c r="H1191" s="394" t="s">
        <v>12</v>
      </c>
      <c r="I1191" s="14"/>
      <c r="J1191" s="394" t="s">
        <v>13</v>
      </c>
      <c r="K1191" s="707" t="str">
        <f>IF(表示変換!J35="","",表示変換!J35)</f>
        <v/>
      </c>
      <c r="L1191" s="707"/>
      <c r="M1191" s="393" t="s">
        <v>14</v>
      </c>
      <c r="N1191" s="6"/>
      <c r="O1191" s="706" t="s">
        <v>15</v>
      </c>
      <c r="P1191" s="706"/>
      <c r="Q1191" s="706" t="str">
        <f>IF(表示変換!H35="","",表示変換!H35)</f>
        <v/>
      </c>
      <c r="R1191" s="706"/>
      <c r="S1191" s="708" t="str">
        <f>IF(入力!$C$4="","",入力!$C$4)</f>
        <v>2016.01.01</v>
      </c>
      <c r="T1191" s="708"/>
      <c r="U1191" s="9" t="s">
        <v>99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0" t="s">
        <v>5</v>
      </c>
      <c r="B1193" s="723" t="s">
        <v>6</v>
      </c>
      <c r="C1193" s="726" t="s">
        <v>0</v>
      </c>
      <c r="D1193" s="709" t="s">
        <v>45</v>
      </c>
      <c r="E1193" s="710"/>
      <c r="F1193" s="709" t="s">
        <v>57</v>
      </c>
      <c r="G1193" s="710"/>
      <c r="H1193" s="709" t="s">
        <v>389</v>
      </c>
      <c r="I1193" s="710"/>
      <c r="J1193" s="709" t="s">
        <v>41</v>
      </c>
      <c r="K1193" s="710"/>
      <c r="L1193" s="718" t="s">
        <v>58</v>
      </c>
      <c r="M1193" s="719"/>
      <c r="N1193" s="718" t="s">
        <v>59</v>
      </c>
      <c r="O1193" s="719"/>
      <c r="P1193" s="718" t="s">
        <v>42</v>
      </c>
      <c r="Q1193" s="719"/>
      <c r="R1193" s="709" t="s">
        <v>46</v>
      </c>
      <c r="S1193" s="710"/>
      <c r="T1193" s="157" t="s">
        <v>1</v>
      </c>
      <c r="U1193" s="158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1"/>
      <c r="B1194" s="724"/>
      <c r="C1194" s="727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2"/>
      <c r="B1195" s="725"/>
      <c r="C1195" s="728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sec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73</v>
      </c>
      <c r="AA1195" s="26" t="s">
        <v>28</v>
      </c>
      <c r="AB1195" s="26" t="s">
        <v>74</v>
      </c>
      <c r="AC1195" s="26" t="s">
        <v>65</v>
      </c>
      <c r="AD1195" s="26" t="s">
        <v>77</v>
      </c>
      <c r="AE1195" s="11" t="s">
        <v>76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93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377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98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1"/>
      <c r="B1227" s="712"/>
      <c r="C1227" s="712"/>
      <c r="D1227" s="712"/>
      <c r="E1227" s="712"/>
      <c r="F1227" s="712"/>
      <c r="G1227" s="712"/>
      <c r="H1227" s="712"/>
      <c r="I1227" s="712"/>
      <c r="J1227" s="712"/>
      <c r="K1227" s="713"/>
      <c r="L1227" s="12" t="s">
        <v>20</v>
      </c>
      <c r="M1227" s="700" t="s">
        <v>18</v>
      </c>
      <c r="N1227" s="700"/>
      <c r="O1227" s="700"/>
      <c r="P1227" s="700"/>
      <c r="Q1227" s="700"/>
      <c r="R1227" s="700"/>
      <c r="S1227" s="700"/>
      <c r="T1227" s="701" t="str">
        <f>$X$34</f>
        <v>バレーボール指数</v>
      </c>
      <c r="U1227" s="701"/>
      <c r="X1227" s="12"/>
      <c r="Y1227" s="151"/>
      <c r="Z1227" s="151"/>
      <c r="AA1227" s="151"/>
      <c r="AB1227" s="151"/>
      <c r="AC1227" s="151"/>
      <c r="AD1227" s="151"/>
      <c r="AE1227" s="151"/>
    </row>
    <row r="1228" spans="1:31">
      <c r="A1228" s="714"/>
      <c r="B1228" s="715"/>
      <c r="C1228" s="715"/>
      <c r="D1228" s="715"/>
      <c r="E1228" s="715"/>
      <c r="F1228" s="715"/>
      <c r="G1228" s="715"/>
      <c r="H1228" s="715"/>
      <c r="I1228" s="715"/>
      <c r="J1228" s="715"/>
      <c r="K1228" s="716"/>
      <c r="L1228" s="12" t="s">
        <v>20</v>
      </c>
      <c r="M1228" s="702" t="s">
        <v>19</v>
      </c>
      <c r="N1228" s="702"/>
      <c r="O1228" s="702"/>
      <c r="P1228" s="702"/>
      <c r="Q1228" s="702"/>
      <c r="R1228" s="702"/>
      <c r="S1228" s="702"/>
      <c r="T1228" s="703" t="str">
        <f>X1224</f>
        <v/>
      </c>
      <c r="U1228" s="704"/>
      <c r="X1228" s="12"/>
      <c r="Y1228" s="152"/>
      <c r="Z1228" s="152"/>
      <c r="AA1228" s="152"/>
      <c r="AB1228" s="152"/>
      <c r="AC1228" s="152"/>
      <c r="AD1228" s="152"/>
      <c r="AE1228" s="152"/>
    </row>
    <row r="1229" spans="1:31" ht="14.25">
      <c r="A1229" s="717" t="str">
        <f>$A$40</f>
        <v>フォーマット作成者　：　Komuro Consulting Group　小室匡史</v>
      </c>
      <c r="B1229" s="717"/>
      <c r="C1229" s="717"/>
      <c r="D1229" s="717"/>
      <c r="E1229" s="717"/>
      <c r="F1229" s="717"/>
      <c r="G1229" s="717"/>
      <c r="H1229" s="717"/>
      <c r="I1229" s="717"/>
      <c r="J1229" s="717"/>
      <c r="K1229" s="717"/>
      <c r="L1229" s="455" t="s">
        <v>20</v>
      </c>
      <c r="M1229" s="699" t="s">
        <v>105</v>
      </c>
      <c r="N1229" s="699"/>
      <c r="O1229" s="699"/>
      <c r="P1229" s="699"/>
      <c r="Q1229" s="699"/>
      <c r="R1229" s="699"/>
      <c r="S1229" s="699"/>
      <c r="T1229" s="704"/>
      <c r="U1229" s="704"/>
      <c r="X1229" s="12"/>
      <c r="Y1229" s="153"/>
      <c r="Z1229" s="153"/>
      <c r="AA1229" s="153"/>
      <c r="AB1229" s="153"/>
      <c r="AC1229" s="153"/>
      <c r="AD1229" s="153"/>
      <c r="AE1229" s="153"/>
    </row>
    <row r="1231" spans="1:31" ht="30" customHeight="1">
      <c r="A1231" s="705" t="str">
        <f>$A$1</f>
        <v>●●チームバレーボール体力指数　レーダーチャート</v>
      </c>
      <c r="B1231" s="705"/>
      <c r="C1231" s="705"/>
      <c r="D1231" s="705"/>
      <c r="E1231" s="705"/>
      <c r="F1231" s="705"/>
      <c r="G1231" s="705"/>
      <c r="H1231" s="705"/>
      <c r="I1231" s="705"/>
      <c r="J1231" s="705"/>
      <c r="K1231" s="705"/>
      <c r="L1231" s="705"/>
      <c r="M1231" s="705"/>
      <c r="N1231" s="705"/>
      <c r="O1231" s="705"/>
      <c r="P1231" s="705"/>
      <c r="Q1231" s="705"/>
      <c r="R1231" s="705"/>
      <c r="S1231" s="705"/>
      <c r="T1231" s="705"/>
      <c r="U1231" s="705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27" t="s">
        <v>10</v>
      </c>
      <c r="B1232" s="706" t="str">
        <f>IF(表示変換!B36="","",表示変換!B36)</f>
        <v/>
      </c>
      <c r="C1232" s="706"/>
      <c r="D1232" s="9"/>
      <c r="E1232" s="427" t="s">
        <v>11</v>
      </c>
      <c r="F1232" s="707" t="str">
        <f>IF(表示変換!I36="","",表示変換!I36)</f>
        <v/>
      </c>
      <c r="G1232" s="707"/>
      <c r="H1232" s="428" t="s">
        <v>12</v>
      </c>
      <c r="I1232" s="14"/>
      <c r="J1232" s="428" t="s">
        <v>13</v>
      </c>
      <c r="K1232" s="707" t="str">
        <f>IF(表示変換!J36="","",表示変換!J36)</f>
        <v/>
      </c>
      <c r="L1232" s="707"/>
      <c r="M1232" s="427" t="s">
        <v>14</v>
      </c>
      <c r="N1232" s="6"/>
      <c r="O1232" s="706" t="s">
        <v>15</v>
      </c>
      <c r="P1232" s="706"/>
      <c r="Q1232" s="706" t="str">
        <f>IF(表示変換!H36="","",表示変換!H36)</f>
        <v/>
      </c>
      <c r="R1232" s="706"/>
      <c r="S1232" s="708" t="str">
        <f>IF(入力!$C$4="","",入力!$C$4)</f>
        <v>2016.01.01</v>
      </c>
      <c r="T1232" s="708"/>
      <c r="U1232" s="9" t="s">
        <v>99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20" t="s">
        <v>5</v>
      </c>
      <c r="B1234" s="723" t="s">
        <v>6</v>
      </c>
      <c r="C1234" s="726" t="s">
        <v>0</v>
      </c>
      <c r="D1234" s="709" t="s">
        <v>45</v>
      </c>
      <c r="E1234" s="710"/>
      <c r="F1234" s="709" t="s">
        <v>57</v>
      </c>
      <c r="G1234" s="710"/>
      <c r="H1234" s="709" t="s">
        <v>389</v>
      </c>
      <c r="I1234" s="710"/>
      <c r="J1234" s="709" t="s">
        <v>41</v>
      </c>
      <c r="K1234" s="710"/>
      <c r="L1234" s="718" t="s">
        <v>58</v>
      </c>
      <c r="M1234" s="719"/>
      <c r="N1234" s="718" t="s">
        <v>59</v>
      </c>
      <c r="O1234" s="719"/>
      <c r="P1234" s="718" t="s">
        <v>42</v>
      </c>
      <c r="Q1234" s="719"/>
      <c r="R1234" s="709" t="s">
        <v>46</v>
      </c>
      <c r="S1234" s="710"/>
      <c r="T1234" s="157" t="s">
        <v>1</v>
      </c>
      <c r="U1234" s="158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1"/>
      <c r="B1235" s="724"/>
      <c r="C1235" s="727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2"/>
      <c r="B1236" s="725"/>
      <c r="C1236" s="728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sec</v>
      </c>
      <c r="I1236" s="4" t="s">
        <v>7</v>
      </c>
      <c r="J1236" s="2" t="str">
        <f>IF(表示変換!$Q$5="","",表示変換!$Q$5)</f>
        <v>cm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73</v>
      </c>
      <c r="AA1236" s="26" t="s">
        <v>28</v>
      </c>
      <c r="AB1236" s="26" t="s">
        <v>74</v>
      </c>
      <c r="AC1236" s="26" t="s">
        <v>65</v>
      </c>
      <c r="AD1236" s="26" t="s">
        <v>255</v>
      </c>
      <c r="AE1236" s="11" t="s">
        <v>76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93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377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98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1"/>
      <c r="B1268" s="712"/>
      <c r="C1268" s="712"/>
      <c r="D1268" s="712"/>
      <c r="E1268" s="712"/>
      <c r="F1268" s="712"/>
      <c r="G1268" s="712"/>
      <c r="H1268" s="712"/>
      <c r="I1268" s="712"/>
      <c r="J1268" s="712"/>
      <c r="K1268" s="713"/>
      <c r="L1268" s="12" t="s">
        <v>20</v>
      </c>
      <c r="M1268" s="700" t="s">
        <v>18</v>
      </c>
      <c r="N1268" s="700"/>
      <c r="O1268" s="700"/>
      <c r="P1268" s="700"/>
      <c r="Q1268" s="700"/>
      <c r="R1268" s="700"/>
      <c r="S1268" s="700"/>
      <c r="T1268" s="701" t="str">
        <f>$X$34</f>
        <v>バレーボール指数</v>
      </c>
      <c r="U1268" s="701"/>
      <c r="X1268" s="12"/>
      <c r="Y1268" s="151"/>
      <c r="Z1268" s="151"/>
      <c r="AA1268" s="151"/>
      <c r="AB1268" s="151"/>
      <c r="AC1268" s="151"/>
      <c r="AD1268" s="151"/>
      <c r="AE1268" s="151"/>
    </row>
    <row r="1269" spans="1:31">
      <c r="A1269" s="714"/>
      <c r="B1269" s="715"/>
      <c r="C1269" s="715"/>
      <c r="D1269" s="715"/>
      <c r="E1269" s="715"/>
      <c r="F1269" s="715"/>
      <c r="G1269" s="715"/>
      <c r="H1269" s="715"/>
      <c r="I1269" s="715"/>
      <c r="J1269" s="715"/>
      <c r="K1269" s="716"/>
      <c r="L1269" s="12" t="s">
        <v>20</v>
      </c>
      <c r="M1269" s="702" t="s">
        <v>19</v>
      </c>
      <c r="N1269" s="702"/>
      <c r="O1269" s="702"/>
      <c r="P1269" s="702"/>
      <c r="Q1269" s="702"/>
      <c r="R1269" s="702"/>
      <c r="S1269" s="702"/>
      <c r="T1269" s="703" t="str">
        <f>X1265</f>
        <v/>
      </c>
      <c r="U1269" s="704"/>
      <c r="X1269" s="12"/>
      <c r="Y1269" s="152"/>
      <c r="Z1269" s="152"/>
      <c r="AA1269" s="152"/>
      <c r="AB1269" s="152"/>
      <c r="AC1269" s="152"/>
      <c r="AD1269" s="152"/>
      <c r="AE1269" s="152"/>
    </row>
    <row r="1270" spans="1:31" ht="14.25">
      <c r="A1270" s="717" t="str">
        <f>$A$40</f>
        <v>フォーマット作成者　：　Komuro Consulting Group　小室匡史</v>
      </c>
      <c r="B1270" s="717"/>
      <c r="C1270" s="717"/>
      <c r="D1270" s="717"/>
      <c r="E1270" s="717"/>
      <c r="F1270" s="717"/>
      <c r="G1270" s="717"/>
      <c r="H1270" s="717"/>
      <c r="I1270" s="717"/>
      <c r="J1270" s="717"/>
      <c r="K1270" s="717"/>
      <c r="L1270" s="455" t="s">
        <v>20</v>
      </c>
      <c r="M1270" s="699" t="s">
        <v>105</v>
      </c>
      <c r="N1270" s="699"/>
      <c r="O1270" s="699"/>
      <c r="P1270" s="699"/>
      <c r="Q1270" s="699"/>
      <c r="R1270" s="699"/>
      <c r="S1270" s="699"/>
      <c r="T1270" s="704"/>
      <c r="U1270" s="704"/>
      <c r="X1270" s="12"/>
      <c r="Y1270" s="153"/>
      <c r="Z1270" s="153"/>
      <c r="AA1270" s="153"/>
      <c r="AB1270" s="153"/>
      <c r="AC1270" s="153"/>
      <c r="AD1270" s="153"/>
      <c r="AE1270" s="153"/>
    </row>
    <row r="1272" spans="1:31" ht="30" customHeight="1">
      <c r="A1272" s="705" t="str">
        <f>$A$1</f>
        <v>●●チームバレーボール体力指数　レーダーチャート</v>
      </c>
      <c r="B1272" s="705"/>
      <c r="C1272" s="705"/>
      <c r="D1272" s="705"/>
      <c r="E1272" s="705"/>
      <c r="F1272" s="705"/>
      <c r="G1272" s="705"/>
      <c r="H1272" s="705"/>
      <c r="I1272" s="705"/>
      <c r="J1272" s="705"/>
      <c r="K1272" s="705"/>
      <c r="L1272" s="705"/>
      <c r="M1272" s="705"/>
      <c r="N1272" s="705"/>
      <c r="O1272" s="705"/>
      <c r="P1272" s="705"/>
      <c r="Q1272" s="705"/>
      <c r="R1272" s="705"/>
      <c r="S1272" s="705"/>
      <c r="T1272" s="705"/>
      <c r="U1272" s="705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27" t="s">
        <v>10</v>
      </c>
      <c r="B1273" s="706" t="str">
        <f>IF(表示変換!B37="","",表示変換!B37)</f>
        <v/>
      </c>
      <c r="C1273" s="706"/>
      <c r="D1273" s="9"/>
      <c r="E1273" s="427" t="s">
        <v>11</v>
      </c>
      <c r="F1273" s="707" t="str">
        <f>IF(表示変換!I37="","",表示変換!I37)</f>
        <v/>
      </c>
      <c r="G1273" s="707"/>
      <c r="H1273" s="428" t="s">
        <v>12</v>
      </c>
      <c r="I1273" s="14"/>
      <c r="J1273" s="428" t="s">
        <v>13</v>
      </c>
      <c r="K1273" s="707" t="str">
        <f>IF(表示変換!J37="","",表示変換!J37)</f>
        <v/>
      </c>
      <c r="L1273" s="707"/>
      <c r="M1273" s="427" t="s">
        <v>14</v>
      </c>
      <c r="N1273" s="6"/>
      <c r="O1273" s="706" t="s">
        <v>15</v>
      </c>
      <c r="P1273" s="706"/>
      <c r="Q1273" s="706" t="str">
        <f>IF(表示変換!H37="","",表示変換!H37)</f>
        <v/>
      </c>
      <c r="R1273" s="706"/>
      <c r="S1273" s="708" t="str">
        <f>IF(入力!$C$4="","",入力!$C$4)</f>
        <v>2016.01.01</v>
      </c>
      <c r="T1273" s="708"/>
      <c r="U1273" s="9" t="s">
        <v>99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20" t="s">
        <v>5</v>
      </c>
      <c r="B1275" s="723" t="s">
        <v>6</v>
      </c>
      <c r="C1275" s="726" t="s">
        <v>0</v>
      </c>
      <c r="D1275" s="709" t="s">
        <v>45</v>
      </c>
      <c r="E1275" s="710"/>
      <c r="F1275" s="709" t="s">
        <v>57</v>
      </c>
      <c r="G1275" s="710"/>
      <c r="H1275" s="709" t="s">
        <v>389</v>
      </c>
      <c r="I1275" s="710"/>
      <c r="J1275" s="709" t="s">
        <v>41</v>
      </c>
      <c r="K1275" s="710"/>
      <c r="L1275" s="718" t="s">
        <v>58</v>
      </c>
      <c r="M1275" s="719"/>
      <c r="N1275" s="718" t="s">
        <v>59</v>
      </c>
      <c r="O1275" s="719"/>
      <c r="P1275" s="718" t="s">
        <v>42</v>
      </c>
      <c r="Q1275" s="719"/>
      <c r="R1275" s="709" t="s">
        <v>46</v>
      </c>
      <c r="S1275" s="710"/>
      <c r="T1275" s="157" t="s">
        <v>1</v>
      </c>
      <c r="U1275" s="158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1"/>
      <c r="B1276" s="724"/>
      <c r="C1276" s="727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2"/>
      <c r="B1277" s="725"/>
      <c r="C1277" s="728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sec</v>
      </c>
      <c r="I1277" s="4" t="s">
        <v>7</v>
      </c>
      <c r="J1277" s="2" t="str">
        <f>IF(表示変換!$Q$5="","",表示変換!$Q$5)</f>
        <v>cm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73</v>
      </c>
      <c r="AA1277" s="26" t="s">
        <v>28</v>
      </c>
      <c r="AB1277" s="26" t="s">
        <v>74</v>
      </c>
      <c r="AC1277" s="26" t="s">
        <v>65</v>
      </c>
      <c r="AD1277" s="26" t="s">
        <v>255</v>
      </c>
      <c r="AE1277" s="11" t="s">
        <v>76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93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377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98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1"/>
      <c r="B1309" s="712"/>
      <c r="C1309" s="712"/>
      <c r="D1309" s="712"/>
      <c r="E1309" s="712"/>
      <c r="F1309" s="712"/>
      <c r="G1309" s="712"/>
      <c r="H1309" s="712"/>
      <c r="I1309" s="712"/>
      <c r="J1309" s="712"/>
      <c r="K1309" s="713"/>
      <c r="L1309" s="12" t="s">
        <v>20</v>
      </c>
      <c r="M1309" s="700" t="s">
        <v>18</v>
      </c>
      <c r="N1309" s="700"/>
      <c r="O1309" s="700"/>
      <c r="P1309" s="700"/>
      <c r="Q1309" s="700"/>
      <c r="R1309" s="700"/>
      <c r="S1309" s="700"/>
      <c r="T1309" s="701" t="str">
        <f>$X$34</f>
        <v>バレーボール指数</v>
      </c>
      <c r="U1309" s="701"/>
      <c r="X1309" s="12"/>
      <c r="Y1309" s="151"/>
      <c r="Z1309" s="151"/>
      <c r="AA1309" s="151"/>
      <c r="AB1309" s="151"/>
      <c r="AC1309" s="151"/>
      <c r="AD1309" s="151"/>
      <c r="AE1309" s="151"/>
    </row>
    <row r="1310" spans="1:31">
      <c r="A1310" s="714"/>
      <c r="B1310" s="715"/>
      <c r="C1310" s="715"/>
      <c r="D1310" s="715"/>
      <c r="E1310" s="715"/>
      <c r="F1310" s="715"/>
      <c r="G1310" s="715"/>
      <c r="H1310" s="715"/>
      <c r="I1310" s="715"/>
      <c r="J1310" s="715"/>
      <c r="K1310" s="716"/>
      <c r="L1310" s="12" t="s">
        <v>20</v>
      </c>
      <c r="M1310" s="702" t="s">
        <v>19</v>
      </c>
      <c r="N1310" s="702"/>
      <c r="O1310" s="702"/>
      <c r="P1310" s="702"/>
      <c r="Q1310" s="702"/>
      <c r="R1310" s="702"/>
      <c r="S1310" s="702"/>
      <c r="T1310" s="703" t="str">
        <f>X1306</f>
        <v/>
      </c>
      <c r="U1310" s="704"/>
      <c r="X1310" s="12"/>
      <c r="Y1310" s="152"/>
      <c r="Z1310" s="152"/>
      <c r="AA1310" s="152"/>
      <c r="AB1310" s="152"/>
      <c r="AC1310" s="152"/>
      <c r="AD1310" s="152"/>
      <c r="AE1310" s="152"/>
    </row>
    <row r="1311" spans="1:31" ht="14.25">
      <c r="A1311" s="717" t="str">
        <f>$A$40</f>
        <v>フォーマット作成者　：　Komuro Consulting Group　小室匡史</v>
      </c>
      <c r="B1311" s="717"/>
      <c r="C1311" s="717"/>
      <c r="D1311" s="717"/>
      <c r="E1311" s="717"/>
      <c r="F1311" s="717"/>
      <c r="G1311" s="717"/>
      <c r="H1311" s="717"/>
      <c r="I1311" s="717"/>
      <c r="J1311" s="717"/>
      <c r="K1311" s="717"/>
      <c r="L1311" s="455" t="s">
        <v>20</v>
      </c>
      <c r="M1311" s="699" t="s">
        <v>105</v>
      </c>
      <c r="N1311" s="699"/>
      <c r="O1311" s="699"/>
      <c r="P1311" s="699"/>
      <c r="Q1311" s="699"/>
      <c r="R1311" s="699"/>
      <c r="S1311" s="699"/>
      <c r="T1311" s="704"/>
      <c r="U1311" s="704"/>
      <c r="X1311" s="12"/>
      <c r="Y1311" s="153"/>
      <c r="Z1311" s="153"/>
      <c r="AA1311" s="153"/>
      <c r="AB1311" s="153"/>
      <c r="AC1311" s="153"/>
      <c r="AD1311" s="153"/>
      <c r="AE1311" s="153"/>
    </row>
    <row r="1313" spans="1:31" ht="30" customHeight="1">
      <c r="A1313" s="705" t="str">
        <f>$A$1</f>
        <v>●●チームバレーボール体力指数　レーダーチャート</v>
      </c>
      <c r="B1313" s="705"/>
      <c r="C1313" s="705"/>
      <c r="D1313" s="705"/>
      <c r="E1313" s="705"/>
      <c r="F1313" s="705"/>
      <c r="G1313" s="705"/>
      <c r="H1313" s="705"/>
      <c r="I1313" s="705"/>
      <c r="J1313" s="705"/>
      <c r="K1313" s="705"/>
      <c r="L1313" s="705"/>
      <c r="M1313" s="705"/>
      <c r="N1313" s="705"/>
      <c r="O1313" s="705"/>
      <c r="P1313" s="705"/>
      <c r="Q1313" s="705"/>
      <c r="R1313" s="705"/>
      <c r="S1313" s="705"/>
      <c r="T1313" s="705"/>
      <c r="U1313" s="705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29" t="s">
        <v>10</v>
      </c>
      <c r="B1314" s="706" t="str">
        <f>IF(表示変換!B38="","",表示変換!B38)</f>
        <v/>
      </c>
      <c r="C1314" s="706"/>
      <c r="D1314" s="9"/>
      <c r="E1314" s="429" t="s">
        <v>11</v>
      </c>
      <c r="F1314" s="707" t="str">
        <f>IF(表示変換!I38="","",表示変換!I38)</f>
        <v/>
      </c>
      <c r="G1314" s="707"/>
      <c r="H1314" s="430" t="s">
        <v>12</v>
      </c>
      <c r="I1314" s="14"/>
      <c r="J1314" s="430" t="s">
        <v>13</v>
      </c>
      <c r="K1314" s="707" t="str">
        <f>IF(表示変換!J38="","",表示変換!J38)</f>
        <v/>
      </c>
      <c r="L1314" s="707"/>
      <c r="M1314" s="429" t="s">
        <v>14</v>
      </c>
      <c r="N1314" s="6"/>
      <c r="O1314" s="706" t="s">
        <v>15</v>
      </c>
      <c r="P1314" s="706"/>
      <c r="Q1314" s="706" t="str">
        <f>IF(表示変換!H38="","",表示変換!H38)</f>
        <v/>
      </c>
      <c r="R1314" s="706"/>
      <c r="S1314" s="708" t="str">
        <f>IF(入力!$C$4="","",入力!$C$4)</f>
        <v>2016.01.01</v>
      </c>
      <c r="T1314" s="708"/>
      <c r="U1314" s="9" t="s">
        <v>99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20" t="s">
        <v>5</v>
      </c>
      <c r="B1316" s="723" t="s">
        <v>6</v>
      </c>
      <c r="C1316" s="726" t="s">
        <v>0</v>
      </c>
      <c r="D1316" s="709" t="s">
        <v>45</v>
      </c>
      <c r="E1316" s="710"/>
      <c r="F1316" s="709" t="s">
        <v>57</v>
      </c>
      <c r="G1316" s="710"/>
      <c r="H1316" s="709" t="s">
        <v>389</v>
      </c>
      <c r="I1316" s="710"/>
      <c r="J1316" s="709" t="s">
        <v>41</v>
      </c>
      <c r="K1316" s="710"/>
      <c r="L1316" s="718" t="s">
        <v>58</v>
      </c>
      <c r="M1316" s="719"/>
      <c r="N1316" s="718" t="s">
        <v>59</v>
      </c>
      <c r="O1316" s="719"/>
      <c r="P1316" s="718" t="s">
        <v>42</v>
      </c>
      <c r="Q1316" s="719"/>
      <c r="R1316" s="709" t="s">
        <v>46</v>
      </c>
      <c r="S1316" s="710"/>
      <c r="T1316" s="157" t="s">
        <v>1</v>
      </c>
      <c r="U1316" s="158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1"/>
      <c r="B1317" s="724"/>
      <c r="C1317" s="727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2"/>
      <c r="B1318" s="725"/>
      <c r="C1318" s="728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sec</v>
      </c>
      <c r="I1318" s="4" t="s">
        <v>7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73</v>
      </c>
      <c r="AA1318" s="26" t="s">
        <v>28</v>
      </c>
      <c r="AB1318" s="26" t="s">
        <v>74</v>
      </c>
      <c r="AC1318" s="26" t="s">
        <v>65</v>
      </c>
      <c r="AD1318" s="26" t="s">
        <v>255</v>
      </c>
      <c r="AE1318" s="11" t="s">
        <v>76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93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377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98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1"/>
      <c r="B1350" s="712"/>
      <c r="C1350" s="712"/>
      <c r="D1350" s="712"/>
      <c r="E1350" s="712"/>
      <c r="F1350" s="712"/>
      <c r="G1350" s="712"/>
      <c r="H1350" s="712"/>
      <c r="I1350" s="712"/>
      <c r="J1350" s="712"/>
      <c r="K1350" s="713"/>
      <c r="L1350" s="12" t="s">
        <v>20</v>
      </c>
      <c r="M1350" s="700" t="s">
        <v>18</v>
      </c>
      <c r="N1350" s="700"/>
      <c r="O1350" s="700"/>
      <c r="P1350" s="700"/>
      <c r="Q1350" s="700"/>
      <c r="R1350" s="700"/>
      <c r="S1350" s="700"/>
      <c r="T1350" s="701" t="str">
        <f>$X$34</f>
        <v>バレーボール指数</v>
      </c>
      <c r="U1350" s="701"/>
      <c r="X1350" s="12"/>
      <c r="Y1350" s="151"/>
      <c r="Z1350" s="151"/>
      <c r="AA1350" s="151"/>
      <c r="AB1350" s="151"/>
      <c r="AC1350" s="151"/>
      <c r="AD1350" s="151"/>
      <c r="AE1350" s="151"/>
    </row>
    <row r="1351" spans="1:31">
      <c r="A1351" s="714"/>
      <c r="B1351" s="715"/>
      <c r="C1351" s="715"/>
      <c r="D1351" s="715"/>
      <c r="E1351" s="715"/>
      <c r="F1351" s="715"/>
      <c r="G1351" s="715"/>
      <c r="H1351" s="715"/>
      <c r="I1351" s="715"/>
      <c r="J1351" s="715"/>
      <c r="K1351" s="716"/>
      <c r="L1351" s="12" t="s">
        <v>20</v>
      </c>
      <c r="M1351" s="702" t="s">
        <v>19</v>
      </c>
      <c r="N1351" s="702"/>
      <c r="O1351" s="702"/>
      <c r="P1351" s="702"/>
      <c r="Q1351" s="702"/>
      <c r="R1351" s="702"/>
      <c r="S1351" s="702"/>
      <c r="T1351" s="703" t="str">
        <f>X1347</f>
        <v/>
      </c>
      <c r="U1351" s="704"/>
      <c r="X1351" s="12"/>
      <c r="Y1351" s="152"/>
      <c r="Z1351" s="152"/>
      <c r="AA1351" s="152"/>
      <c r="AB1351" s="152"/>
      <c r="AC1351" s="152"/>
      <c r="AD1351" s="152"/>
      <c r="AE1351" s="152"/>
    </row>
    <row r="1352" spans="1:31" ht="14.25">
      <c r="A1352" s="717" t="str">
        <f>$A$40</f>
        <v>フォーマット作成者　：　Komuro Consulting Group　小室匡史</v>
      </c>
      <c r="B1352" s="717"/>
      <c r="C1352" s="717"/>
      <c r="D1352" s="717"/>
      <c r="E1352" s="717"/>
      <c r="F1352" s="717"/>
      <c r="G1352" s="717"/>
      <c r="H1352" s="717"/>
      <c r="I1352" s="717"/>
      <c r="J1352" s="717"/>
      <c r="K1352" s="717"/>
      <c r="L1352" s="455" t="s">
        <v>20</v>
      </c>
      <c r="M1352" s="699" t="s">
        <v>105</v>
      </c>
      <c r="N1352" s="699"/>
      <c r="O1352" s="699"/>
      <c r="P1352" s="699"/>
      <c r="Q1352" s="699"/>
      <c r="R1352" s="699"/>
      <c r="S1352" s="699"/>
      <c r="T1352" s="704"/>
      <c r="U1352" s="704"/>
      <c r="X1352" s="12"/>
      <c r="Y1352" s="153"/>
      <c r="Z1352" s="153"/>
      <c r="AA1352" s="153"/>
      <c r="AB1352" s="153"/>
      <c r="AC1352" s="153"/>
      <c r="AD1352" s="153"/>
      <c r="AE1352" s="153"/>
    </row>
    <row r="1354" spans="1:31" ht="30" customHeight="1">
      <c r="A1354" s="705" t="str">
        <f>$A$1</f>
        <v>●●チームバレーボール体力指数　レーダーチャート</v>
      </c>
      <c r="B1354" s="705"/>
      <c r="C1354" s="705"/>
      <c r="D1354" s="705"/>
      <c r="E1354" s="705"/>
      <c r="F1354" s="705"/>
      <c r="G1354" s="705"/>
      <c r="H1354" s="705"/>
      <c r="I1354" s="705"/>
      <c r="J1354" s="705"/>
      <c r="K1354" s="705"/>
      <c r="L1354" s="705"/>
      <c r="M1354" s="705"/>
      <c r="N1354" s="705"/>
      <c r="O1354" s="705"/>
      <c r="P1354" s="705"/>
      <c r="Q1354" s="705"/>
      <c r="R1354" s="705"/>
      <c r="S1354" s="705"/>
      <c r="T1354" s="705"/>
      <c r="U1354" s="705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33" t="s">
        <v>10</v>
      </c>
      <c r="B1355" s="706" t="str">
        <f>IF(表示変換!B39="","",表示変換!B39)</f>
        <v/>
      </c>
      <c r="C1355" s="706"/>
      <c r="D1355" s="9"/>
      <c r="E1355" s="433" t="s">
        <v>11</v>
      </c>
      <c r="F1355" s="707" t="str">
        <f>IF(表示変換!I39="","",表示変換!I39)</f>
        <v/>
      </c>
      <c r="G1355" s="707"/>
      <c r="H1355" s="434" t="s">
        <v>274</v>
      </c>
      <c r="I1355" s="14"/>
      <c r="J1355" s="434" t="s">
        <v>13</v>
      </c>
      <c r="K1355" s="707" t="str">
        <f>IF(表示変換!J39="","",表示変換!J39)</f>
        <v/>
      </c>
      <c r="L1355" s="707"/>
      <c r="M1355" s="433" t="s">
        <v>256</v>
      </c>
      <c r="N1355" s="6"/>
      <c r="O1355" s="706" t="s">
        <v>341</v>
      </c>
      <c r="P1355" s="706"/>
      <c r="Q1355" s="706" t="str">
        <f>IF(表示変換!H39="","",表示変換!H39)</f>
        <v/>
      </c>
      <c r="R1355" s="706"/>
      <c r="S1355" s="708" t="str">
        <f>IF(入力!$C$4="","",入力!$C$4)</f>
        <v>2016.01.01</v>
      </c>
      <c r="T1355" s="708"/>
      <c r="U1355" s="9" t="s">
        <v>99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20" t="s">
        <v>5</v>
      </c>
      <c r="B1357" s="723" t="s">
        <v>342</v>
      </c>
      <c r="C1357" s="726" t="s">
        <v>0</v>
      </c>
      <c r="D1357" s="709" t="s">
        <v>45</v>
      </c>
      <c r="E1357" s="710"/>
      <c r="F1357" s="709" t="s">
        <v>343</v>
      </c>
      <c r="G1357" s="710"/>
      <c r="H1357" s="709" t="s">
        <v>389</v>
      </c>
      <c r="I1357" s="710"/>
      <c r="J1357" s="709" t="s">
        <v>41</v>
      </c>
      <c r="K1357" s="710"/>
      <c r="L1357" s="718" t="s">
        <v>344</v>
      </c>
      <c r="M1357" s="719"/>
      <c r="N1357" s="718" t="s">
        <v>345</v>
      </c>
      <c r="O1357" s="719"/>
      <c r="P1357" s="718" t="s">
        <v>42</v>
      </c>
      <c r="Q1357" s="719"/>
      <c r="R1357" s="709" t="s">
        <v>346</v>
      </c>
      <c r="S1357" s="710"/>
      <c r="T1357" s="157" t="s">
        <v>1</v>
      </c>
      <c r="U1357" s="158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1"/>
      <c r="B1358" s="724"/>
      <c r="C1358" s="727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2"/>
      <c r="B1359" s="725"/>
      <c r="C1359" s="728"/>
      <c r="D1359" s="2" t="str">
        <f>IF(表示変換!$N$5="","",表示変換!$N$5)</f>
        <v>sec</v>
      </c>
      <c r="E1359" s="4" t="s">
        <v>347</v>
      </c>
      <c r="F1359" s="2" t="str">
        <f>IF(表示変換!$O$5="","",表示変換!$O$5)</f>
        <v>sec</v>
      </c>
      <c r="G1359" s="4" t="s">
        <v>347</v>
      </c>
      <c r="H1359" s="2" t="str">
        <f>IF(表示変換!$P$5="","",表示変換!$P$5)</f>
        <v>sec</v>
      </c>
      <c r="I1359" s="4" t="s">
        <v>347</v>
      </c>
      <c r="J1359" s="2" t="str">
        <f>IF(表示変換!$Q$5="","",表示変換!$Q$5)</f>
        <v>cm</v>
      </c>
      <c r="K1359" s="4" t="s">
        <v>347</v>
      </c>
      <c r="L1359" s="2" t="str">
        <f>IF(表示変換!$R$5="","",表示変換!$R$5)</f>
        <v>cm</v>
      </c>
      <c r="M1359" s="4" t="s">
        <v>347</v>
      </c>
      <c r="N1359" s="2" t="str">
        <f>IF(表示変換!$S$5="","",表示変換!$S$5)</f>
        <v>m</v>
      </c>
      <c r="O1359" s="4" t="s">
        <v>264</v>
      </c>
      <c r="P1359" s="2" t="str">
        <f>IF(表示変換!$T$5="","",表示変換!$T$5)</f>
        <v>回</v>
      </c>
      <c r="Q1359" s="4" t="s">
        <v>347</v>
      </c>
      <c r="R1359" s="2" t="str">
        <f>IF(表示変換!$U$5="","",表示変換!$U$5)</f>
        <v>m</v>
      </c>
      <c r="S1359" s="4" t="s">
        <v>347</v>
      </c>
      <c r="T1359" s="2" t="s">
        <v>348</v>
      </c>
      <c r="U1359" s="5" t="s">
        <v>349</v>
      </c>
      <c r="X1359" s="26" t="s">
        <v>267</v>
      </c>
      <c r="Y1359" s="26" t="s">
        <v>350</v>
      </c>
      <c r="Z1359" s="26" t="s">
        <v>73</v>
      </c>
      <c r="AA1359" s="26" t="s">
        <v>28</v>
      </c>
      <c r="AB1359" s="26" t="s">
        <v>351</v>
      </c>
      <c r="AC1359" s="26" t="s">
        <v>65</v>
      </c>
      <c r="AD1359" s="26" t="s">
        <v>255</v>
      </c>
      <c r="AE1359" s="11" t="s">
        <v>352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353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377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98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1"/>
      <c r="B1391" s="712"/>
      <c r="C1391" s="712"/>
      <c r="D1391" s="712"/>
      <c r="E1391" s="712"/>
      <c r="F1391" s="712"/>
      <c r="G1391" s="712"/>
      <c r="H1391" s="712"/>
      <c r="I1391" s="712"/>
      <c r="J1391" s="712"/>
      <c r="K1391" s="713"/>
      <c r="L1391" s="12" t="s">
        <v>20</v>
      </c>
      <c r="M1391" s="700" t="s">
        <v>18</v>
      </c>
      <c r="N1391" s="700"/>
      <c r="O1391" s="700"/>
      <c r="P1391" s="700"/>
      <c r="Q1391" s="700"/>
      <c r="R1391" s="700"/>
      <c r="S1391" s="700"/>
      <c r="T1391" s="701" t="str">
        <f>$X$34</f>
        <v>バレーボール指数</v>
      </c>
      <c r="U1391" s="701"/>
      <c r="X1391" s="12"/>
      <c r="Y1391" s="151"/>
      <c r="Z1391" s="151"/>
      <c r="AA1391" s="151"/>
      <c r="AB1391" s="151"/>
      <c r="AC1391" s="151"/>
      <c r="AD1391" s="151"/>
      <c r="AE1391" s="151"/>
    </row>
    <row r="1392" spans="1:31">
      <c r="A1392" s="714"/>
      <c r="B1392" s="715"/>
      <c r="C1392" s="715"/>
      <c r="D1392" s="715"/>
      <c r="E1392" s="715"/>
      <c r="F1392" s="715"/>
      <c r="G1392" s="715"/>
      <c r="H1392" s="715"/>
      <c r="I1392" s="715"/>
      <c r="J1392" s="715"/>
      <c r="K1392" s="716"/>
      <c r="L1392" s="12" t="s">
        <v>20</v>
      </c>
      <c r="M1392" s="702" t="s">
        <v>19</v>
      </c>
      <c r="N1392" s="702"/>
      <c r="O1392" s="702"/>
      <c r="P1392" s="702"/>
      <c r="Q1392" s="702"/>
      <c r="R1392" s="702"/>
      <c r="S1392" s="702"/>
      <c r="T1392" s="703" t="str">
        <f>X1388</f>
        <v/>
      </c>
      <c r="U1392" s="704"/>
      <c r="X1392" s="12"/>
      <c r="Y1392" s="152"/>
      <c r="Z1392" s="152"/>
      <c r="AA1392" s="152"/>
      <c r="AB1392" s="152"/>
      <c r="AC1392" s="152"/>
      <c r="AD1392" s="152"/>
      <c r="AE1392" s="152"/>
    </row>
    <row r="1393" spans="1:31" ht="14.25">
      <c r="A1393" s="717" t="str">
        <f>$A$40</f>
        <v>フォーマット作成者　：　Komuro Consulting Group　小室匡史</v>
      </c>
      <c r="B1393" s="717"/>
      <c r="C1393" s="717"/>
      <c r="D1393" s="717"/>
      <c r="E1393" s="717"/>
      <c r="F1393" s="717"/>
      <c r="G1393" s="717"/>
      <c r="H1393" s="717"/>
      <c r="I1393" s="717"/>
      <c r="J1393" s="717"/>
      <c r="K1393" s="717"/>
      <c r="L1393" s="455" t="s">
        <v>20</v>
      </c>
      <c r="M1393" s="699" t="s">
        <v>105</v>
      </c>
      <c r="N1393" s="699"/>
      <c r="O1393" s="699"/>
      <c r="P1393" s="699"/>
      <c r="Q1393" s="699"/>
      <c r="R1393" s="699"/>
      <c r="S1393" s="699"/>
      <c r="T1393" s="704"/>
      <c r="U1393" s="704"/>
      <c r="X1393" s="12"/>
      <c r="Y1393" s="153"/>
      <c r="Z1393" s="153"/>
      <c r="AA1393" s="153"/>
      <c r="AB1393" s="153"/>
      <c r="AC1393" s="153"/>
      <c r="AD1393" s="153"/>
      <c r="AE1393" s="153"/>
    </row>
    <row r="1395" spans="1:31" ht="30" customHeight="1">
      <c r="A1395" s="705" t="str">
        <f>$A$1</f>
        <v>●●チームバレーボール体力指数　レーダーチャート</v>
      </c>
      <c r="B1395" s="705"/>
      <c r="C1395" s="705"/>
      <c r="D1395" s="705"/>
      <c r="E1395" s="705"/>
      <c r="F1395" s="705"/>
      <c r="G1395" s="705"/>
      <c r="H1395" s="705"/>
      <c r="I1395" s="705"/>
      <c r="J1395" s="705"/>
      <c r="K1395" s="705"/>
      <c r="L1395" s="705"/>
      <c r="M1395" s="705"/>
      <c r="N1395" s="705"/>
      <c r="O1395" s="705"/>
      <c r="P1395" s="705"/>
      <c r="Q1395" s="705"/>
      <c r="R1395" s="705"/>
      <c r="S1395" s="705"/>
      <c r="T1395" s="705"/>
      <c r="U1395" s="705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27" t="s">
        <v>10</v>
      </c>
      <c r="B1396" s="706" t="str">
        <f>IF(表示変換!B40="","",表示変換!B40)</f>
        <v/>
      </c>
      <c r="C1396" s="706"/>
      <c r="D1396" s="9"/>
      <c r="E1396" s="427" t="s">
        <v>11</v>
      </c>
      <c r="F1396" s="707" t="str">
        <f>IF(表示変換!I40="","",表示変換!I40)</f>
        <v/>
      </c>
      <c r="G1396" s="707"/>
      <c r="H1396" s="428" t="s">
        <v>12</v>
      </c>
      <c r="I1396" s="14"/>
      <c r="J1396" s="428" t="s">
        <v>13</v>
      </c>
      <c r="K1396" s="707" t="str">
        <f>IF(表示変換!J40="","",表示変換!J40)</f>
        <v/>
      </c>
      <c r="L1396" s="707"/>
      <c r="M1396" s="427" t="s">
        <v>14</v>
      </c>
      <c r="N1396" s="6"/>
      <c r="O1396" s="706" t="s">
        <v>15</v>
      </c>
      <c r="P1396" s="706"/>
      <c r="Q1396" s="706" t="str">
        <f>IF(表示変換!H40="","",表示変換!H40)</f>
        <v/>
      </c>
      <c r="R1396" s="706"/>
      <c r="S1396" s="708" t="str">
        <f>IF(入力!$C$4="","",入力!$C$4)</f>
        <v>2016.01.01</v>
      </c>
      <c r="T1396" s="708"/>
      <c r="U1396" s="9" t="s">
        <v>99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20" t="s">
        <v>5</v>
      </c>
      <c r="B1398" s="723" t="s">
        <v>6</v>
      </c>
      <c r="C1398" s="726" t="s">
        <v>0</v>
      </c>
      <c r="D1398" s="709" t="s">
        <v>45</v>
      </c>
      <c r="E1398" s="710"/>
      <c r="F1398" s="709" t="s">
        <v>57</v>
      </c>
      <c r="G1398" s="710"/>
      <c r="H1398" s="709" t="s">
        <v>389</v>
      </c>
      <c r="I1398" s="710"/>
      <c r="J1398" s="709" t="s">
        <v>41</v>
      </c>
      <c r="K1398" s="710"/>
      <c r="L1398" s="718" t="s">
        <v>58</v>
      </c>
      <c r="M1398" s="719"/>
      <c r="N1398" s="718" t="s">
        <v>59</v>
      </c>
      <c r="O1398" s="719"/>
      <c r="P1398" s="718" t="s">
        <v>42</v>
      </c>
      <c r="Q1398" s="719"/>
      <c r="R1398" s="709" t="s">
        <v>46</v>
      </c>
      <c r="S1398" s="710"/>
      <c r="T1398" s="157" t="s">
        <v>1</v>
      </c>
      <c r="U1398" s="158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1"/>
      <c r="B1399" s="724"/>
      <c r="C1399" s="727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2"/>
      <c r="B1400" s="725"/>
      <c r="C1400" s="728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sec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73</v>
      </c>
      <c r="AA1400" s="26" t="s">
        <v>28</v>
      </c>
      <c r="AB1400" s="26" t="s">
        <v>74</v>
      </c>
      <c r="AC1400" s="26" t="s">
        <v>65</v>
      </c>
      <c r="AD1400" s="26" t="s">
        <v>255</v>
      </c>
      <c r="AE1400" s="11" t="s">
        <v>76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93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377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98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1"/>
      <c r="B1432" s="712"/>
      <c r="C1432" s="712"/>
      <c r="D1432" s="712"/>
      <c r="E1432" s="712"/>
      <c r="F1432" s="712"/>
      <c r="G1432" s="712"/>
      <c r="H1432" s="712"/>
      <c r="I1432" s="712"/>
      <c r="J1432" s="712"/>
      <c r="K1432" s="713"/>
      <c r="L1432" s="12" t="s">
        <v>20</v>
      </c>
      <c r="M1432" s="700" t="s">
        <v>18</v>
      </c>
      <c r="N1432" s="700"/>
      <c r="O1432" s="700"/>
      <c r="P1432" s="700"/>
      <c r="Q1432" s="700"/>
      <c r="R1432" s="700"/>
      <c r="S1432" s="700"/>
      <c r="T1432" s="701" t="str">
        <f>$X$34</f>
        <v>バレーボール指数</v>
      </c>
      <c r="U1432" s="701"/>
      <c r="X1432" s="12"/>
      <c r="Y1432" s="151"/>
      <c r="Z1432" s="151"/>
      <c r="AA1432" s="151"/>
      <c r="AB1432" s="151"/>
      <c r="AC1432" s="151"/>
      <c r="AD1432" s="151"/>
      <c r="AE1432" s="151"/>
    </row>
    <row r="1433" spans="1:31">
      <c r="A1433" s="714"/>
      <c r="B1433" s="715"/>
      <c r="C1433" s="715"/>
      <c r="D1433" s="715"/>
      <c r="E1433" s="715"/>
      <c r="F1433" s="715"/>
      <c r="G1433" s="715"/>
      <c r="H1433" s="715"/>
      <c r="I1433" s="715"/>
      <c r="J1433" s="715"/>
      <c r="K1433" s="716"/>
      <c r="L1433" s="12" t="s">
        <v>20</v>
      </c>
      <c r="M1433" s="702" t="s">
        <v>19</v>
      </c>
      <c r="N1433" s="702"/>
      <c r="O1433" s="702"/>
      <c r="P1433" s="702"/>
      <c r="Q1433" s="702"/>
      <c r="R1433" s="702"/>
      <c r="S1433" s="702"/>
      <c r="T1433" s="703" t="str">
        <f>X1429</f>
        <v/>
      </c>
      <c r="U1433" s="704"/>
      <c r="X1433" s="12"/>
      <c r="Y1433" s="152"/>
      <c r="Z1433" s="152"/>
      <c r="AA1433" s="152"/>
      <c r="AB1433" s="152"/>
      <c r="AC1433" s="152"/>
      <c r="AD1433" s="152"/>
      <c r="AE1433" s="152"/>
    </row>
    <row r="1434" spans="1:31" ht="14.25">
      <c r="A1434" s="717" t="str">
        <f>$A$40</f>
        <v>フォーマット作成者　：　Komuro Consulting Group　小室匡史</v>
      </c>
      <c r="B1434" s="717"/>
      <c r="C1434" s="717"/>
      <c r="D1434" s="717"/>
      <c r="E1434" s="717"/>
      <c r="F1434" s="717"/>
      <c r="G1434" s="717"/>
      <c r="H1434" s="717"/>
      <c r="I1434" s="717"/>
      <c r="J1434" s="717"/>
      <c r="K1434" s="717"/>
      <c r="L1434" s="455" t="s">
        <v>20</v>
      </c>
      <c r="M1434" s="699" t="s">
        <v>105</v>
      </c>
      <c r="N1434" s="699"/>
      <c r="O1434" s="699"/>
      <c r="P1434" s="699"/>
      <c r="Q1434" s="699"/>
      <c r="R1434" s="699"/>
      <c r="S1434" s="699"/>
      <c r="T1434" s="704"/>
      <c r="U1434" s="704"/>
      <c r="X1434" s="12"/>
      <c r="Y1434" s="153"/>
      <c r="Z1434" s="153"/>
      <c r="AA1434" s="153"/>
      <c r="AB1434" s="153"/>
      <c r="AC1434" s="153"/>
      <c r="AD1434" s="153"/>
      <c r="AE1434" s="153"/>
    </row>
    <row r="1436" spans="1:31" ht="30" customHeight="1">
      <c r="A1436" s="705" t="str">
        <f>$A$1</f>
        <v>●●チームバレーボール体力指数　レーダーチャート</v>
      </c>
      <c r="B1436" s="705"/>
      <c r="C1436" s="705"/>
      <c r="D1436" s="705"/>
      <c r="E1436" s="705"/>
      <c r="F1436" s="705"/>
      <c r="G1436" s="705"/>
      <c r="H1436" s="705"/>
      <c r="I1436" s="705"/>
      <c r="J1436" s="705"/>
      <c r="K1436" s="705"/>
      <c r="L1436" s="705"/>
      <c r="M1436" s="705"/>
      <c r="N1436" s="705"/>
      <c r="O1436" s="705"/>
      <c r="P1436" s="705"/>
      <c r="Q1436" s="705"/>
      <c r="R1436" s="705"/>
      <c r="S1436" s="705"/>
      <c r="T1436" s="705"/>
      <c r="U1436" s="705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29" t="s">
        <v>10</v>
      </c>
      <c r="B1437" s="706" t="str">
        <f>IF(表示変換!B41="","",表示変換!B41)</f>
        <v/>
      </c>
      <c r="C1437" s="706"/>
      <c r="D1437" s="9"/>
      <c r="E1437" s="429" t="s">
        <v>11</v>
      </c>
      <c r="F1437" s="707" t="str">
        <f>IF(表示変換!I41="","",表示変換!I41)</f>
        <v/>
      </c>
      <c r="G1437" s="707"/>
      <c r="H1437" s="430" t="s">
        <v>12</v>
      </c>
      <c r="I1437" s="14"/>
      <c r="J1437" s="430" t="s">
        <v>13</v>
      </c>
      <c r="K1437" s="707" t="str">
        <f>IF(表示変換!J41="","",表示変換!J41)</f>
        <v/>
      </c>
      <c r="L1437" s="707"/>
      <c r="M1437" s="429" t="s">
        <v>256</v>
      </c>
      <c r="N1437" s="6"/>
      <c r="O1437" s="706" t="s">
        <v>257</v>
      </c>
      <c r="P1437" s="706"/>
      <c r="Q1437" s="706" t="str">
        <f>IF(表示変換!H41="","",表示変換!H41)</f>
        <v/>
      </c>
      <c r="R1437" s="706"/>
      <c r="S1437" s="708" t="str">
        <f>IF(入力!$C$4="","",入力!$C$4)</f>
        <v>2016.01.01</v>
      </c>
      <c r="T1437" s="708"/>
      <c r="U1437" s="9" t="s">
        <v>99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20" t="s">
        <v>5</v>
      </c>
      <c r="B1439" s="723" t="s">
        <v>258</v>
      </c>
      <c r="C1439" s="726" t="s">
        <v>0</v>
      </c>
      <c r="D1439" s="709" t="s">
        <v>259</v>
      </c>
      <c r="E1439" s="710"/>
      <c r="F1439" s="709" t="s">
        <v>260</v>
      </c>
      <c r="G1439" s="710"/>
      <c r="H1439" s="709" t="s">
        <v>389</v>
      </c>
      <c r="I1439" s="710"/>
      <c r="J1439" s="709" t="s">
        <v>41</v>
      </c>
      <c r="K1439" s="710"/>
      <c r="L1439" s="718" t="s">
        <v>261</v>
      </c>
      <c r="M1439" s="719"/>
      <c r="N1439" s="718" t="s">
        <v>262</v>
      </c>
      <c r="O1439" s="719"/>
      <c r="P1439" s="718" t="s">
        <v>42</v>
      </c>
      <c r="Q1439" s="719"/>
      <c r="R1439" s="709" t="s">
        <v>263</v>
      </c>
      <c r="S1439" s="710"/>
      <c r="T1439" s="157" t="s">
        <v>1</v>
      </c>
      <c r="U1439" s="158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1"/>
      <c r="B1440" s="724"/>
      <c r="C1440" s="727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2"/>
      <c r="B1441" s="725"/>
      <c r="C1441" s="728"/>
      <c r="D1441" s="2" t="str">
        <f>IF(表示変換!$N$5="","",表示変換!$N$5)</f>
        <v>sec</v>
      </c>
      <c r="E1441" s="4" t="s">
        <v>264</v>
      </c>
      <c r="F1441" s="2" t="str">
        <f>IF(表示変換!$O$5="","",表示変換!$O$5)</f>
        <v>sec</v>
      </c>
      <c r="G1441" s="4" t="s">
        <v>264</v>
      </c>
      <c r="H1441" s="2" t="str">
        <f>IF(表示変換!$P$5="","",表示変換!$P$5)</f>
        <v>sec</v>
      </c>
      <c r="I1441" s="4" t="s">
        <v>264</v>
      </c>
      <c r="J1441" s="2" t="str">
        <f>IF(表示変換!$Q$5="","",表示変換!$Q$5)</f>
        <v>cm</v>
      </c>
      <c r="K1441" s="4" t="s">
        <v>264</v>
      </c>
      <c r="L1441" s="2" t="str">
        <f>IF(表示変換!$R$5="","",表示変換!$R$5)</f>
        <v>cm</v>
      </c>
      <c r="M1441" s="4" t="s">
        <v>264</v>
      </c>
      <c r="N1441" s="2" t="str">
        <f>IF(表示変換!$S$5="","",表示変換!$S$5)</f>
        <v>m</v>
      </c>
      <c r="O1441" s="4" t="s">
        <v>264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265</v>
      </c>
      <c r="U1441" s="5" t="s">
        <v>266</v>
      </c>
      <c r="X1441" s="26" t="s">
        <v>267</v>
      </c>
      <c r="Y1441" s="26" t="s">
        <v>268</v>
      </c>
      <c r="Z1441" s="26" t="s">
        <v>73</v>
      </c>
      <c r="AA1441" s="26" t="s">
        <v>28</v>
      </c>
      <c r="AB1441" s="26" t="s">
        <v>269</v>
      </c>
      <c r="AC1441" s="26" t="s">
        <v>270</v>
      </c>
      <c r="AD1441" s="26" t="s">
        <v>271</v>
      </c>
      <c r="AE1441" s="11" t="s">
        <v>272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273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377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98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1"/>
      <c r="B1473" s="712"/>
      <c r="C1473" s="712"/>
      <c r="D1473" s="712"/>
      <c r="E1473" s="712"/>
      <c r="F1473" s="712"/>
      <c r="G1473" s="712"/>
      <c r="H1473" s="712"/>
      <c r="I1473" s="712"/>
      <c r="J1473" s="712"/>
      <c r="K1473" s="713"/>
      <c r="L1473" s="12" t="s">
        <v>20</v>
      </c>
      <c r="M1473" s="700" t="s">
        <v>18</v>
      </c>
      <c r="N1473" s="700"/>
      <c r="O1473" s="700"/>
      <c r="P1473" s="700"/>
      <c r="Q1473" s="700"/>
      <c r="R1473" s="700"/>
      <c r="S1473" s="700"/>
      <c r="T1473" s="701" t="str">
        <f>$X$34</f>
        <v>バレーボール指数</v>
      </c>
      <c r="U1473" s="701"/>
      <c r="X1473" s="12"/>
      <c r="Y1473" s="151"/>
      <c r="Z1473" s="151"/>
      <c r="AA1473" s="151"/>
      <c r="AB1473" s="151"/>
      <c r="AC1473" s="151"/>
      <c r="AD1473" s="151"/>
      <c r="AE1473" s="151"/>
    </row>
    <row r="1474" spans="1:31">
      <c r="A1474" s="714"/>
      <c r="B1474" s="715"/>
      <c r="C1474" s="715"/>
      <c r="D1474" s="715"/>
      <c r="E1474" s="715"/>
      <c r="F1474" s="715"/>
      <c r="G1474" s="715"/>
      <c r="H1474" s="715"/>
      <c r="I1474" s="715"/>
      <c r="J1474" s="715"/>
      <c r="K1474" s="716"/>
      <c r="L1474" s="12" t="s">
        <v>20</v>
      </c>
      <c r="M1474" s="702" t="s">
        <v>19</v>
      </c>
      <c r="N1474" s="702"/>
      <c r="O1474" s="702"/>
      <c r="P1474" s="702"/>
      <c r="Q1474" s="702"/>
      <c r="R1474" s="702"/>
      <c r="S1474" s="702"/>
      <c r="T1474" s="703" t="str">
        <f>X1470</f>
        <v/>
      </c>
      <c r="U1474" s="704"/>
      <c r="X1474" s="12"/>
      <c r="Y1474" s="152"/>
      <c r="Z1474" s="152"/>
      <c r="AA1474" s="152"/>
      <c r="AB1474" s="152"/>
      <c r="AC1474" s="152"/>
      <c r="AD1474" s="152"/>
      <c r="AE1474" s="152"/>
    </row>
    <row r="1475" spans="1:31" ht="14.25">
      <c r="A1475" s="717" t="str">
        <f>$A$40</f>
        <v>フォーマット作成者　：　Komuro Consulting Group　小室匡史</v>
      </c>
      <c r="B1475" s="717"/>
      <c r="C1475" s="717"/>
      <c r="D1475" s="717"/>
      <c r="E1475" s="717"/>
      <c r="F1475" s="717"/>
      <c r="G1475" s="717"/>
      <c r="H1475" s="717"/>
      <c r="I1475" s="717"/>
      <c r="J1475" s="717"/>
      <c r="K1475" s="717"/>
      <c r="L1475" s="455" t="s">
        <v>20</v>
      </c>
      <c r="M1475" s="699" t="s">
        <v>105</v>
      </c>
      <c r="N1475" s="699"/>
      <c r="O1475" s="699"/>
      <c r="P1475" s="699"/>
      <c r="Q1475" s="699"/>
      <c r="R1475" s="699"/>
      <c r="S1475" s="699"/>
      <c r="T1475" s="704"/>
      <c r="U1475" s="704"/>
      <c r="X1475" s="12"/>
      <c r="Y1475" s="153"/>
      <c r="Z1475" s="153"/>
      <c r="AA1475" s="153"/>
      <c r="AB1475" s="153"/>
      <c r="AC1475" s="153"/>
      <c r="AD1475" s="153"/>
      <c r="AE1475" s="153"/>
    </row>
    <row r="1477" spans="1:31" ht="30" customHeight="1">
      <c r="A1477" s="705" t="str">
        <f>$A$1</f>
        <v>●●チームバレーボール体力指数　レーダーチャート</v>
      </c>
      <c r="B1477" s="705"/>
      <c r="C1477" s="705"/>
      <c r="D1477" s="705"/>
      <c r="E1477" s="705"/>
      <c r="F1477" s="705"/>
      <c r="G1477" s="705"/>
      <c r="H1477" s="705"/>
      <c r="I1477" s="705"/>
      <c r="J1477" s="705"/>
      <c r="K1477" s="705"/>
      <c r="L1477" s="705"/>
      <c r="M1477" s="705"/>
      <c r="N1477" s="705"/>
      <c r="O1477" s="705"/>
      <c r="P1477" s="705"/>
      <c r="Q1477" s="705"/>
      <c r="R1477" s="705"/>
      <c r="S1477" s="705"/>
      <c r="T1477" s="705"/>
      <c r="U1477" s="705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31" t="s">
        <v>10</v>
      </c>
      <c r="B1478" s="706" t="str">
        <f>IF(表示変換!B42="","",表示変換!B42)</f>
        <v/>
      </c>
      <c r="C1478" s="706"/>
      <c r="D1478" s="9"/>
      <c r="E1478" s="431" t="s">
        <v>11</v>
      </c>
      <c r="F1478" s="707" t="str">
        <f>IF(表示変換!I42="","",表示変換!I42)</f>
        <v/>
      </c>
      <c r="G1478" s="707"/>
      <c r="H1478" s="432" t="s">
        <v>274</v>
      </c>
      <c r="I1478" s="14"/>
      <c r="J1478" s="432" t="s">
        <v>13</v>
      </c>
      <c r="K1478" s="707" t="str">
        <f>IF(表示変換!J42="","",表示変換!J42)</f>
        <v/>
      </c>
      <c r="L1478" s="707"/>
      <c r="M1478" s="431" t="s">
        <v>275</v>
      </c>
      <c r="N1478" s="6"/>
      <c r="O1478" s="706" t="s">
        <v>276</v>
      </c>
      <c r="P1478" s="706"/>
      <c r="Q1478" s="706" t="str">
        <f>IF(表示変換!H42="","",表示変換!H42)</f>
        <v/>
      </c>
      <c r="R1478" s="706"/>
      <c r="S1478" s="708" t="str">
        <f>IF(入力!$C$4="","",入力!$C$4)</f>
        <v>2016.01.01</v>
      </c>
      <c r="T1478" s="708"/>
      <c r="U1478" s="9" t="s">
        <v>99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20" t="s">
        <v>5</v>
      </c>
      <c r="B1480" s="723" t="s">
        <v>277</v>
      </c>
      <c r="C1480" s="726" t="s">
        <v>0</v>
      </c>
      <c r="D1480" s="709" t="s">
        <v>278</v>
      </c>
      <c r="E1480" s="710"/>
      <c r="F1480" s="709" t="s">
        <v>279</v>
      </c>
      <c r="G1480" s="710"/>
      <c r="H1480" s="709" t="s">
        <v>389</v>
      </c>
      <c r="I1480" s="710"/>
      <c r="J1480" s="709" t="s">
        <v>41</v>
      </c>
      <c r="K1480" s="710"/>
      <c r="L1480" s="718" t="s">
        <v>280</v>
      </c>
      <c r="M1480" s="719"/>
      <c r="N1480" s="718" t="s">
        <v>281</v>
      </c>
      <c r="O1480" s="719"/>
      <c r="P1480" s="718" t="s">
        <v>42</v>
      </c>
      <c r="Q1480" s="719"/>
      <c r="R1480" s="709" t="s">
        <v>282</v>
      </c>
      <c r="S1480" s="710"/>
      <c r="T1480" s="157" t="s">
        <v>1</v>
      </c>
      <c r="U1480" s="158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1"/>
      <c r="B1481" s="724"/>
      <c r="C1481" s="727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2"/>
      <c r="B1482" s="725"/>
      <c r="C1482" s="728"/>
      <c r="D1482" s="2" t="str">
        <f>IF(表示変換!$N$5="","",表示変換!$N$5)</f>
        <v>sec</v>
      </c>
      <c r="E1482" s="4" t="s">
        <v>283</v>
      </c>
      <c r="F1482" s="2" t="str">
        <f>IF(表示変換!$O$5="","",表示変換!$O$5)</f>
        <v>sec</v>
      </c>
      <c r="G1482" s="4" t="s">
        <v>284</v>
      </c>
      <c r="H1482" s="2" t="str">
        <f>IF(表示変換!$P$5="","",表示変換!$P$5)</f>
        <v>sec</v>
      </c>
      <c r="I1482" s="4" t="s">
        <v>7</v>
      </c>
      <c r="J1482" s="2" t="str">
        <f>IF(表示変換!$Q$5="","",表示変換!$Q$5)</f>
        <v>cm</v>
      </c>
      <c r="K1482" s="4" t="s">
        <v>283</v>
      </c>
      <c r="L1482" s="2" t="str">
        <f>IF(表示変換!$R$5="","",表示変換!$R$5)</f>
        <v>cm</v>
      </c>
      <c r="M1482" s="4" t="s">
        <v>285</v>
      </c>
      <c r="N1482" s="2" t="str">
        <f>IF(表示変換!$S$5="","",表示変換!$S$5)</f>
        <v>m</v>
      </c>
      <c r="O1482" s="4" t="s">
        <v>283</v>
      </c>
      <c r="P1482" s="2" t="str">
        <f>IF(表示変換!$T$5="","",表示変換!$T$5)</f>
        <v>回</v>
      </c>
      <c r="Q1482" s="4" t="s">
        <v>284</v>
      </c>
      <c r="R1482" s="2" t="str">
        <f>IF(表示変換!$U$5="","",表示変換!$U$5)</f>
        <v>m</v>
      </c>
      <c r="S1482" s="4" t="s">
        <v>283</v>
      </c>
      <c r="T1482" s="2" t="s">
        <v>286</v>
      </c>
      <c r="U1482" s="5" t="s">
        <v>287</v>
      </c>
      <c r="X1482" s="26" t="s">
        <v>16</v>
      </c>
      <c r="Y1482" s="26" t="s">
        <v>17</v>
      </c>
      <c r="Z1482" s="26" t="s">
        <v>73</v>
      </c>
      <c r="AA1482" s="26" t="s">
        <v>28</v>
      </c>
      <c r="AB1482" s="26" t="s">
        <v>288</v>
      </c>
      <c r="AC1482" s="26" t="s">
        <v>289</v>
      </c>
      <c r="AD1482" s="26" t="s">
        <v>290</v>
      </c>
      <c r="AE1482" s="11" t="s">
        <v>291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292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377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98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1"/>
      <c r="B1514" s="712"/>
      <c r="C1514" s="712"/>
      <c r="D1514" s="712"/>
      <c r="E1514" s="712"/>
      <c r="F1514" s="712"/>
      <c r="G1514" s="712"/>
      <c r="H1514" s="712"/>
      <c r="I1514" s="712"/>
      <c r="J1514" s="712"/>
      <c r="K1514" s="713"/>
      <c r="L1514" s="12" t="s">
        <v>20</v>
      </c>
      <c r="M1514" s="700" t="s">
        <v>18</v>
      </c>
      <c r="N1514" s="700"/>
      <c r="O1514" s="700"/>
      <c r="P1514" s="700"/>
      <c r="Q1514" s="700"/>
      <c r="R1514" s="700"/>
      <c r="S1514" s="700"/>
      <c r="T1514" s="701" t="str">
        <f>$X$34</f>
        <v>バレーボール指数</v>
      </c>
      <c r="U1514" s="701"/>
      <c r="X1514" s="12"/>
      <c r="Y1514" s="151"/>
      <c r="Z1514" s="151"/>
      <c r="AA1514" s="151"/>
      <c r="AB1514" s="151"/>
      <c r="AC1514" s="151"/>
      <c r="AD1514" s="151"/>
      <c r="AE1514" s="151"/>
    </row>
    <row r="1515" spans="1:31">
      <c r="A1515" s="714"/>
      <c r="B1515" s="715"/>
      <c r="C1515" s="715"/>
      <c r="D1515" s="715"/>
      <c r="E1515" s="715"/>
      <c r="F1515" s="715"/>
      <c r="G1515" s="715"/>
      <c r="H1515" s="715"/>
      <c r="I1515" s="715"/>
      <c r="J1515" s="715"/>
      <c r="K1515" s="716"/>
      <c r="L1515" s="12" t="s">
        <v>20</v>
      </c>
      <c r="M1515" s="702" t="s">
        <v>19</v>
      </c>
      <c r="N1515" s="702"/>
      <c r="O1515" s="702"/>
      <c r="P1515" s="702"/>
      <c r="Q1515" s="702"/>
      <c r="R1515" s="702"/>
      <c r="S1515" s="702"/>
      <c r="T1515" s="703" t="str">
        <f>X1511</f>
        <v/>
      </c>
      <c r="U1515" s="704"/>
      <c r="X1515" s="12"/>
      <c r="Y1515" s="152"/>
      <c r="Z1515" s="152"/>
      <c r="AA1515" s="152"/>
      <c r="AB1515" s="152"/>
      <c r="AC1515" s="152"/>
      <c r="AD1515" s="152"/>
      <c r="AE1515" s="152"/>
    </row>
    <row r="1516" spans="1:31" ht="14.25">
      <c r="A1516" s="717" t="str">
        <f>$A$40</f>
        <v>フォーマット作成者　：　Komuro Consulting Group　小室匡史</v>
      </c>
      <c r="B1516" s="717"/>
      <c r="C1516" s="717"/>
      <c r="D1516" s="717"/>
      <c r="E1516" s="717"/>
      <c r="F1516" s="717"/>
      <c r="G1516" s="717"/>
      <c r="H1516" s="717"/>
      <c r="I1516" s="717"/>
      <c r="J1516" s="717"/>
      <c r="K1516" s="717"/>
      <c r="L1516" s="455" t="s">
        <v>20</v>
      </c>
      <c r="M1516" s="699" t="s">
        <v>105</v>
      </c>
      <c r="N1516" s="699"/>
      <c r="O1516" s="699"/>
      <c r="P1516" s="699"/>
      <c r="Q1516" s="699"/>
      <c r="R1516" s="699"/>
      <c r="S1516" s="699"/>
      <c r="T1516" s="704"/>
      <c r="U1516" s="704"/>
      <c r="X1516" s="12"/>
      <c r="Y1516" s="153"/>
      <c r="Z1516" s="153"/>
      <c r="AA1516" s="153"/>
      <c r="AB1516" s="153"/>
      <c r="AC1516" s="153"/>
      <c r="AD1516" s="153"/>
      <c r="AE1516" s="153"/>
    </row>
    <row r="1518" spans="1:31" ht="30" customHeight="1">
      <c r="A1518" s="705" t="str">
        <f>$A$1</f>
        <v>●●チームバレーボール体力指数　レーダーチャート</v>
      </c>
      <c r="B1518" s="705"/>
      <c r="C1518" s="705"/>
      <c r="D1518" s="705"/>
      <c r="E1518" s="705"/>
      <c r="F1518" s="705"/>
      <c r="G1518" s="705"/>
      <c r="H1518" s="705"/>
      <c r="I1518" s="705"/>
      <c r="J1518" s="705"/>
      <c r="K1518" s="705"/>
      <c r="L1518" s="705"/>
      <c r="M1518" s="705"/>
      <c r="N1518" s="705"/>
      <c r="O1518" s="705"/>
      <c r="P1518" s="705"/>
      <c r="Q1518" s="705"/>
      <c r="R1518" s="705"/>
      <c r="S1518" s="705"/>
      <c r="T1518" s="705"/>
      <c r="U1518" s="705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31" t="s">
        <v>10</v>
      </c>
      <c r="B1519" s="706" t="str">
        <f>IF(表示変換!B43="","",表示変換!B43)</f>
        <v/>
      </c>
      <c r="C1519" s="706"/>
      <c r="D1519" s="9"/>
      <c r="E1519" s="431" t="s">
        <v>11</v>
      </c>
      <c r="F1519" s="707" t="str">
        <f>IF(表示変換!I43="","",表示変換!I43)</f>
        <v/>
      </c>
      <c r="G1519" s="707"/>
      <c r="H1519" s="432" t="s">
        <v>293</v>
      </c>
      <c r="I1519" s="14"/>
      <c r="J1519" s="432" t="s">
        <v>13</v>
      </c>
      <c r="K1519" s="707" t="str">
        <f>IF(表示変換!J43="","",表示変換!J43)</f>
        <v/>
      </c>
      <c r="L1519" s="707"/>
      <c r="M1519" s="431" t="s">
        <v>14</v>
      </c>
      <c r="N1519" s="6"/>
      <c r="O1519" s="706" t="s">
        <v>276</v>
      </c>
      <c r="P1519" s="706"/>
      <c r="Q1519" s="706" t="str">
        <f>IF(表示変換!H43="","",表示変換!H43)</f>
        <v/>
      </c>
      <c r="R1519" s="706"/>
      <c r="S1519" s="708" t="str">
        <f>IF(入力!$C$4="","",入力!$C$4)</f>
        <v>2016.01.01</v>
      </c>
      <c r="T1519" s="708"/>
      <c r="U1519" s="9" t="s">
        <v>99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20" t="s">
        <v>5</v>
      </c>
      <c r="B1521" s="723" t="s">
        <v>294</v>
      </c>
      <c r="C1521" s="726" t="s">
        <v>0</v>
      </c>
      <c r="D1521" s="709" t="s">
        <v>45</v>
      </c>
      <c r="E1521" s="710"/>
      <c r="F1521" s="709" t="s">
        <v>57</v>
      </c>
      <c r="G1521" s="710"/>
      <c r="H1521" s="709" t="s">
        <v>389</v>
      </c>
      <c r="I1521" s="710"/>
      <c r="J1521" s="709" t="s">
        <v>41</v>
      </c>
      <c r="K1521" s="710"/>
      <c r="L1521" s="718" t="s">
        <v>58</v>
      </c>
      <c r="M1521" s="719"/>
      <c r="N1521" s="718" t="s">
        <v>295</v>
      </c>
      <c r="O1521" s="719"/>
      <c r="P1521" s="718" t="s">
        <v>42</v>
      </c>
      <c r="Q1521" s="719"/>
      <c r="R1521" s="709" t="s">
        <v>46</v>
      </c>
      <c r="S1521" s="710"/>
      <c r="T1521" s="157" t="s">
        <v>1</v>
      </c>
      <c r="U1521" s="158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1"/>
      <c r="B1522" s="724"/>
      <c r="C1522" s="727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2"/>
      <c r="B1523" s="725"/>
      <c r="C1523" s="728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283</v>
      </c>
      <c r="H1523" s="2" t="str">
        <f>IF(表示変換!$P$5="","",表示変換!$P$5)</f>
        <v>sec</v>
      </c>
      <c r="I1523" s="4" t="s">
        <v>283</v>
      </c>
      <c r="J1523" s="2" t="str">
        <f>IF(表示変換!$Q$5="","",表示変換!$Q$5)</f>
        <v>cm</v>
      </c>
      <c r="K1523" s="4" t="s">
        <v>296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283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283</v>
      </c>
      <c r="T1523" s="2" t="s">
        <v>286</v>
      </c>
      <c r="U1523" s="5" t="s">
        <v>297</v>
      </c>
      <c r="X1523" s="26" t="s">
        <v>298</v>
      </c>
      <c r="Y1523" s="26" t="s">
        <v>299</v>
      </c>
      <c r="Z1523" s="26" t="s">
        <v>73</v>
      </c>
      <c r="AA1523" s="26" t="s">
        <v>28</v>
      </c>
      <c r="AB1523" s="26" t="s">
        <v>288</v>
      </c>
      <c r="AC1523" s="26" t="s">
        <v>300</v>
      </c>
      <c r="AD1523" s="26" t="s">
        <v>290</v>
      </c>
      <c r="AE1523" s="11" t="s">
        <v>301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292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377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98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1"/>
      <c r="B1555" s="712"/>
      <c r="C1555" s="712"/>
      <c r="D1555" s="712"/>
      <c r="E1555" s="712"/>
      <c r="F1555" s="712"/>
      <c r="G1555" s="712"/>
      <c r="H1555" s="712"/>
      <c r="I1555" s="712"/>
      <c r="J1555" s="712"/>
      <c r="K1555" s="713"/>
      <c r="L1555" s="12" t="s">
        <v>20</v>
      </c>
      <c r="M1555" s="700" t="s">
        <v>18</v>
      </c>
      <c r="N1555" s="700"/>
      <c r="O1555" s="700"/>
      <c r="P1555" s="700"/>
      <c r="Q1555" s="700"/>
      <c r="R1555" s="700"/>
      <c r="S1555" s="700"/>
      <c r="T1555" s="701" t="str">
        <f>$X$34</f>
        <v>バレーボール指数</v>
      </c>
      <c r="U1555" s="701"/>
      <c r="X1555" s="12"/>
      <c r="Y1555" s="151"/>
      <c r="Z1555" s="151"/>
      <c r="AA1555" s="151"/>
      <c r="AB1555" s="151"/>
      <c r="AC1555" s="151"/>
      <c r="AD1555" s="151"/>
      <c r="AE1555" s="151"/>
    </row>
    <row r="1556" spans="1:31">
      <c r="A1556" s="714"/>
      <c r="B1556" s="715"/>
      <c r="C1556" s="715"/>
      <c r="D1556" s="715"/>
      <c r="E1556" s="715"/>
      <c r="F1556" s="715"/>
      <c r="G1556" s="715"/>
      <c r="H1556" s="715"/>
      <c r="I1556" s="715"/>
      <c r="J1556" s="715"/>
      <c r="K1556" s="716"/>
      <c r="L1556" s="12" t="s">
        <v>20</v>
      </c>
      <c r="M1556" s="702" t="s">
        <v>19</v>
      </c>
      <c r="N1556" s="702"/>
      <c r="O1556" s="702"/>
      <c r="P1556" s="702"/>
      <c r="Q1556" s="702"/>
      <c r="R1556" s="702"/>
      <c r="S1556" s="702"/>
      <c r="T1556" s="703" t="str">
        <f>X1552</f>
        <v/>
      </c>
      <c r="U1556" s="704"/>
      <c r="X1556" s="12"/>
      <c r="Y1556" s="152"/>
      <c r="Z1556" s="152"/>
      <c r="AA1556" s="152"/>
      <c r="AB1556" s="152"/>
      <c r="AC1556" s="152"/>
      <c r="AD1556" s="152"/>
      <c r="AE1556" s="152"/>
    </row>
    <row r="1557" spans="1:31" ht="14.25">
      <c r="A1557" s="717" t="str">
        <f>$A$40</f>
        <v>フォーマット作成者　：　Komuro Consulting Group　小室匡史</v>
      </c>
      <c r="B1557" s="717"/>
      <c r="C1557" s="717"/>
      <c r="D1557" s="717"/>
      <c r="E1557" s="717"/>
      <c r="F1557" s="717"/>
      <c r="G1557" s="717"/>
      <c r="H1557" s="717"/>
      <c r="I1557" s="717"/>
      <c r="J1557" s="717"/>
      <c r="K1557" s="717"/>
      <c r="L1557" s="455" t="s">
        <v>20</v>
      </c>
      <c r="M1557" s="699" t="s">
        <v>105</v>
      </c>
      <c r="N1557" s="699"/>
      <c r="O1557" s="699"/>
      <c r="P1557" s="699"/>
      <c r="Q1557" s="699"/>
      <c r="R1557" s="699"/>
      <c r="S1557" s="699"/>
      <c r="T1557" s="704"/>
      <c r="U1557" s="704"/>
      <c r="X1557" s="12"/>
      <c r="Y1557" s="153"/>
      <c r="Z1557" s="153"/>
      <c r="AA1557" s="153"/>
      <c r="AB1557" s="153"/>
      <c r="AC1557" s="153"/>
      <c r="AD1557" s="153"/>
      <c r="AE1557" s="153"/>
    </row>
    <row r="1559" spans="1:31" ht="30" customHeight="1">
      <c r="A1559" s="705" t="str">
        <f>$A$1</f>
        <v>●●チームバレーボール体力指数　レーダーチャート</v>
      </c>
      <c r="B1559" s="705"/>
      <c r="C1559" s="705"/>
      <c r="D1559" s="705"/>
      <c r="E1559" s="705"/>
      <c r="F1559" s="705"/>
      <c r="G1559" s="705"/>
      <c r="H1559" s="705"/>
      <c r="I1559" s="705"/>
      <c r="J1559" s="705"/>
      <c r="K1559" s="705"/>
      <c r="L1559" s="705"/>
      <c r="M1559" s="705"/>
      <c r="N1559" s="705"/>
      <c r="O1559" s="705"/>
      <c r="P1559" s="705"/>
      <c r="Q1559" s="705"/>
      <c r="R1559" s="705"/>
      <c r="S1559" s="705"/>
      <c r="T1559" s="705"/>
      <c r="U1559" s="705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31" t="s">
        <v>10</v>
      </c>
      <c r="B1560" s="706" t="str">
        <f>IF(表示変換!B44="","",表示変換!B44)</f>
        <v/>
      </c>
      <c r="C1560" s="706"/>
      <c r="D1560" s="9"/>
      <c r="E1560" s="431" t="s">
        <v>11</v>
      </c>
      <c r="F1560" s="707" t="str">
        <f>IF(表示変換!I44="","",表示変換!I44)</f>
        <v/>
      </c>
      <c r="G1560" s="707"/>
      <c r="H1560" s="432" t="s">
        <v>293</v>
      </c>
      <c r="I1560" s="14"/>
      <c r="J1560" s="432" t="s">
        <v>13</v>
      </c>
      <c r="K1560" s="707" t="str">
        <f>IF(表示変換!J44="","",表示変換!J44)</f>
        <v/>
      </c>
      <c r="L1560" s="707"/>
      <c r="M1560" s="431" t="s">
        <v>14</v>
      </c>
      <c r="N1560" s="6"/>
      <c r="O1560" s="706" t="s">
        <v>276</v>
      </c>
      <c r="P1560" s="706"/>
      <c r="Q1560" s="706" t="str">
        <f>IF(表示変換!H44="","",表示変換!H44)</f>
        <v/>
      </c>
      <c r="R1560" s="706"/>
      <c r="S1560" s="708" t="str">
        <f>IF(入力!$C$4="","",入力!$C$4)</f>
        <v>2016.01.01</v>
      </c>
      <c r="T1560" s="708"/>
      <c r="U1560" s="9" t="s">
        <v>99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20" t="s">
        <v>5</v>
      </c>
      <c r="B1562" s="723" t="s">
        <v>302</v>
      </c>
      <c r="C1562" s="726" t="s">
        <v>0</v>
      </c>
      <c r="D1562" s="709" t="s">
        <v>303</v>
      </c>
      <c r="E1562" s="710"/>
      <c r="F1562" s="709" t="s">
        <v>57</v>
      </c>
      <c r="G1562" s="710"/>
      <c r="H1562" s="709" t="s">
        <v>389</v>
      </c>
      <c r="I1562" s="710"/>
      <c r="J1562" s="709" t="s">
        <v>41</v>
      </c>
      <c r="K1562" s="710"/>
      <c r="L1562" s="718" t="s">
        <v>304</v>
      </c>
      <c r="M1562" s="719"/>
      <c r="N1562" s="718" t="s">
        <v>305</v>
      </c>
      <c r="O1562" s="719"/>
      <c r="P1562" s="718" t="s">
        <v>42</v>
      </c>
      <c r="Q1562" s="719"/>
      <c r="R1562" s="709" t="s">
        <v>46</v>
      </c>
      <c r="S1562" s="710"/>
      <c r="T1562" s="157" t="s">
        <v>1</v>
      </c>
      <c r="U1562" s="158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1"/>
      <c r="B1563" s="724"/>
      <c r="C1563" s="727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2"/>
      <c r="B1564" s="725"/>
      <c r="C1564" s="728"/>
      <c r="D1564" s="2" t="str">
        <f>IF(表示変換!$N$5="","",表示変換!$N$5)</f>
        <v>sec</v>
      </c>
      <c r="E1564" s="4" t="s">
        <v>283</v>
      </c>
      <c r="F1564" s="2" t="str">
        <f>IF(表示変換!$O$5="","",表示変換!$O$5)</f>
        <v>sec</v>
      </c>
      <c r="G1564" s="4" t="s">
        <v>283</v>
      </c>
      <c r="H1564" s="2" t="str">
        <f>IF(表示変換!$P$5="","",表示変換!$P$5)</f>
        <v>sec</v>
      </c>
      <c r="I1564" s="4" t="s">
        <v>283</v>
      </c>
      <c r="J1564" s="2" t="str">
        <f>IF(表示変換!$Q$5="","",表示変換!$Q$5)</f>
        <v>cm</v>
      </c>
      <c r="K1564" s="4" t="s">
        <v>283</v>
      </c>
      <c r="L1564" s="2" t="str">
        <f>IF(表示変換!$R$5="","",表示変換!$R$5)</f>
        <v>cm</v>
      </c>
      <c r="M1564" s="4" t="s">
        <v>283</v>
      </c>
      <c r="N1564" s="2" t="str">
        <f>IF(表示変換!$S$5="","",表示変換!$S$5)</f>
        <v>m</v>
      </c>
      <c r="O1564" s="4" t="s">
        <v>306</v>
      </c>
      <c r="P1564" s="2" t="str">
        <f>IF(表示変換!$T$5="","",表示変換!$T$5)</f>
        <v>回</v>
      </c>
      <c r="Q1564" s="4" t="s">
        <v>283</v>
      </c>
      <c r="R1564" s="2" t="str">
        <f>IF(表示変換!$U$5="","",表示変換!$U$5)</f>
        <v>m</v>
      </c>
      <c r="S1564" s="4" t="s">
        <v>283</v>
      </c>
      <c r="T1564" s="2" t="s">
        <v>286</v>
      </c>
      <c r="U1564" s="5" t="s">
        <v>287</v>
      </c>
      <c r="X1564" s="26" t="s">
        <v>298</v>
      </c>
      <c r="Y1564" s="26" t="s">
        <v>299</v>
      </c>
      <c r="Z1564" s="26" t="s">
        <v>73</v>
      </c>
      <c r="AA1564" s="26" t="s">
        <v>28</v>
      </c>
      <c r="AB1564" s="26" t="s">
        <v>288</v>
      </c>
      <c r="AC1564" s="26" t="s">
        <v>289</v>
      </c>
      <c r="AD1564" s="26" t="s">
        <v>290</v>
      </c>
      <c r="AE1564" s="11" t="s">
        <v>301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292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377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98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1"/>
      <c r="B1596" s="712"/>
      <c r="C1596" s="712"/>
      <c r="D1596" s="712"/>
      <c r="E1596" s="712"/>
      <c r="F1596" s="712"/>
      <c r="G1596" s="712"/>
      <c r="H1596" s="712"/>
      <c r="I1596" s="712"/>
      <c r="J1596" s="712"/>
      <c r="K1596" s="713"/>
      <c r="L1596" s="12" t="s">
        <v>20</v>
      </c>
      <c r="M1596" s="700" t="s">
        <v>18</v>
      </c>
      <c r="N1596" s="700"/>
      <c r="O1596" s="700"/>
      <c r="P1596" s="700"/>
      <c r="Q1596" s="700"/>
      <c r="R1596" s="700"/>
      <c r="S1596" s="700"/>
      <c r="T1596" s="701" t="str">
        <f>$X$34</f>
        <v>バレーボール指数</v>
      </c>
      <c r="U1596" s="701"/>
      <c r="X1596" s="12"/>
      <c r="Y1596" s="151"/>
      <c r="Z1596" s="151"/>
      <c r="AA1596" s="151"/>
      <c r="AB1596" s="151"/>
      <c r="AC1596" s="151"/>
      <c r="AD1596" s="151"/>
      <c r="AE1596" s="151"/>
    </row>
    <row r="1597" spans="1:31">
      <c r="A1597" s="714"/>
      <c r="B1597" s="715"/>
      <c r="C1597" s="715"/>
      <c r="D1597" s="715"/>
      <c r="E1597" s="715"/>
      <c r="F1597" s="715"/>
      <c r="G1597" s="715"/>
      <c r="H1597" s="715"/>
      <c r="I1597" s="715"/>
      <c r="J1597" s="715"/>
      <c r="K1597" s="716"/>
      <c r="L1597" s="12" t="s">
        <v>20</v>
      </c>
      <c r="M1597" s="702" t="s">
        <v>19</v>
      </c>
      <c r="N1597" s="702"/>
      <c r="O1597" s="702"/>
      <c r="P1597" s="702"/>
      <c r="Q1597" s="702"/>
      <c r="R1597" s="702"/>
      <c r="S1597" s="702"/>
      <c r="T1597" s="703" t="str">
        <f>X1593</f>
        <v/>
      </c>
      <c r="U1597" s="704"/>
      <c r="X1597" s="12"/>
      <c r="Y1597" s="152"/>
      <c r="Z1597" s="152"/>
      <c r="AA1597" s="152"/>
      <c r="AB1597" s="152"/>
      <c r="AC1597" s="152"/>
      <c r="AD1597" s="152"/>
      <c r="AE1597" s="152"/>
    </row>
    <row r="1598" spans="1:31" ht="14.25">
      <c r="A1598" s="717" t="str">
        <f>$A$40</f>
        <v>フォーマット作成者　：　Komuro Consulting Group　小室匡史</v>
      </c>
      <c r="B1598" s="717"/>
      <c r="C1598" s="717"/>
      <c r="D1598" s="717"/>
      <c r="E1598" s="717"/>
      <c r="F1598" s="717"/>
      <c r="G1598" s="717"/>
      <c r="H1598" s="717"/>
      <c r="I1598" s="717"/>
      <c r="J1598" s="717"/>
      <c r="K1598" s="717"/>
      <c r="L1598" s="455" t="s">
        <v>20</v>
      </c>
      <c r="M1598" s="699" t="s">
        <v>105</v>
      </c>
      <c r="N1598" s="699"/>
      <c r="O1598" s="699"/>
      <c r="P1598" s="699"/>
      <c r="Q1598" s="699"/>
      <c r="R1598" s="699"/>
      <c r="S1598" s="699"/>
      <c r="T1598" s="704"/>
      <c r="U1598" s="704"/>
      <c r="X1598" s="12"/>
      <c r="Y1598" s="153"/>
      <c r="Z1598" s="153"/>
      <c r="AA1598" s="153"/>
      <c r="AB1598" s="153"/>
      <c r="AC1598" s="153"/>
      <c r="AD1598" s="153"/>
      <c r="AE1598" s="153"/>
    </row>
    <row r="1600" spans="1:31" ht="30" customHeight="1">
      <c r="A1600" s="705" t="str">
        <f>$A$1</f>
        <v>●●チームバレーボール体力指数　レーダーチャート</v>
      </c>
      <c r="B1600" s="705"/>
      <c r="C1600" s="705"/>
      <c r="D1600" s="705"/>
      <c r="E1600" s="705"/>
      <c r="F1600" s="705"/>
      <c r="G1600" s="705"/>
      <c r="H1600" s="705"/>
      <c r="I1600" s="705"/>
      <c r="J1600" s="705"/>
      <c r="K1600" s="705"/>
      <c r="L1600" s="705"/>
      <c r="M1600" s="705"/>
      <c r="N1600" s="705"/>
      <c r="O1600" s="705"/>
      <c r="P1600" s="705"/>
      <c r="Q1600" s="705"/>
      <c r="R1600" s="705"/>
      <c r="S1600" s="705"/>
      <c r="T1600" s="705"/>
      <c r="U1600" s="705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31" t="s">
        <v>10</v>
      </c>
      <c r="B1601" s="706" t="str">
        <f>IF(表示変換!B45="","",表示変換!B45)</f>
        <v/>
      </c>
      <c r="C1601" s="706"/>
      <c r="D1601" s="9"/>
      <c r="E1601" s="431" t="s">
        <v>11</v>
      </c>
      <c r="F1601" s="707" t="str">
        <f>IF(表示変換!I45="","",表示変換!I45)</f>
        <v/>
      </c>
      <c r="G1601" s="707"/>
      <c r="H1601" s="432" t="s">
        <v>293</v>
      </c>
      <c r="I1601" s="14"/>
      <c r="J1601" s="432" t="s">
        <v>13</v>
      </c>
      <c r="K1601" s="707" t="str">
        <f>IF(表示変換!J45="","",表示変換!J45)</f>
        <v/>
      </c>
      <c r="L1601" s="707"/>
      <c r="M1601" s="431" t="s">
        <v>14</v>
      </c>
      <c r="N1601" s="6"/>
      <c r="O1601" s="706" t="s">
        <v>307</v>
      </c>
      <c r="P1601" s="706"/>
      <c r="Q1601" s="706" t="str">
        <f>IF(表示変換!H45="","",表示変換!H45)</f>
        <v/>
      </c>
      <c r="R1601" s="706"/>
      <c r="S1601" s="708" t="str">
        <f>IF(入力!$C$4="","",入力!$C$4)</f>
        <v>2016.01.01</v>
      </c>
      <c r="T1601" s="708"/>
      <c r="U1601" s="9" t="s">
        <v>99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20" t="s">
        <v>5</v>
      </c>
      <c r="B1603" s="723" t="s">
        <v>294</v>
      </c>
      <c r="C1603" s="726" t="s">
        <v>0</v>
      </c>
      <c r="D1603" s="709" t="s">
        <v>308</v>
      </c>
      <c r="E1603" s="710"/>
      <c r="F1603" s="709" t="s">
        <v>57</v>
      </c>
      <c r="G1603" s="710"/>
      <c r="H1603" s="709" t="s">
        <v>389</v>
      </c>
      <c r="I1603" s="710"/>
      <c r="J1603" s="709" t="s">
        <v>41</v>
      </c>
      <c r="K1603" s="710"/>
      <c r="L1603" s="718" t="s">
        <v>58</v>
      </c>
      <c r="M1603" s="719"/>
      <c r="N1603" s="718" t="s">
        <v>59</v>
      </c>
      <c r="O1603" s="719"/>
      <c r="P1603" s="718" t="s">
        <v>42</v>
      </c>
      <c r="Q1603" s="719"/>
      <c r="R1603" s="709" t="s">
        <v>282</v>
      </c>
      <c r="S1603" s="710"/>
      <c r="T1603" s="157" t="s">
        <v>1</v>
      </c>
      <c r="U1603" s="158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1"/>
      <c r="B1604" s="724"/>
      <c r="C1604" s="727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2"/>
      <c r="B1605" s="725"/>
      <c r="C1605" s="728"/>
      <c r="D1605" s="2" t="str">
        <f>IF(表示変換!$N$5="","",表示変換!$N$5)</f>
        <v>sec</v>
      </c>
      <c r="E1605" s="4" t="s">
        <v>283</v>
      </c>
      <c r="F1605" s="2" t="str">
        <f>IF(表示変換!$O$5="","",表示変換!$O$5)</f>
        <v>sec</v>
      </c>
      <c r="G1605" s="4" t="s">
        <v>283</v>
      </c>
      <c r="H1605" s="2" t="str">
        <f>IF(表示変換!$P$5="","",表示変換!$P$5)</f>
        <v>sec</v>
      </c>
      <c r="I1605" s="4" t="s">
        <v>283</v>
      </c>
      <c r="J1605" s="2" t="str">
        <f>IF(表示変換!$Q$5="","",表示変換!$Q$5)</f>
        <v>cm</v>
      </c>
      <c r="K1605" s="4" t="s">
        <v>283</v>
      </c>
      <c r="L1605" s="2" t="str">
        <f>IF(表示変換!$R$5="","",表示変換!$R$5)</f>
        <v>cm</v>
      </c>
      <c r="M1605" s="4" t="s">
        <v>283</v>
      </c>
      <c r="N1605" s="2" t="str">
        <f>IF(表示変換!$S$5="","",表示変換!$S$5)</f>
        <v>m</v>
      </c>
      <c r="O1605" s="4" t="s">
        <v>283</v>
      </c>
      <c r="P1605" s="2" t="str">
        <f>IF(表示変換!$T$5="","",表示変換!$T$5)</f>
        <v>回</v>
      </c>
      <c r="Q1605" s="4" t="s">
        <v>283</v>
      </c>
      <c r="R1605" s="2" t="str">
        <f>IF(表示変換!$U$5="","",表示変換!$U$5)</f>
        <v>m</v>
      </c>
      <c r="S1605" s="4" t="s">
        <v>283</v>
      </c>
      <c r="T1605" s="2" t="s">
        <v>286</v>
      </c>
      <c r="U1605" s="5" t="s">
        <v>287</v>
      </c>
      <c r="X1605" s="26" t="s">
        <v>298</v>
      </c>
      <c r="Y1605" s="26" t="s">
        <v>299</v>
      </c>
      <c r="Z1605" s="26" t="s">
        <v>73</v>
      </c>
      <c r="AA1605" s="26" t="s">
        <v>28</v>
      </c>
      <c r="AB1605" s="26" t="s">
        <v>288</v>
      </c>
      <c r="AC1605" s="26" t="s">
        <v>289</v>
      </c>
      <c r="AD1605" s="26" t="s">
        <v>290</v>
      </c>
      <c r="AE1605" s="11" t="s">
        <v>301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292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377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98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1"/>
      <c r="B1637" s="712"/>
      <c r="C1637" s="712"/>
      <c r="D1637" s="712"/>
      <c r="E1637" s="712"/>
      <c r="F1637" s="712"/>
      <c r="G1637" s="712"/>
      <c r="H1637" s="712"/>
      <c r="I1637" s="712"/>
      <c r="J1637" s="712"/>
      <c r="K1637" s="713"/>
      <c r="L1637" s="12" t="s">
        <v>20</v>
      </c>
      <c r="M1637" s="700" t="s">
        <v>18</v>
      </c>
      <c r="N1637" s="700"/>
      <c r="O1637" s="700"/>
      <c r="P1637" s="700"/>
      <c r="Q1637" s="700"/>
      <c r="R1637" s="700"/>
      <c r="S1637" s="700"/>
      <c r="T1637" s="701" t="str">
        <f>$X$34</f>
        <v>バレーボール指数</v>
      </c>
      <c r="U1637" s="701"/>
      <c r="X1637" s="12"/>
      <c r="Y1637" s="151"/>
      <c r="Z1637" s="151"/>
      <c r="AA1637" s="151"/>
      <c r="AB1637" s="151"/>
      <c r="AC1637" s="151"/>
      <c r="AD1637" s="151"/>
      <c r="AE1637" s="151"/>
    </row>
    <row r="1638" spans="1:31">
      <c r="A1638" s="714"/>
      <c r="B1638" s="715"/>
      <c r="C1638" s="715"/>
      <c r="D1638" s="715"/>
      <c r="E1638" s="715"/>
      <c r="F1638" s="715"/>
      <c r="G1638" s="715"/>
      <c r="H1638" s="715"/>
      <c r="I1638" s="715"/>
      <c r="J1638" s="715"/>
      <c r="K1638" s="716"/>
      <c r="L1638" s="12" t="s">
        <v>20</v>
      </c>
      <c r="M1638" s="702" t="s">
        <v>19</v>
      </c>
      <c r="N1638" s="702"/>
      <c r="O1638" s="702"/>
      <c r="P1638" s="702"/>
      <c r="Q1638" s="702"/>
      <c r="R1638" s="702"/>
      <c r="S1638" s="702"/>
      <c r="T1638" s="703" t="str">
        <f>X1634</f>
        <v/>
      </c>
      <c r="U1638" s="704"/>
      <c r="X1638" s="12"/>
      <c r="Y1638" s="152"/>
      <c r="Z1638" s="152"/>
      <c r="AA1638" s="152"/>
      <c r="AB1638" s="152"/>
      <c r="AC1638" s="152"/>
      <c r="AD1638" s="152"/>
      <c r="AE1638" s="152"/>
    </row>
    <row r="1639" spans="1:31" ht="14.25">
      <c r="A1639" s="717" t="str">
        <f>$A$40</f>
        <v>フォーマット作成者　：　Komuro Consulting Group　小室匡史</v>
      </c>
      <c r="B1639" s="717"/>
      <c r="C1639" s="717"/>
      <c r="D1639" s="717"/>
      <c r="E1639" s="717"/>
      <c r="F1639" s="717"/>
      <c r="G1639" s="717"/>
      <c r="H1639" s="717"/>
      <c r="I1639" s="717"/>
      <c r="J1639" s="717"/>
      <c r="K1639" s="717"/>
      <c r="L1639" s="455" t="s">
        <v>20</v>
      </c>
      <c r="M1639" s="699" t="s">
        <v>105</v>
      </c>
      <c r="N1639" s="699"/>
      <c r="O1639" s="699"/>
      <c r="P1639" s="699"/>
      <c r="Q1639" s="699"/>
      <c r="R1639" s="699"/>
      <c r="S1639" s="699"/>
      <c r="T1639" s="704"/>
      <c r="U1639" s="704"/>
      <c r="X1639" s="12"/>
      <c r="Y1639" s="153"/>
      <c r="Z1639" s="153"/>
      <c r="AA1639" s="153"/>
      <c r="AB1639" s="153"/>
      <c r="AC1639" s="153"/>
      <c r="AD1639" s="153"/>
      <c r="AE1639" s="153"/>
    </row>
    <row r="1641" spans="1:31" ht="30" customHeight="1">
      <c r="A1641" s="705" t="str">
        <f>$A$1</f>
        <v>●●チームバレーボール体力指数　レーダーチャート</v>
      </c>
      <c r="B1641" s="705"/>
      <c r="C1641" s="705"/>
      <c r="D1641" s="705"/>
      <c r="E1641" s="705"/>
      <c r="F1641" s="705"/>
      <c r="G1641" s="705"/>
      <c r="H1641" s="705"/>
      <c r="I1641" s="705"/>
      <c r="J1641" s="705"/>
      <c r="K1641" s="705"/>
      <c r="L1641" s="705"/>
      <c r="M1641" s="705"/>
      <c r="N1641" s="705"/>
      <c r="O1641" s="705"/>
      <c r="P1641" s="705"/>
      <c r="Q1641" s="705"/>
      <c r="R1641" s="705"/>
      <c r="S1641" s="705"/>
      <c r="T1641" s="705"/>
      <c r="U1641" s="705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31" t="s">
        <v>10</v>
      </c>
      <c r="B1642" s="706" t="str">
        <f>IF(表示変換!B46="","",表示変換!B46)</f>
        <v/>
      </c>
      <c r="C1642" s="706"/>
      <c r="D1642" s="9"/>
      <c r="E1642" s="431" t="s">
        <v>11</v>
      </c>
      <c r="F1642" s="707" t="str">
        <f>IF(表示変換!I46="","",表示変換!I46)</f>
        <v/>
      </c>
      <c r="G1642" s="707"/>
      <c r="H1642" s="432" t="s">
        <v>274</v>
      </c>
      <c r="I1642" s="14"/>
      <c r="J1642" s="432" t="s">
        <v>13</v>
      </c>
      <c r="K1642" s="707" t="str">
        <f>IF(表示変換!J46="","",表示変換!J46)</f>
        <v/>
      </c>
      <c r="L1642" s="707"/>
      <c r="M1642" s="431" t="s">
        <v>309</v>
      </c>
      <c r="N1642" s="6"/>
      <c r="O1642" s="706" t="s">
        <v>307</v>
      </c>
      <c r="P1642" s="706"/>
      <c r="Q1642" s="706" t="str">
        <f>IF(表示変換!H46="","",表示変換!H46)</f>
        <v/>
      </c>
      <c r="R1642" s="706"/>
      <c r="S1642" s="708" t="str">
        <f>IF(入力!$C$4="","",入力!$C$4)</f>
        <v>2016.01.01</v>
      </c>
      <c r="T1642" s="708"/>
      <c r="U1642" s="9" t="s">
        <v>99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20" t="s">
        <v>5</v>
      </c>
      <c r="B1644" s="723" t="s">
        <v>302</v>
      </c>
      <c r="C1644" s="726" t="s">
        <v>0</v>
      </c>
      <c r="D1644" s="709" t="s">
        <v>310</v>
      </c>
      <c r="E1644" s="710"/>
      <c r="F1644" s="709" t="s">
        <v>279</v>
      </c>
      <c r="G1644" s="710"/>
      <c r="H1644" s="709" t="s">
        <v>389</v>
      </c>
      <c r="I1644" s="710"/>
      <c r="J1644" s="709" t="s">
        <v>41</v>
      </c>
      <c r="K1644" s="710"/>
      <c r="L1644" s="718" t="s">
        <v>304</v>
      </c>
      <c r="M1644" s="719"/>
      <c r="N1644" s="718" t="s">
        <v>311</v>
      </c>
      <c r="O1644" s="719"/>
      <c r="P1644" s="718" t="s">
        <v>42</v>
      </c>
      <c r="Q1644" s="719"/>
      <c r="R1644" s="709" t="s">
        <v>282</v>
      </c>
      <c r="S1644" s="710"/>
      <c r="T1644" s="157" t="s">
        <v>1</v>
      </c>
      <c r="U1644" s="158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1"/>
      <c r="B1645" s="724"/>
      <c r="C1645" s="727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2"/>
      <c r="B1646" s="725"/>
      <c r="C1646" s="728"/>
      <c r="D1646" s="2" t="str">
        <f>IF(表示変換!$N$5="","",表示変換!$N$5)</f>
        <v>sec</v>
      </c>
      <c r="E1646" s="4" t="s">
        <v>283</v>
      </c>
      <c r="F1646" s="2" t="str">
        <f>IF(表示変換!$O$5="","",表示変換!$O$5)</f>
        <v>sec</v>
      </c>
      <c r="G1646" s="4" t="s">
        <v>283</v>
      </c>
      <c r="H1646" s="2" t="str">
        <f>IF(表示変換!$P$5="","",表示変換!$P$5)</f>
        <v>sec</v>
      </c>
      <c r="I1646" s="4" t="s">
        <v>283</v>
      </c>
      <c r="J1646" s="2" t="str">
        <f>IF(表示変換!$Q$5="","",表示変換!$Q$5)</f>
        <v>cm</v>
      </c>
      <c r="K1646" s="4" t="s">
        <v>283</v>
      </c>
      <c r="L1646" s="2" t="str">
        <f>IF(表示変換!$R$5="","",表示変換!$R$5)</f>
        <v>cm</v>
      </c>
      <c r="M1646" s="4" t="s">
        <v>312</v>
      </c>
      <c r="N1646" s="2" t="str">
        <f>IF(表示変換!$S$5="","",表示変換!$S$5)</f>
        <v>m</v>
      </c>
      <c r="O1646" s="4" t="s">
        <v>313</v>
      </c>
      <c r="P1646" s="2" t="str">
        <f>IF(表示変換!$T$5="","",表示変換!$T$5)</f>
        <v>回</v>
      </c>
      <c r="Q1646" s="4" t="s">
        <v>313</v>
      </c>
      <c r="R1646" s="2" t="str">
        <f>IF(表示変換!$U$5="","",表示変換!$U$5)</f>
        <v>m</v>
      </c>
      <c r="S1646" s="4" t="s">
        <v>296</v>
      </c>
      <c r="T1646" s="2" t="s">
        <v>286</v>
      </c>
      <c r="U1646" s="5" t="s">
        <v>287</v>
      </c>
      <c r="X1646" s="26" t="s">
        <v>314</v>
      </c>
      <c r="Y1646" s="26" t="s">
        <v>299</v>
      </c>
      <c r="Z1646" s="26" t="s">
        <v>73</v>
      </c>
      <c r="AA1646" s="26" t="s">
        <v>28</v>
      </c>
      <c r="AB1646" s="26" t="s">
        <v>288</v>
      </c>
      <c r="AC1646" s="26" t="s">
        <v>289</v>
      </c>
      <c r="AD1646" s="26" t="s">
        <v>290</v>
      </c>
      <c r="AE1646" s="11" t="s">
        <v>301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315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377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98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1"/>
      <c r="B1678" s="712"/>
      <c r="C1678" s="712"/>
      <c r="D1678" s="712"/>
      <c r="E1678" s="712"/>
      <c r="F1678" s="712"/>
      <c r="G1678" s="712"/>
      <c r="H1678" s="712"/>
      <c r="I1678" s="712"/>
      <c r="J1678" s="712"/>
      <c r="K1678" s="713"/>
      <c r="L1678" s="12" t="s">
        <v>20</v>
      </c>
      <c r="M1678" s="700" t="s">
        <v>18</v>
      </c>
      <c r="N1678" s="700"/>
      <c r="O1678" s="700"/>
      <c r="P1678" s="700"/>
      <c r="Q1678" s="700"/>
      <c r="R1678" s="700"/>
      <c r="S1678" s="700"/>
      <c r="T1678" s="701" t="str">
        <f>$X$34</f>
        <v>バレーボール指数</v>
      </c>
      <c r="U1678" s="701"/>
      <c r="X1678" s="12"/>
      <c r="Y1678" s="151"/>
      <c r="Z1678" s="151"/>
      <c r="AA1678" s="151"/>
      <c r="AB1678" s="151"/>
      <c r="AC1678" s="151"/>
      <c r="AD1678" s="151"/>
      <c r="AE1678" s="151"/>
    </row>
    <row r="1679" spans="1:31">
      <c r="A1679" s="714"/>
      <c r="B1679" s="715"/>
      <c r="C1679" s="715"/>
      <c r="D1679" s="715"/>
      <c r="E1679" s="715"/>
      <c r="F1679" s="715"/>
      <c r="G1679" s="715"/>
      <c r="H1679" s="715"/>
      <c r="I1679" s="715"/>
      <c r="J1679" s="715"/>
      <c r="K1679" s="716"/>
      <c r="L1679" s="12" t="s">
        <v>20</v>
      </c>
      <c r="M1679" s="702" t="s">
        <v>19</v>
      </c>
      <c r="N1679" s="702"/>
      <c r="O1679" s="702"/>
      <c r="P1679" s="702"/>
      <c r="Q1679" s="702"/>
      <c r="R1679" s="702"/>
      <c r="S1679" s="702"/>
      <c r="T1679" s="703" t="str">
        <f>X1675</f>
        <v/>
      </c>
      <c r="U1679" s="704"/>
      <c r="X1679" s="12"/>
      <c r="Y1679" s="152"/>
      <c r="Z1679" s="152"/>
      <c r="AA1679" s="152"/>
      <c r="AB1679" s="152"/>
      <c r="AC1679" s="152"/>
      <c r="AD1679" s="152"/>
      <c r="AE1679" s="152"/>
    </row>
    <row r="1680" spans="1:31" ht="14.25">
      <c r="A1680" s="717" t="str">
        <f>$A$40</f>
        <v>フォーマット作成者　：　Komuro Consulting Group　小室匡史</v>
      </c>
      <c r="B1680" s="717"/>
      <c r="C1680" s="717"/>
      <c r="D1680" s="717"/>
      <c r="E1680" s="717"/>
      <c r="F1680" s="717"/>
      <c r="G1680" s="717"/>
      <c r="H1680" s="717"/>
      <c r="I1680" s="717"/>
      <c r="J1680" s="717"/>
      <c r="K1680" s="717"/>
      <c r="L1680" s="455" t="s">
        <v>20</v>
      </c>
      <c r="M1680" s="699" t="s">
        <v>105</v>
      </c>
      <c r="N1680" s="699"/>
      <c r="O1680" s="699"/>
      <c r="P1680" s="699"/>
      <c r="Q1680" s="699"/>
      <c r="R1680" s="699"/>
      <c r="S1680" s="699"/>
      <c r="T1680" s="704"/>
      <c r="U1680" s="704"/>
      <c r="X1680" s="12"/>
      <c r="Y1680" s="153"/>
      <c r="Z1680" s="153"/>
      <c r="AA1680" s="153"/>
      <c r="AB1680" s="153"/>
      <c r="AC1680" s="153"/>
      <c r="AD1680" s="153"/>
      <c r="AE1680" s="153"/>
    </row>
    <row r="1682" spans="1:31" ht="30" customHeight="1">
      <c r="A1682" s="705" t="str">
        <f>$A$1</f>
        <v>●●チームバレーボール体力指数　レーダーチャート</v>
      </c>
      <c r="B1682" s="705"/>
      <c r="C1682" s="705"/>
      <c r="D1682" s="705"/>
      <c r="E1682" s="705"/>
      <c r="F1682" s="705"/>
      <c r="G1682" s="705"/>
      <c r="H1682" s="705"/>
      <c r="I1682" s="705"/>
      <c r="J1682" s="705"/>
      <c r="K1682" s="705"/>
      <c r="L1682" s="705"/>
      <c r="M1682" s="705"/>
      <c r="N1682" s="705"/>
      <c r="O1682" s="705"/>
      <c r="P1682" s="705"/>
      <c r="Q1682" s="705"/>
      <c r="R1682" s="705"/>
      <c r="S1682" s="705"/>
      <c r="T1682" s="705"/>
      <c r="U1682" s="705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31" t="s">
        <v>10</v>
      </c>
      <c r="B1683" s="706" t="str">
        <f>IF(表示変換!B47="","",表示変換!B47)</f>
        <v/>
      </c>
      <c r="C1683" s="706"/>
      <c r="D1683" s="9"/>
      <c r="E1683" s="431" t="s">
        <v>11</v>
      </c>
      <c r="F1683" s="707" t="str">
        <f>IF(表示変換!I47="","",表示変換!I47)</f>
        <v/>
      </c>
      <c r="G1683" s="707"/>
      <c r="H1683" s="432" t="s">
        <v>293</v>
      </c>
      <c r="I1683" s="14"/>
      <c r="J1683" s="432" t="s">
        <v>13</v>
      </c>
      <c r="K1683" s="707" t="str">
        <f>IF(表示変換!J47="","",表示変換!J47)</f>
        <v/>
      </c>
      <c r="L1683" s="707"/>
      <c r="M1683" s="431" t="s">
        <v>14</v>
      </c>
      <c r="N1683" s="6"/>
      <c r="O1683" s="706" t="s">
        <v>276</v>
      </c>
      <c r="P1683" s="706"/>
      <c r="Q1683" s="706" t="str">
        <f>IF(表示変換!H47="","",表示変換!H47)</f>
        <v/>
      </c>
      <c r="R1683" s="706"/>
      <c r="S1683" s="708" t="str">
        <f>IF(入力!$C$4="","",入力!$C$4)</f>
        <v>2016.01.01</v>
      </c>
      <c r="T1683" s="708"/>
      <c r="U1683" s="9" t="s">
        <v>99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20" t="s">
        <v>5</v>
      </c>
      <c r="B1685" s="723" t="s">
        <v>316</v>
      </c>
      <c r="C1685" s="726" t="s">
        <v>0</v>
      </c>
      <c r="D1685" s="709" t="s">
        <v>45</v>
      </c>
      <c r="E1685" s="710"/>
      <c r="F1685" s="709" t="s">
        <v>57</v>
      </c>
      <c r="G1685" s="710"/>
      <c r="H1685" s="709" t="s">
        <v>389</v>
      </c>
      <c r="I1685" s="710"/>
      <c r="J1685" s="709" t="s">
        <v>41</v>
      </c>
      <c r="K1685" s="710"/>
      <c r="L1685" s="718" t="s">
        <v>58</v>
      </c>
      <c r="M1685" s="719"/>
      <c r="N1685" s="718" t="s">
        <v>59</v>
      </c>
      <c r="O1685" s="719"/>
      <c r="P1685" s="718" t="s">
        <v>42</v>
      </c>
      <c r="Q1685" s="719"/>
      <c r="R1685" s="709" t="s">
        <v>46</v>
      </c>
      <c r="S1685" s="710"/>
      <c r="T1685" s="157" t="s">
        <v>1</v>
      </c>
      <c r="U1685" s="158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1"/>
      <c r="B1686" s="724"/>
      <c r="C1686" s="727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2"/>
      <c r="B1687" s="725"/>
      <c r="C1687" s="728"/>
      <c r="D1687" s="2" t="str">
        <f>IF(表示変換!$N$5="","",表示変換!$N$5)</f>
        <v>sec</v>
      </c>
      <c r="E1687" s="4" t="s">
        <v>283</v>
      </c>
      <c r="F1687" s="2" t="str">
        <f>IF(表示変換!$O$5="","",表示変換!$O$5)</f>
        <v>sec</v>
      </c>
      <c r="G1687" s="4" t="s">
        <v>283</v>
      </c>
      <c r="H1687" s="2" t="str">
        <f>IF(表示変換!$P$5="","",表示変換!$P$5)</f>
        <v>sec</v>
      </c>
      <c r="I1687" s="4" t="s">
        <v>283</v>
      </c>
      <c r="J1687" s="2" t="str">
        <f>IF(表示変換!$Q$5="","",表示変換!$Q$5)</f>
        <v>cm</v>
      </c>
      <c r="K1687" s="4" t="s">
        <v>283</v>
      </c>
      <c r="L1687" s="2" t="str">
        <f>IF(表示変換!$R$5="","",表示変換!$R$5)</f>
        <v>cm</v>
      </c>
      <c r="M1687" s="4" t="s">
        <v>283</v>
      </c>
      <c r="N1687" s="2" t="str">
        <f>IF(表示変換!$S$5="","",表示変換!$S$5)</f>
        <v>m</v>
      </c>
      <c r="O1687" s="4" t="s">
        <v>283</v>
      </c>
      <c r="P1687" s="2" t="str">
        <f>IF(表示変換!$T$5="","",表示変換!$T$5)</f>
        <v>回</v>
      </c>
      <c r="Q1687" s="4" t="s">
        <v>283</v>
      </c>
      <c r="R1687" s="2" t="str">
        <f>IF(表示変換!$U$5="","",表示変換!$U$5)</f>
        <v>m</v>
      </c>
      <c r="S1687" s="4" t="s">
        <v>283</v>
      </c>
      <c r="T1687" s="2" t="s">
        <v>286</v>
      </c>
      <c r="U1687" s="5" t="s">
        <v>287</v>
      </c>
      <c r="X1687" s="26" t="s">
        <v>298</v>
      </c>
      <c r="Y1687" s="26" t="s">
        <v>299</v>
      </c>
      <c r="Z1687" s="26" t="s">
        <v>73</v>
      </c>
      <c r="AA1687" s="26" t="s">
        <v>28</v>
      </c>
      <c r="AB1687" s="26" t="s">
        <v>288</v>
      </c>
      <c r="AC1687" s="26" t="s">
        <v>289</v>
      </c>
      <c r="AD1687" s="26" t="s">
        <v>290</v>
      </c>
      <c r="AE1687" s="11" t="s">
        <v>301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292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377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98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1"/>
      <c r="B1719" s="712"/>
      <c r="C1719" s="712"/>
      <c r="D1719" s="712"/>
      <c r="E1719" s="712"/>
      <c r="F1719" s="712"/>
      <c r="G1719" s="712"/>
      <c r="H1719" s="712"/>
      <c r="I1719" s="712"/>
      <c r="J1719" s="712"/>
      <c r="K1719" s="713"/>
      <c r="L1719" s="12" t="s">
        <v>20</v>
      </c>
      <c r="M1719" s="700" t="s">
        <v>18</v>
      </c>
      <c r="N1719" s="700"/>
      <c r="O1719" s="700"/>
      <c r="P1719" s="700"/>
      <c r="Q1719" s="700"/>
      <c r="R1719" s="700"/>
      <c r="S1719" s="700"/>
      <c r="T1719" s="701" t="str">
        <f>$X$34</f>
        <v>バレーボール指数</v>
      </c>
      <c r="U1719" s="701"/>
      <c r="X1719" s="12"/>
      <c r="Y1719" s="151"/>
      <c r="Z1719" s="151"/>
      <c r="AA1719" s="151"/>
      <c r="AB1719" s="151"/>
      <c r="AC1719" s="151"/>
      <c r="AD1719" s="151"/>
      <c r="AE1719" s="151"/>
    </row>
    <row r="1720" spans="1:31">
      <c r="A1720" s="714"/>
      <c r="B1720" s="715"/>
      <c r="C1720" s="715"/>
      <c r="D1720" s="715"/>
      <c r="E1720" s="715"/>
      <c r="F1720" s="715"/>
      <c r="G1720" s="715"/>
      <c r="H1720" s="715"/>
      <c r="I1720" s="715"/>
      <c r="J1720" s="715"/>
      <c r="K1720" s="716"/>
      <c r="L1720" s="12" t="s">
        <v>20</v>
      </c>
      <c r="M1720" s="702" t="s">
        <v>19</v>
      </c>
      <c r="N1720" s="702"/>
      <c r="O1720" s="702"/>
      <c r="P1720" s="702"/>
      <c r="Q1720" s="702"/>
      <c r="R1720" s="702"/>
      <c r="S1720" s="702"/>
      <c r="T1720" s="703" t="str">
        <f>X1716</f>
        <v/>
      </c>
      <c r="U1720" s="704"/>
      <c r="X1720" s="12"/>
      <c r="Y1720" s="152"/>
      <c r="Z1720" s="152"/>
      <c r="AA1720" s="152"/>
      <c r="AB1720" s="152"/>
      <c r="AC1720" s="152"/>
      <c r="AD1720" s="152"/>
      <c r="AE1720" s="152"/>
    </row>
    <row r="1721" spans="1:31" ht="14.25">
      <c r="A1721" s="717" t="str">
        <f>$A$40</f>
        <v>フォーマット作成者　：　Komuro Consulting Group　小室匡史</v>
      </c>
      <c r="B1721" s="717"/>
      <c r="C1721" s="717"/>
      <c r="D1721" s="717"/>
      <c r="E1721" s="717"/>
      <c r="F1721" s="717"/>
      <c r="G1721" s="717"/>
      <c r="H1721" s="717"/>
      <c r="I1721" s="717"/>
      <c r="J1721" s="717"/>
      <c r="K1721" s="717"/>
      <c r="L1721" s="455" t="s">
        <v>20</v>
      </c>
      <c r="M1721" s="699" t="s">
        <v>105</v>
      </c>
      <c r="N1721" s="699"/>
      <c r="O1721" s="699"/>
      <c r="P1721" s="699"/>
      <c r="Q1721" s="699"/>
      <c r="R1721" s="699"/>
      <c r="S1721" s="699"/>
      <c r="T1721" s="704"/>
      <c r="U1721" s="704"/>
      <c r="X1721" s="12"/>
      <c r="Y1721" s="153"/>
      <c r="Z1721" s="153"/>
      <c r="AA1721" s="153"/>
      <c r="AB1721" s="153"/>
      <c r="AC1721" s="153"/>
      <c r="AD1721" s="153"/>
      <c r="AE1721" s="153"/>
    </row>
    <row r="1723" spans="1:31" ht="30" customHeight="1">
      <c r="A1723" s="705" t="str">
        <f>$A$1</f>
        <v>●●チームバレーボール体力指数　レーダーチャート</v>
      </c>
      <c r="B1723" s="705"/>
      <c r="C1723" s="705"/>
      <c r="D1723" s="705"/>
      <c r="E1723" s="705"/>
      <c r="F1723" s="705"/>
      <c r="G1723" s="705"/>
      <c r="H1723" s="705"/>
      <c r="I1723" s="705"/>
      <c r="J1723" s="705"/>
      <c r="K1723" s="705"/>
      <c r="L1723" s="705"/>
      <c r="M1723" s="705"/>
      <c r="N1723" s="705"/>
      <c r="O1723" s="705"/>
      <c r="P1723" s="705"/>
      <c r="Q1723" s="705"/>
      <c r="R1723" s="705"/>
      <c r="S1723" s="705"/>
      <c r="T1723" s="705"/>
      <c r="U1723" s="705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31" t="s">
        <v>10</v>
      </c>
      <c r="B1724" s="706" t="str">
        <f>IF(表示変換!B48="","",表示変換!B48)</f>
        <v/>
      </c>
      <c r="C1724" s="706"/>
      <c r="D1724" s="9"/>
      <c r="E1724" s="431" t="s">
        <v>11</v>
      </c>
      <c r="F1724" s="707" t="str">
        <f>IF(表示変換!I48="","",表示変換!I48)</f>
        <v/>
      </c>
      <c r="G1724" s="707"/>
      <c r="H1724" s="432" t="s">
        <v>274</v>
      </c>
      <c r="I1724" s="14"/>
      <c r="J1724" s="432" t="s">
        <v>13</v>
      </c>
      <c r="K1724" s="707" t="str">
        <f>IF(表示変換!J48="","",表示変換!J48)</f>
        <v/>
      </c>
      <c r="L1724" s="707"/>
      <c r="M1724" s="431" t="s">
        <v>275</v>
      </c>
      <c r="N1724" s="6"/>
      <c r="O1724" s="706" t="s">
        <v>307</v>
      </c>
      <c r="P1724" s="706"/>
      <c r="Q1724" s="706" t="str">
        <f>IF(表示変換!H48="","",表示変換!H48)</f>
        <v/>
      </c>
      <c r="R1724" s="706"/>
      <c r="S1724" s="708" t="str">
        <f>IF(入力!$C$4="","",入力!$C$4)</f>
        <v>2016.01.01</v>
      </c>
      <c r="T1724" s="708"/>
      <c r="U1724" s="9" t="s">
        <v>99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20" t="s">
        <v>5</v>
      </c>
      <c r="B1726" s="723" t="s">
        <v>302</v>
      </c>
      <c r="C1726" s="726" t="s">
        <v>0</v>
      </c>
      <c r="D1726" s="709" t="s">
        <v>317</v>
      </c>
      <c r="E1726" s="710"/>
      <c r="F1726" s="709" t="s">
        <v>318</v>
      </c>
      <c r="G1726" s="710"/>
      <c r="H1726" s="709" t="s">
        <v>389</v>
      </c>
      <c r="I1726" s="710"/>
      <c r="J1726" s="709" t="s">
        <v>41</v>
      </c>
      <c r="K1726" s="710"/>
      <c r="L1726" s="718" t="s">
        <v>304</v>
      </c>
      <c r="M1726" s="719"/>
      <c r="N1726" s="718" t="s">
        <v>311</v>
      </c>
      <c r="O1726" s="719"/>
      <c r="P1726" s="718" t="s">
        <v>42</v>
      </c>
      <c r="Q1726" s="719"/>
      <c r="R1726" s="709" t="s">
        <v>319</v>
      </c>
      <c r="S1726" s="710"/>
      <c r="T1726" s="157" t="s">
        <v>1</v>
      </c>
      <c r="U1726" s="158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1"/>
      <c r="B1727" s="724"/>
      <c r="C1727" s="727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2"/>
      <c r="B1728" s="725"/>
      <c r="C1728" s="728"/>
      <c r="D1728" s="2" t="str">
        <f>IF(表示変換!$N$5="","",表示変換!$N$5)</f>
        <v>sec</v>
      </c>
      <c r="E1728" s="4" t="s">
        <v>283</v>
      </c>
      <c r="F1728" s="2" t="str">
        <f>IF(表示変換!$O$5="","",表示変換!$O$5)</f>
        <v>sec</v>
      </c>
      <c r="G1728" s="4" t="s">
        <v>283</v>
      </c>
      <c r="H1728" s="2" t="str">
        <f>IF(表示変換!$P$5="","",表示変換!$P$5)</f>
        <v>sec</v>
      </c>
      <c r="I1728" s="4" t="s">
        <v>283</v>
      </c>
      <c r="J1728" s="2" t="str">
        <f>IF(表示変換!$Q$5="","",表示変換!$Q$5)</f>
        <v>cm</v>
      </c>
      <c r="K1728" s="4" t="s">
        <v>283</v>
      </c>
      <c r="L1728" s="2" t="str">
        <f>IF(表示変換!$R$5="","",表示変換!$R$5)</f>
        <v>cm</v>
      </c>
      <c r="M1728" s="4" t="s">
        <v>283</v>
      </c>
      <c r="N1728" s="2" t="str">
        <f>IF(表示変換!$S$5="","",表示変換!$S$5)</f>
        <v>m</v>
      </c>
      <c r="O1728" s="4" t="s">
        <v>283</v>
      </c>
      <c r="P1728" s="2" t="str">
        <f>IF(表示変換!$T$5="","",表示変換!$T$5)</f>
        <v>回</v>
      </c>
      <c r="Q1728" s="4" t="s">
        <v>283</v>
      </c>
      <c r="R1728" s="2" t="str">
        <f>IF(表示変換!$U$5="","",表示変換!$U$5)</f>
        <v>m</v>
      </c>
      <c r="S1728" s="4" t="s">
        <v>283</v>
      </c>
      <c r="T1728" s="2" t="s">
        <v>286</v>
      </c>
      <c r="U1728" s="5" t="s">
        <v>287</v>
      </c>
      <c r="X1728" s="26" t="s">
        <v>298</v>
      </c>
      <c r="Y1728" s="26" t="s">
        <v>299</v>
      </c>
      <c r="Z1728" s="26" t="s">
        <v>73</v>
      </c>
      <c r="AA1728" s="26" t="s">
        <v>28</v>
      </c>
      <c r="AB1728" s="26" t="s">
        <v>288</v>
      </c>
      <c r="AC1728" s="26" t="s">
        <v>289</v>
      </c>
      <c r="AD1728" s="26" t="s">
        <v>290</v>
      </c>
      <c r="AE1728" s="11" t="s">
        <v>301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315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377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98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1"/>
      <c r="B1760" s="712"/>
      <c r="C1760" s="712"/>
      <c r="D1760" s="712"/>
      <c r="E1760" s="712"/>
      <c r="F1760" s="712"/>
      <c r="G1760" s="712"/>
      <c r="H1760" s="712"/>
      <c r="I1760" s="712"/>
      <c r="J1760" s="712"/>
      <c r="K1760" s="713"/>
      <c r="L1760" s="12" t="s">
        <v>20</v>
      </c>
      <c r="M1760" s="700" t="s">
        <v>18</v>
      </c>
      <c r="N1760" s="700"/>
      <c r="O1760" s="700"/>
      <c r="P1760" s="700"/>
      <c r="Q1760" s="700"/>
      <c r="R1760" s="700"/>
      <c r="S1760" s="700"/>
      <c r="T1760" s="701" t="str">
        <f>$X$34</f>
        <v>バレーボール指数</v>
      </c>
      <c r="U1760" s="701"/>
      <c r="X1760" s="12"/>
      <c r="Y1760" s="151"/>
      <c r="Z1760" s="151"/>
      <c r="AA1760" s="151"/>
      <c r="AB1760" s="151"/>
      <c r="AC1760" s="151"/>
      <c r="AD1760" s="151"/>
      <c r="AE1760" s="151"/>
    </row>
    <row r="1761" spans="1:31">
      <c r="A1761" s="714"/>
      <c r="B1761" s="715"/>
      <c r="C1761" s="715"/>
      <c r="D1761" s="715"/>
      <c r="E1761" s="715"/>
      <c r="F1761" s="715"/>
      <c r="G1761" s="715"/>
      <c r="H1761" s="715"/>
      <c r="I1761" s="715"/>
      <c r="J1761" s="715"/>
      <c r="K1761" s="716"/>
      <c r="L1761" s="12" t="s">
        <v>20</v>
      </c>
      <c r="M1761" s="702" t="s">
        <v>19</v>
      </c>
      <c r="N1761" s="702"/>
      <c r="O1761" s="702"/>
      <c r="P1761" s="702"/>
      <c r="Q1761" s="702"/>
      <c r="R1761" s="702"/>
      <c r="S1761" s="702"/>
      <c r="T1761" s="703" t="str">
        <f>X1757</f>
        <v/>
      </c>
      <c r="U1761" s="704"/>
      <c r="X1761" s="12"/>
      <c r="Y1761" s="152"/>
      <c r="Z1761" s="152"/>
      <c r="AA1761" s="152"/>
      <c r="AB1761" s="152"/>
      <c r="AC1761" s="152"/>
      <c r="AD1761" s="152"/>
      <c r="AE1761" s="152"/>
    </row>
    <row r="1762" spans="1:31" ht="14.25">
      <c r="A1762" s="717" t="str">
        <f>$A$40</f>
        <v>フォーマット作成者　：　Komuro Consulting Group　小室匡史</v>
      </c>
      <c r="B1762" s="717"/>
      <c r="C1762" s="717"/>
      <c r="D1762" s="717"/>
      <c r="E1762" s="717"/>
      <c r="F1762" s="717"/>
      <c r="G1762" s="717"/>
      <c r="H1762" s="717"/>
      <c r="I1762" s="717"/>
      <c r="J1762" s="717"/>
      <c r="K1762" s="717"/>
      <c r="L1762" s="455" t="s">
        <v>20</v>
      </c>
      <c r="M1762" s="699" t="s">
        <v>105</v>
      </c>
      <c r="N1762" s="699"/>
      <c r="O1762" s="699"/>
      <c r="P1762" s="699"/>
      <c r="Q1762" s="699"/>
      <c r="R1762" s="699"/>
      <c r="S1762" s="699"/>
      <c r="T1762" s="704"/>
      <c r="U1762" s="704"/>
      <c r="X1762" s="12"/>
      <c r="Y1762" s="153"/>
      <c r="Z1762" s="153"/>
      <c r="AA1762" s="153"/>
      <c r="AB1762" s="153"/>
      <c r="AC1762" s="153"/>
      <c r="AD1762" s="153"/>
      <c r="AE1762" s="153"/>
    </row>
    <row r="1763" spans="1:31" ht="14.25" customHeight="1"/>
    <row r="1764" spans="1:31" ht="30" customHeight="1">
      <c r="A1764" s="705" t="str">
        <f>$A$1</f>
        <v>●●チームバレーボール体力指数　レーダーチャート</v>
      </c>
      <c r="B1764" s="705"/>
      <c r="C1764" s="705"/>
      <c r="D1764" s="705"/>
      <c r="E1764" s="705"/>
      <c r="F1764" s="705"/>
      <c r="G1764" s="705"/>
      <c r="H1764" s="705"/>
      <c r="I1764" s="705"/>
      <c r="J1764" s="705"/>
      <c r="K1764" s="705"/>
      <c r="L1764" s="705"/>
      <c r="M1764" s="705"/>
      <c r="N1764" s="705"/>
      <c r="O1764" s="705"/>
      <c r="P1764" s="705"/>
      <c r="Q1764" s="705"/>
      <c r="R1764" s="705"/>
      <c r="S1764" s="705"/>
      <c r="T1764" s="705"/>
      <c r="U1764" s="705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31" t="s">
        <v>10</v>
      </c>
      <c r="B1765" s="706" t="str">
        <f>IF(表示変換!B49="","",表示変換!B49)</f>
        <v/>
      </c>
      <c r="C1765" s="706"/>
      <c r="D1765" s="9"/>
      <c r="E1765" s="431" t="s">
        <v>11</v>
      </c>
      <c r="F1765" s="707" t="str">
        <f>IF(表示変換!I49="","",表示変換!I49)</f>
        <v/>
      </c>
      <c r="G1765" s="707"/>
      <c r="H1765" s="432" t="s">
        <v>293</v>
      </c>
      <c r="I1765" s="14"/>
      <c r="J1765" s="432" t="s">
        <v>13</v>
      </c>
      <c r="K1765" s="707" t="str">
        <f>IF(表示変換!J49="","",表示変換!J49)</f>
        <v/>
      </c>
      <c r="L1765" s="707"/>
      <c r="M1765" s="431" t="s">
        <v>275</v>
      </c>
      <c r="N1765" s="6"/>
      <c r="O1765" s="706" t="s">
        <v>307</v>
      </c>
      <c r="P1765" s="706"/>
      <c r="Q1765" s="706" t="str">
        <f>IF(表示変換!H49="","",表示変換!H49)</f>
        <v/>
      </c>
      <c r="R1765" s="706"/>
      <c r="S1765" s="708" t="str">
        <f>IF(入力!$C$4="","",入力!$C$4)</f>
        <v>2016.01.01</v>
      </c>
      <c r="T1765" s="708"/>
      <c r="U1765" s="9" t="s">
        <v>99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20" t="s">
        <v>5</v>
      </c>
      <c r="B1767" s="723" t="s">
        <v>302</v>
      </c>
      <c r="C1767" s="726" t="s">
        <v>0</v>
      </c>
      <c r="D1767" s="709" t="s">
        <v>308</v>
      </c>
      <c r="E1767" s="710"/>
      <c r="F1767" s="709" t="s">
        <v>279</v>
      </c>
      <c r="G1767" s="710"/>
      <c r="H1767" s="709" t="s">
        <v>389</v>
      </c>
      <c r="I1767" s="710"/>
      <c r="J1767" s="709" t="s">
        <v>41</v>
      </c>
      <c r="K1767" s="710"/>
      <c r="L1767" s="718" t="s">
        <v>304</v>
      </c>
      <c r="M1767" s="719"/>
      <c r="N1767" s="718" t="s">
        <v>311</v>
      </c>
      <c r="O1767" s="719"/>
      <c r="P1767" s="718" t="s">
        <v>42</v>
      </c>
      <c r="Q1767" s="719"/>
      <c r="R1767" s="709" t="s">
        <v>319</v>
      </c>
      <c r="S1767" s="710"/>
      <c r="T1767" s="157" t="s">
        <v>1</v>
      </c>
      <c r="U1767" s="158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1"/>
      <c r="B1768" s="724"/>
      <c r="C1768" s="727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2"/>
      <c r="B1769" s="725"/>
      <c r="C1769" s="728"/>
      <c r="D1769" s="2" t="str">
        <f>IF(表示変換!$N$5="","",表示変換!$N$5)</f>
        <v>sec</v>
      </c>
      <c r="E1769" s="4" t="s">
        <v>283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sec</v>
      </c>
      <c r="I1769" s="4" t="s">
        <v>283</v>
      </c>
      <c r="J1769" s="2" t="str">
        <f>IF(表示変換!$Q$5="","",表示変換!$Q$5)</f>
        <v>cm</v>
      </c>
      <c r="K1769" s="4" t="s">
        <v>7</v>
      </c>
      <c r="L1769" s="2" t="str">
        <f>IF(表示変換!$R$5="","",表示変換!$R$5)</f>
        <v>cm</v>
      </c>
      <c r="M1769" s="4" t="s">
        <v>283</v>
      </c>
      <c r="N1769" s="2" t="str">
        <f>IF(表示変換!$S$5="","",表示変換!$S$5)</f>
        <v>m</v>
      </c>
      <c r="O1769" s="4" t="s">
        <v>283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299</v>
      </c>
      <c r="Z1769" s="26" t="s">
        <v>73</v>
      </c>
      <c r="AA1769" s="26" t="s">
        <v>28</v>
      </c>
      <c r="AB1769" s="26" t="s">
        <v>320</v>
      </c>
      <c r="AC1769" s="26" t="s">
        <v>300</v>
      </c>
      <c r="AD1769" s="26" t="s">
        <v>321</v>
      </c>
      <c r="AE1769" s="11" t="s">
        <v>322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292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377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98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1"/>
      <c r="B1801" s="712"/>
      <c r="C1801" s="712"/>
      <c r="D1801" s="712"/>
      <c r="E1801" s="712"/>
      <c r="F1801" s="712"/>
      <c r="G1801" s="712"/>
      <c r="H1801" s="712"/>
      <c r="I1801" s="712"/>
      <c r="J1801" s="712"/>
      <c r="K1801" s="713"/>
      <c r="L1801" s="12" t="s">
        <v>20</v>
      </c>
      <c r="M1801" s="700" t="s">
        <v>18</v>
      </c>
      <c r="N1801" s="700"/>
      <c r="O1801" s="700"/>
      <c r="P1801" s="700"/>
      <c r="Q1801" s="700"/>
      <c r="R1801" s="700"/>
      <c r="S1801" s="700"/>
      <c r="T1801" s="701" t="str">
        <f>$X$34</f>
        <v>バレーボール指数</v>
      </c>
      <c r="U1801" s="701"/>
      <c r="X1801" s="12"/>
      <c r="Y1801" s="151"/>
      <c r="Z1801" s="151"/>
      <c r="AA1801" s="151"/>
      <c r="AB1801" s="151"/>
      <c r="AC1801" s="151"/>
      <c r="AD1801" s="151"/>
      <c r="AE1801" s="151"/>
    </row>
    <row r="1802" spans="1:31">
      <c r="A1802" s="714"/>
      <c r="B1802" s="715"/>
      <c r="C1802" s="715"/>
      <c r="D1802" s="715"/>
      <c r="E1802" s="715"/>
      <c r="F1802" s="715"/>
      <c r="G1802" s="715"/>
      <c r="H1802" s="715"/>
      <c r="I1802" s="715"/>
      <c r="J1802" s="715"/>
      <c r="K1802" s="716"/>
      <c r="L1802" s="12" t="s">
        <v>20</v>
      </c>
      <c r="M1802" s="702" t="s">
        <v>19</v>
      </c>
      <c r="N1802" s="702"/>
      <c r="O1802" s="702"/>
      <c r="P1802" s="702"/>
      <c r="Q1802" s="702"/>
      <c r="R1802" s="702"/>
      <c r="S1802" s="702"/>
      <c r="T1802" s="703" t="str">
        <f>X1798</f>
        <v/>
      </c>
      <c r="U1802" s="704"/>
      <c r="X1802" s="12"/>
      <c r="Y1802" s="152"/>
      <c r="Z1802" s="152"/>
      <c r="AA1802" s="152"/>
      <c r="AB1802" s="152"/>
      <c r="AC1802" s="152"/>
      <c r="AD1802" s="152"/>
      <c r="AE1802" s="152"/>
    </row>
    <row r="1803" spans="1:31" ht="14.25">
      <c r="A1803" s="717" t="str">
        <f>$A$40</f>
        <v>フォーマット作成者　：　Komuro Consulting Group　小室匡史</v>
      </c>
      <c r="B1803" s="717"/>
      <c r="C1803" s="717"/>
      <c r="D1803" s="717"/>
      <c r="E1803" s="717"/>
      <c r="F1803" s="717"/>
      <c r="G1803" s="717"/>
      <c r="H1803" s="717"/>
      <c r="I1803" s="717"/>
      <c r="J1803" s="717"/>
      <c r="K1803" s="717"/>
      <c r="L1803" s="455" t="s">
        <v>20</v>
      </c>
      <c r="M1803" s="699" t="s">
        <v>105</v>
      </c>
      <c r="N1803" s="699"/>
      <c r="O1803" s="699"/>
      <c r="P1803" s="699"/>
      <c r="Q1803" s="699"/>
      <c r="R1803" s="699"/>
      <c r="S1803" s="699"/>
      <c r="T1803" s="704"/>
      <c r="U1803" s="704"/>
      <c r="X1803" s="12"/>
      <c r="Y1803" s="153"/>
      <c r="Z1803" s="153"/>
      <c r="AA1803" s="153"/>
      <c r="AB1803" s="153"/>
      <c r="AC1803" s="153"/>
      <c r="AD1803" s="153"/>
      <c r="AE1803" s="153"/>
    </row>
    <row r="1805" spans="1:31" ht="30" customHeight="1">
      <c r="A1805" s="705" t="str">
        <f>$A$1</f>
        <v>●●チームバレーボール体力指数　レーダーチャート</v>
      </c>
      <c r="B1805" s="705"/>
      <c r="C1805" s="705"/>
      <c r="D1805" s="705"/>
      <c r="E1805" s="705"/>
      <c r="F1805" s="705"/>
      <c r="G1805" s="705"/>
      <c r="H1805" s="705"/>
      <c r="I1805" s="705"/>
      <c r="J1805" s="705"/>
      <c r="K1805" s="705"/>
      <c r="L1805" s="705"/>
      <c r="M1805" s="705"/>
      <c r="N1805" s="705"/>
      <c r="O1805" s="705"/>
      <c r="P1805" s="705"/>
      <c r="Q1805" s="705"/>
      <c r="R1805" s="705"/>
      <c r="S1805" s="705"/>
      <c r="T1805" s="705"/>
      <c r="U1805" s="705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31" t="s">
        <v>10</v>
      </c>
      <c r="B1806" s="706" t="str">
        <f>IF(表示変換!B50="","",表示変換!B50)</f>
        <v/>
      </c>
      <c r="C1806" s="706"/>
      <c r="D1806" s="9"/>
      <c r="E1806" s="431" t="s">
        <v>11</v>
      </c>
      <c r="F1806" s="707" t="str">
        <f>IF(表示変換!I50="","",表示変換!I50)</f>
        <v/>
      </c>
      <c r="G1806" s="707"/>
      <c r="H1806" s="432" t="s">
        <v>293</v>
      </c>
      <c r="I1806" s="14"/>
      <c r="J1806" s="432" t="s">
        <v>13</v>
      </c>
      <c r="K1806" s="707" t="str">
        <f>IF(表示変換!J50="","",表示変換!J50)</f>
        <v/>
      </c>
      <c r="L1806" s="707"/>
      <c r="M1806" s="431" t="s">
        <v>14</v>
      </c>
      <c r="N1806" s="6"/>
      <c r="O1806" s="706" t="s">
        <v>307</v>
      </c>
      <c r="P1806" s="706"/>
      <c r="Q1806" s="706" t="str">
        <f>IF(表示変換!H50="","",表示変換!H50)</f>
        <v/>
      </c>
      <c r="R1806" s="706"/>
      <c r="S1806" s="708" t="str">
        <f>IF(入力!$C$4="","",入力!$C$4)</f>
        <v>2016.01.01</v>
      </c>
      <c r="T1806" s="708"/>
      <c r="U1806" s="9" t="s">
        <v>99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20" t="s">
        <v>5</v>
      </c>
      <c r="B1808" s="723" t="s">
        <v>294</v>
      </c>
      <c r="C1808" s="726" t="s">
        <v>0</v>
      </c>
      <c r="D1808" s="709" t="s">
        <v>308</v>
      </c>
      <c r="E1808" s="710"/>
      <c r="F1808" s="709" t="s">
        <v>57</v>
      </c>
      <c r="G1808" s="710"/>
      <c r="H1808" s="709" t="s">
        <v>389</v>
      </c>
      <c r="I1808" s="710"/>
      <c r="J1808" s="709" t="s">
        <v>41</v>
      </c>
      <c r="K1808" s="710"/>
      <c r="L1808" s="718" t="s">
        <v>304</v>
      </c>
      <c r="M1808" s="719"/>
      <c r="N1808" s="718" t="s">
        <v>311</v>
      </c>
      <c r="O1808" s="719"/>
      <c r="P1808" s="718" t="s">
        <v>42</v>
      </c>
      <c r="Q1808" s="719"/>
      <c r="R1808" s="709" t="s">
        <v>282</v>
      </c>
      <c r="S1808" s="710"/>
      <c r="T1808" s="157" t="s">
        <v>1</v>
      </c>
      <c r="U1808" s="158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1"/>
      <c r="B1809" s="724"/>
      <c r="C1809" s="727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2"/>
      <c r="B1810" s="725"/>
      <c r="C1810" s="728"/>
      <c r="D1810" s="2" t="str">
        <f>IF(表示変換!$N$5="","",表示変換!$N$5)</f>
        <v>sec</v>
      </c>
      <c r="E1810" s="4" t="s">
        <v>283</v>
      </c>
      <c r="F1810" s="2" t="str">
        <f>IF(表示変換!$O$5="","",表示変換!$O$5)</f>
        <v>sec</v>
      </c>
      <c r="G1810" s="4" t="s">
        <v>283</v>
      </c>
      <c r="H1810" s="2" t="str">
        <f>IF(表示変換!$P$5="","",表示変換!$P$5)</f>
        <v>sec</v>
      </c>
      <c r="I1810" s="4" t="s">
        <v>283</v>
      </c>
      <c r="J1810" s="2" t="str">
        <f>IF(表示変換!$Q$5="","",表示変換!$Q$5)</f>
        <v>cm</v>
      </c>
      <c r="K1810" s="4" t="s">
        <v>283</v>
      </c>
      <c r="L1810" s="2" t="str">
        <f>IF(表示変換!$R$5="","",表示変換!$R$5)</f>
        <v>cm</v>
      </c>
      <c r="M1810" s="4" t="s">
        <v>283</v>
      </c>
      <c r="N1810" s="2" t="str">
        <f>IF(表示変換!$S$5="","",表示変換!$S$5)</f>
        <v>m</v>
      </c>
      <c r="O1810" s="4" t="s">
        <v>283</v>
      </c>
      <c r="P1810" s="2" t="str">
        <f>IF(表示変換!$T$5="","",表示変換!$T$5)</f>
        <v>回</v>
      </c>
      <c r="Q1810" s="4" t="s">
        <v>283</v>
      </c>
      <c r="R1810" s="2" t="str">
        <f>IF(表示変換!$U$5="","",表示変換!$U$5)</f>
        <v>m</v>
      </c>
      <c r="S1810" s="4" t="s">
        <v>283</v>
      </c>
      <c r="T1810" s="2" t="s">
        <v>286</v>
      </c>
      <c r="U1810" s="5" t="s">
        <v>287</v>
      </c>
      <c r="X1810" s="26" t="s">
        <v>298</v>
      </c>
      <c r="Y1810" s="26" t="s">
        <v>299</v>
      </c>
      <c r="Z1810" s="26" t="s">
        <v>73</v>
      </c>
      <c r="AA1810" s="26" t="s">
        <v>28</v>
      </c>
      <c r="AB1810" s="26" t="s">
        <v>288</v>
      </c>
      <c r="AC1810" s="26" t="s">
        <v>289</v>
      </c>
      <c r="AD1810" s="26" t="s">
        <v>321</v>
      </c>
      <c r="AE1810" s="11" t="s">
        <v>301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292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377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98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1"/>
      <c r="B1842" s="712"/>
      <c r="C1842" s="712"/>
      <c r="D1842" s="712"/>
      <c r="E1842" s="712"/>
      <c r="F1842" s="712"/>
      <c r="G1842" s="712"/>
      <c r="H1842" s="712"/>
      <c r="I1842" s="712"/>
      <c r="J1842" s="712"/>
      <c r="K1842" s="713"/>
      <c r="L1842" s="12" t="s">
        <v>20</v>
      </c>
      <c r="M1842" s="700" t="s">
        <v>18</v>
      </c>
      <c r="N1842" s="700"/>
      <c r="O1842" s="700"/>
      <c r="P1842" s="700"/>
      <c r="Q1842" s="700"/>
      <c r="R1842" s="700"/>
      <c r="S1842" s="700"/>
      <c r="T1842" s="701" t="str">
        <f>$X$34</f>
        <v>バレーボール指数</v>
      </c>
      <c r="U1842" s="701"/>
      <c r="X1842" s="12"/>
      <c r="Y1842" s="151"/>
      <c r="Z1842" s="151"/>
      <c r="AA1842" s="151"/>
      <c r="AB1842" s="151"/>
      <c r="AC1842" s="151"/>
      <c r="AD1842" s="151"/>
      <c r="AE1842" s="151"/>
    </row>
    <row r="1843" spans="1:31">
      <c r="A1843" s="714"/>
      <c r="B1843" s="715"/>
      <c r="C1843" s="715"/>
      <c r="D1843" s="715"/>
      <c r="E1843" s="715"/>
      <c r="F1843" s="715"/>
      <c r="G1843" s="715"/>
      <c r="H1843" s="715"/>
      <c r="I1843" s="715"/>
      <c r="J1843" s="715"/>
      <c r="K1843" s="716"/>
      <c r="L1843" s="12" t="s">
        <v>20</v>
      </c>
      <c r="M1843" s="702" t="s">
        <v>19</v>
      </c>
      <c r="N1843" s="702"/>
      <c r="O1843" s="702"/>
      <c r="P1843" s="702"/>
      <c r="Q1843" s="702"/>
      <c r="R1843" s="702"/>
      <c r="S1843" s="702"/>
      <c r="T1843" s="703" t="str">
        <f>X1839</f>
        <v/>
      </c>
      <c r="U1843" s="704"/>
      <c r="X1843" s="12"/>
      <c r="Y1843" s="152"/>
      <c r="Z1843" s="152"/>
      <c r="AA1843" s="152"/>
      <c r="AB1843" s="152"/>
      <c r="AC1843" s="152"/>
      <c r="AD1843" s="152"/>
      <c r="AE1843" s="152"/>
    </row>
    <row r="1844" spans="1:31" ht="14.25">
      <c r="A1844" s="717" t="str">
        <f>$A$40</f>
        <v>フォーマット作成者　：　Komuro Consulting Group　小室匡史</v>
      </c>
      <c r="B1844" s="717"/>
      <c r="C1844" s="717"/>
      <c r="D1844" s="717"/>
      <c r="E1844" s="717"/>
      <c r="F1844" s="717"/>
      <c r="G1844" s="717"/>
      <c r="H1844" s="717"/>
      <c r="I1844" s="717"/>
      <c r="J1844" s="717"/>
      <c r="K1844" s="717"/>
      <c r="L1844" s="455" t="s">
        <v>20</v>
      </c>
      <c r="M1844" s="699" t="s">
        <v>105</v>
      </c>
      <c r="N1844" s="699"/>
      <c r="O1844" s="699"/>
      <c r="P1844" s="699"/>
      <c r="Q1844" s="699"/>
      <c r="R1844" s="699"/>
      <c r="S1844" s="699"/>
      <c r="T1844" s="704"/>
      <c r="U1844" s="704"/>
      <c r="X1844" s="12"/>
      <c r="Y1844" s="153"/>
      <c r="Z1844" s="153"/>
      <c r="AA1844" s="153"/>
      <c r="AB1844" s="153"/>
      <c r="AC1844" s="153"/>
      <c r="AD1844" s="153"/>
      <c r="AE1844" s="153"/>
    </row>
    <row r="1846" spans="1:31" ht="30" customHeight="1">
      <c r="A1846" s="705" t="str">
        <f>$A$1</f>
        <v>●●チームバレーボール体力指数　レーダーチャート</v>
      </c>
      <c r="B1846" s="705"/>
      <c r="C1846" s="705"/>
      <c r="D1846" s="705"/>
      <c r="E1846" s="705"/>
      <c r="F1846" s="705"/>
      <c r="G1846" s="705"/>
      <c r="H1846" s="705"/>
      <c r="I1846" s="705"/>
      <c r="J1846" s="705"/>
      <c r="K1846" s="705"/>
      <c r="L1846" s="705"/>
      <c r="M1846" s="705"/>
      <c r="N1846" s="705"/>
      <c r="O1846" s="705"/>
      <c r="P1846" s="705"/>
      <c r="Q1846" s="705"/>
      <c r="R1846" s="705"/>
      <c r="S1846" s="705"/>
      <c r="T1846" s="705"/>
      <c r="U1846" s="705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31" t="s">
        <v>10</v>
      </c>
      <c r="B1847" s="706" t="str">
        <f>IF(表示変換!B51="","",表示変換!B51)</f>
        <v/>
      </c>
      <c r="C1847" s="706"/>
      <c r="D1847" s="9"/>
      <c r="E1847" s="431" t="s">
        <v>11</v>
      </c>
      <c r="F1847" s="707" t="str">
        <f>IF(表示変換!I51="","",表示変換!I51)</f>
        <v/>
      </c>
      <c r="G1847" s="707"/>
      <c r="H1847" s="432" t="s">
        <v>274</v>
      </c>
      <c r="I1847" s="14"/>
      <c r="J1847" s="432" t="s">
        <v>13</v>
      </c>
      <c r="K1847" s="707" t="str">
        <f>IF(表示変換!J51="","",表示変換!J51)</f>
        <v/>
      </c>
      <c r="L1847" s="707"/>
      <c r="M1847" s="431" t="s">
        <v>14</v>
      </c>
      <c r="N1847" s="6"/>
      <c r="O1847" s="706" t="s">
        <v>276</v>
      </c>
      <c r="P1847" s="706"/>
      <c r="Q1847" s="706" t="str">
        <f>IF(表示変換!H51="","",表示変換!H51)</f>
        <v/>
      </c>
      <c r="R1847" s="706"/>
      <c r="S1847" s="708" t="str">
        <f>IF(入力!$C$4="","",入力!$C$4)</f>
        <v>2016.01.01</v>
      </c>
      <c r="T1847" s="708"/>
      <c r="U1847" s="9" t="s">
        <v>99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20" t="s">
        <v>5</v>
      </c>
      <c r="B1849" s="723" t="s">
        <v>302</v>
      </c>
      <c r="C1849" s="726" t="s">
        <v>0</v>
      </c>
      <c r="D1849" s="709" t="s">
        <v>308</v>
      </c>
      <c r="E1849" s="710"/>
      <c r="F1849" s="709" t="s">
        <v>279</v>
      </c>
      <c r="G1849" s="710"/>
      <c r="H1849" s="709" t="s">
        <v>389</v>
      </c>
      <c r="I1849" s="710"/>
      <c r="J1849" s="709" t="s">
        <v>41</v>
      </c>
      <c r="K1849" s="710"/>
      <c r="L1849" s="718" t="s">
        <v>280</v>
      </c>
      <c r="M1849" s="719"/>
      <c r="N1849" s="718" t="s">
        <v>295</v>
      </c>
      <c r="O1849" s="719"/>
      <c r="P1849" s="718" t="s">
        <v>42</v>
      </c>
      <c r="Q1849" s="719"/>
      <c r="R1849" s="709" t="s">
        <v>282</v>
      </c>
      <c r="S1849" s="710"/>
      <c r="T1849" s="157" t="s">
        <v>1</v>
      </c>
      <c r="U1849" s="158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1"/>
      <c r="B1850" s="724"/>
      <c r="C1850" s="727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2"/>
      <c r="B1851" s="725"/>
      <c r="C1851" s="728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283</v>
      </c>
      <c r="H1851" s="2" t="str">
        <f>IF(表示変換!$P$5="","",表示変換!$P$5)</f>
        <v>sec</v>
      </c>
      <c r="I1851" s="4" t="s">
        <v>283</v>
      </c>
      <c r="J1851" s="2" t="str">
        <f>IF(表示変換!$Q$5="","",表示変換!$Q$5)</f>
        <v>cm</v>
      </c>
      <c r="K1851" s="4" t="s">
        <v>7</v>
      </c>
      <c r="L1851" s="2" t="str">
        <f>IF(表示変換!$R$5="","",表示変換!$R$5)</f>
        <v>cm</v>
      </c>
      <c r="M1851" s="4" t="s">
        <v>283</v>
      </c>
      <c r="N1851" s="2" t="str">
        <f>IF(表示変換!$S$5="","",表示変換!$S$5)</f>
        <v>m</v>
      </c>
      <c r="O1851" s="4" t="s">
        <v>283</v>
      </c>
      <c r="P1851" s="2" t="str">
        <f>IF(表示変換!$T$5="","",表示変換!$T$5)</f>
        <v>回</v>
      </c>
      <c r="Q1851" s="4" t="s">
        <v>283</v>
      </c>
      <c r="R1851" s="2" t="str">
        <f>IF(表示変換!$U$5="","",表示変換!$U$5)</f>
        <v>m</v>
      </c>
      <c r="S1851" s="4" t="s">
        <v>7</v>
      </c>
      <c r="T1851" s="2" t="s">
        <v>286</v>
      </c>
      <c r="U1851" s="5" t="s">
        <v>287</v>
      </c>
      <c r="X1851" s="26" t="s">
        <v>16</v>
      </c>
      <c r="Y1851" s="26" t="s">
        <v>299</v>
      </c>
      <c r="Z1851" s="26" t="s">
        <v>73</v>
      </c>
      <c r="AA1851" s="26" t="s">
        <v>28</v>
      </c>
      <c r="AB1851" s="26" t="s">
        <v>288</v>
      </c>
      <c r="AC1851" s="26" t="s">
        <v>289</v>
      </c>
      <c r="AD1851" s="26" t="s">
        <v>321</v>
      </c>
      <c r="AE1851" s="11" t="s">
        <v>301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292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377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98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1"/>
      <c r="B1883" s="712"/>
      <c r="C1883" s="712"/>
      <c r="D1883" s="712"/>
      <c r="E1883" s="712"/>
      <c r="F1883" s="712"/>
      <c r="G1883" s="712"/>
      <c r="H1883" s="712"/>
      <c r="I1883" s="712"/>
      <c r="J1883" s="712"/>
      <c r="K1883" s="713"/>
      <c r="L1883" s="12" t="s">
        <v>20</v>
      </c>
      <c r="M1883" s="700" t="s">
        <v>18</v>
      </c>
      <c r="N1883" s="700"/>
      <c r="O1883" s="700"/>
      <c r="P1883" s="700"/>
      <c r="Q1883" s="700"/>
      <c r="R1883" s="700"/>
      <c r="S1883" s="700"/>
      <c r="T1883" s="701" t="str">
        <f>$X$34</f>
        <v>バレーボール指数</v>
      </c>
      <c r="U1883" s="701"/>
      <c r="X1883" s="12"/>
      <c r="Y1883" s="151"/>
      <c r="Z1883" s="151"/>
      <c r="AA1883" s="151"/>
      <c r="AB1883" s="151"/>
      <c r="AC1883" s="151"/>
      <c r="AD1883" s="151"/>
      <c r="AE1883" s="151"/>
    </row>
    <row r="1884" spans="1:31">
      <c r="A1884" s="714"/>
      <c r="B1884" s="715"/>
      <c r="C1884" s="715"/>
      <c r="D1884" s="715"/>
      <c r="E1884" s="715"/>
      <c r="F1884" s="715"/>
      <c r="G1884" s="715"/>
      <c r="H1884" s="715"/>
      <c r="I1884" s="715"/>
      <c r="J1884" s="715"/>
      <c r="K1884" s="716"/>
      <c r="L1884" s="12" t="s">
        <v>20</v>
      </c>
      <c r="M1884" s="702" t="s">
        <v>19</v>
      </c>
      <c r="N1884" s="702"/>
      <c r="O1884" s="702"/>
      <c r="P1884" s="702"/>
      <c r="Q1884" s="702"/>
      <c r="R1884" s="702"/>
      <c r="S1884" s="702"/>
      <c r="T1884" s="703" t="str">
        <f>X1880</f>
        <v/>
      </c>
      <c r="U1884" s="704"/>
      <c r="X1884" s="12"/>
      <c r="Y1884" s="152"/>
      <c r="Z1884" s="152"/>
      <c r="AA1884" s="152"/>
      <c r="AB1884" s="152"/>
      <c r="AC1884" s="152"/>
      <c r="AD1884" s="152"/>
      <c r="AE1884" s="152"/>
    </row>
    <row r="1885" spans="1:31" ht="14.25">
      <c r="A1885" s="717" t="str">
        <f>$A$40</f>
        <v>フォーマット作成者　：　Komuro Consulting Group　小室匡史</v>
      </c>
      <c r="B1885" s="717"/>
      <c r="C1885" s="717"/>
      <c r="D1885" s="717"/>
      <c r="E1885" s="717"/>
      <c r="F1885" s="717"/>
      <c r="G1885" s="717"/>
      <c r="H1885" s="717"/>
      <c r="I1885" s="717"/>
      <c r="J1885" s="717"/>
      <c r="K1885" s="717"/>
      <c r="L1885" s="455" t="s">
        <v>20</v>
      </c>
      <c r="M1885" s="699" t="s">
        <v>105</v>
      </c>
      <c r="N1885" s="699"/>
      <c r="O1885" s="699"/>
      <c r="P1885" s="699"/>
      <c r="Q1885" s="699"/>
      <c r="R1885" s="699"/>
      <c r="S1885" s="699"/>
      <c r="T1885" s="704"/>
      <c r="U1885" s="704"/>
      <c r="X1885" s="12"/>
      <c r="Y1885" s="153"/>
      <c r="Z1885" s="153"/>
      <c r="AA1885" s="153"/>
      <c r="AB1885" s="153"/>
      <c r="AC1885" s="153"/>
      <c r="AD1885" s="153"/>
      <c r="AE1885" s="153"/>
    </row>
    <row r="1887" spans="1:31" ht="30" customHeight="1">
      <c r="A1887" s="705" t="str">
        <f>$A$1</f>
        <v>●●チームバレーボール体力指数　レーダーチャート</v>
      </c>
      <c r="B1887" s="705"/>
      <c r="C1887" s="705"/>
      <c r="D1887" s="705"/>
      <c r="E1887" s="705"/>
      <c r="F1887" s="705"/>
      <c r="G1887" s="705"/>
      <c r="H1887" s="705"/>
      <c r="I1887" s="705"/>
      <c r="J1887" s="705"/>
      <c r="K1887" s="705"/>
      <c r="L1887" s="705"/>
      <c r="M1887" s="705"/>
      <c r="N1887" s="705"/>
      <c r="O1887" s="705"/>
      <c r="P1887" s="705"/>
      <c r="Q1887" s="705"/>
      <c r="R1887" s="705"/>
      <c r="S1887" s="705"/>
      <c r="T1887" s="705"/>
      <c r="U1887" s="705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31" t="s">
        <v>10</v>
      </c>
      <c r="B1888" s="706" t="str">
        <f>IF(表示変換!B52="","",表示変換!B52)</f>
        <v/>
      </c>
      <c r="C1888" s="706"/>
      <c r="D1888" s="9"/>
      <c r="E1888" s="431" t="s">
        <v>11</v>
      </c>
      <c r="F1888" s="707" t="str">
        <f>IF(表示変換!I52="","",表示変換!I52)</f>
        <v/>
      </c>
      <c r="G1888" s="707"/>
      <c r="H1888" s="432" t="s">
        <v>293</v>
      </c>
      <c r="I1888" s="14"/>
      <c r="J1888" s="432" t="s">
        <v>13</v>
      </c>
      <c r="K1888" s="707" t="str">
        <f>IF(表示変換!J52="","",表示変換!J52)</f>
        <v/>
      </c>
      <c r="L1888" s="707"/>
      <c r="M1888" s="431" t="s">
        <v>14</v>
      </c>
      <c r="N1888" s="6"/>
      <c r="O1888" s="706" t="s">
        <v>276</v>
      </c>
      <c r="P1888" s="706"/>
      <c r="Q1888" s="706" t="str">
        <f>IF(表示変換!H52="","",表示変換!H52)</f>
        <v/>
      </c>
      <c r="R1888" s="706"/>
      <c r="S1888" s="708" t="str">
        <f>IF(入力!$C$4="","",入力!$C$4)</f>
        <v>2016.01.01</v>
      </c>
      <c r="T1888" s="708"/>
      <c r="U1888" s="9" t="s">
        <v>99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20" t="s">
        <v>5</v>
      </c>
      <c r="B1890" s="723" t="s">
        <v>302</v>
      </c>
      <c r="C1890" s="726" t="s">
        <v>0</v>
      </c>
      <c r="D1890" s="709" t="s">
        <v>308</v>
      </c>
      <c r="E1890" s="710"/>
      <c r="F1890" s="709" t="s">
        <v>279</v>
      </c>
      <c r="G1890" s="710"/>
      <c r="H1890" s="709" t="s">
        <v>389</v>
      </c>
      <c r="I1890" s="710"/>
      <c r="J1890" s="709" t="s">
        <v>41</v>
      </c>
      <c r="K1890" s="710"/>
      <c r="L1890" s="718" t="s">
        <v>304</v>
      </c>
      <c r="M1890" s="719"/>
      <c r="N1890" s="718" t="s">
        <v>311</v>
      </c>
      <c r="O1890" s="719"/>
      <c r="P1890" s="718" t="s">
        <v>42</v>
      </c>
      <c r="Q1890" s="719"/>
      <c r="R1890" s="709" t="s">
        <v>282</v>
      </c>
      <c r="S1890" s="710"/>
      <c r="T1890" s="157" t="s">
        <v>1</v>
      </c>
      <c r="U1890" s="158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1"/>
      <c r="B1891" s="724"/>
      <c r="C1891" s="727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2"/>
      <c r="B1892" s="725"/>
      <c r="C1892" s="728"/>
      <c r="D1892" s="2" t="str">
        <f>IF(表示変換!$N$5="","",表示変換!$N$5)</f>
        <v>sec</v>
      </c>
      <c r="E1892" s="4" t="s">
        <v>283</v>
      </c>
      <c r="F1892" s="2" t="str">
        <f>IF(表示変換!$O$5="","",表示変換!$O$5)</f>
        <v>sec</v>
      </c>
      <c r="G1892" s="4" t="s">
        <v>283</v>
      </c>
      <c r="H1892" s="2" t="str">
        <f>IF(表示変換!$P$5="","",表示変換!$P$5)</f>
        <v>sec</v>
      </c>
      <c r="I1892" s="4" t="s">
        <v>283</v>
      </c>
      <c r="J1892" s="2" t="str">
        <f>IF(表示変換!$Q$5="","",表示変換!$Q$5)</f>
        <v>cm</v>
      </c>
      <c r="K1892" s="4" t="s">
        <v>283</v>
      </c>
      <c r="L1892" s="2" t="str">
        <f>IF(表示変換!$R$5="","",表示変換!$R$5)</f>
        <v>cm</v>
      </c>
      <c r="M1892" s="4" t="s">
        <v>283</v>
      </c>
      <c r="N1892" s="2" t="str">
        <f>IF(表示変換!$S$5="","",表示変換!$S$5)</f>
        <v>m</v>
      </c>
      <c r="O1892" s="4" t="s">
        <v>283</v>
      </c>
      <c r="P1892" s="2" t="str">
        <f>IF(表示変換!$T$5="","",表示変換!$T$5)</f>
        <v>回</v>
      </c>
      <c r="Q1892" s="4" t="s">
        <v>283</v>
      </c>
      <c r="R1892" s="2" t="str">
        <f>IF(表示変換!$U$5="","",表示変換!$U$5)</f>
        <v>m</v>
      </c>
      <c r="S1892" s="4" t="s">
        <v>283</v>
      </c>
      <c r="T1892" s="2" t="s">
        <v>286</v>
      </c>
      <c r="U1892" s="5" t="s">
        <v>287</v>
      </c>
      <c r="X1892" s="26" t="s">
        <v>298</v>
      </c>
      <c r="Y1892" s="26" t="s">
        <v>299</v>
      </c>
      <c r="Z1892" s="26" t="s">
        <v>73</v>
      </c>
      <c r="AA1892" s="26" t="s">
        <v>28</v>
      </c>
      <c r="AB1892" s="26" t="s">
        <v>288</v>
      </c>
      <c r="AC1892" s="26" t="s">
        <v>289</v>
      </c>
      <c r="AD1892" s="26" t="s">
        <v>290</v>
      </c>
      <c r="AE1892" s="11" t="s">
        <v>301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292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377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98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1"/>
      <c r="B1924" s="712"/>
      <c r="C1924" s="712"/>
      <c r="D1924" s="712"/>
      <c r="E1924" s="712"/>
      <c r="F1924" s="712"/>
      <c r="G1924" s="712"/>
      <c r="H1924" s="712"/>
      <c r="I1924" s="712"/>
      <c r="J1924" s="712"/>
      <c r="K1924" s="713"/>
      <c r="L1924" s="12" t="s">
        <v>20</v>
      </c>
      <c r="M1924" s="700" t="s">
        <v>18</v>
      </c>
      <c r="N1924" s="700"/>
      <c r="O1924" s="700"/>
      <c r="P1924" s="700"/>
      <c r="Q1924" s="700"/>
      <c r="R1924" s="700"/>
      <c r="S1924" s="700"/>
      <c r="T1924" s="701" t="str">
        <f>$X$34</f>
        <v>バレーボール指数</v>
      </c>
      <c r="U1924" s="701"/>
      <c r="X1924" s="12"/>
      <c r="Y1924" s="151"/>
      <c r="Z1924" s="151"/>
      <c r="AA1924" s="151"/>
      <c r="AB1924" s="151"/>
      <c r="AC1924" s="151"/>
      <c r="AD1924" s="151"/>
      <c r="AE1924" s="151"/>
    </row>
    <row r="1925" spans="1:31">
      <c r="A1925" s="714"/>
      <c r="B1925" s="715"/>
      <c r="C1925" s="715"/>
      <c r="D1925" s="715"/>
      <c r="E1925" s="715"/>
      <c r="F1925" s="715"/>
      <c r="G1925" s="715"/>
      <c r="H1925" s="715"/>
      <c r="I1925" s="715"/>
      <c r="J1925" s="715"/>
      <c r="K1925" s="716"/>
      <c r="L1925" s="12" t="s">
        <v>20</v>
      </c>
      <c r="M1925" s="702" t="s">
        <v>19</v>
      </c>
      <c r="N1925" s="702"/>
      <c r="O1925" s="702"/>
      <c r="P1925" s="702"/>
      <c r="Q1925" s="702"/>
      <c r="R1925" s="702"/>
      <c r="S1925" s="702"/>
      <c r="T1925" s="703" t="str">
        <f>X1921</f>
        <v/>
      </c>
      <c r="U1925" s="704"/>
      <c r="X1925" s="12"/>
      <c r="Y1925" s="152"/>
      <c r="Z1925" s="152"/>
      <c r="AA1925" s="152"/>
      <c r="AB1925" s="152"/>
      <c r="AC1925" s="152"/>
      <c r="AD1925" s="152"/>
      <c r="AE1925" s="152"/>
    </row>
    <row r="1926" spans="1:31" ht="14.25">
      <c r="A1926" s="717" t="str">
        <f>$A$40</f>
        <v>フォーマット作成者　：　Komuro Consulting Group　小室匡史</v>
      </c>
      <c r="B1926" s="717"/>
      <c r="C1926" s="717"/>
      <c r="D1926" s="717"/>
      <c r="E1926" s="717"/>
      <c r="F1926" s="717"/>
      <c r="G1926" s="717"/>
      <c r="H1926" s="717"/>
      <c r="I1926" s="717"/>
      <c r="J1926" s="717"/>
      <c r="K1926" s="717"/>
      <c r="L1926" s="455" t="s">
        <v>20</v>
      </c>
      <c r="M1926" s="699" t="s">
        <v>105</v>
      </c>
      <c r="N1926" s="699"/>
      <c r="O1926" s="699"/>
      <c r="P1926" s="699"/>
      <c r="Q1926" s="699"/>
      <c r="R1926" s="699"/>
      <c r="S1926" s="699"/>
      <c r="T1926" s="704"/>
      <c r="U1926" s="704"/>
      <c r="X1926" s="12"/>
      <c r="Y1926" s="153"/>
      <c r="Z1926" s="153"/>
      <c r="AA1926" s="153"/>
      <c r="AB1926" s="153"/>
      <c r="AC1926" s="153"/>
      <c r="AD1926" s="153"/>
      <c r="AE1926" s="153"/>
    </row>
    <row r="1928" spans="1:31" ht="30" customHeight="1">
      <c r="A1928" s="705" t="str">
        <f>$A$1</f>
        <v>●●チームバレーボール体力指数　レーダーチャート</v>
      </c>
      <c r="B1928" s="705"/>
      <c r="C1928" s="705"/>
      <c r="D1928" s="705"/>
      <c r="E1928" s="705"/>
      <c r="F1928" s="705"/>
      <c r="G1928" s="705"/>
      <c r="H1928" s="705"/>
      <c r="I1928" s="705"/>
      <c r="J1928" s="705"/>
      <c r="K1928" s="705"/>
      <c r="L1928" s="705"/>
      <c r="M1928" s="705"/>
      <c r="N1928" s="705"/>
      <c r="O1928" s="705"/>
      <c r="P1928" s="705"/>
      <c r="Q1928" s="705"/>
      <c r="R1928" s="705"/>
      <c r="S1928" s="705"/>
      <c r="T1928" s="705"/>
      <c r="U1928" s="705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31" t="s">
        <v>10</v>
      </c>
      <c r="B1929" s="706" t="str">
        <f>IF(表示変換!B53="","",表示変換!B53)</f>
        <v/>
      </c>
      <c r="C1929" s="706"/>
      <c r="D1929" s="9"/>
      <c r="E1929" s="431" t="s">
        <v>11</v>
      </c>
      <c r="F1929" s="707" t="str">
        <f>IF(表示変換!I53="","",表示変換!I53)</f>
        <v/>
      </c>
      <c r="G1929" s="707"/>
      <c r="H1929" s="432" t="s">
        <v>293</v>
      </c>
      <c r="I1929" s="14"/>
      <c r="J1929" s="432" t="s">
        <v>13</v>
      </c>
      <c r="K1929" s="707" t="str">
        <f>IF(表示変換!J53="","",表示変換!J53)</f>
        <v/>
      </c>
      <c r="L1929" s="707"/>
      <c r="M1929" s="431" t="s">
        <v>323</v>
      </c>
      <c r="N1929" s="6"/>
      <c r="O1929" s="706" t="s">
        <v>307</v>
      </c>
      <c r="P1929" s="706"/>
      <c r="Q1929" s="706" t="str">
        <f>IF(表示変換!H53="","",表示変換!H53)</f>
        <v/>
      </c>
      <c r="R1929" s="706"/>
      <c r="S1929" s="708" t="str">
        <f>IF(入力!$C$4="","",入力!$C$4)</f>
        <v>2016.01.01</v>
      </c>
      <c r="T1929" s="708"/>
      <c r="U1929" s="9" t="s">
        <v>99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20" t="s">
        <v>5</v>
      </c>
      <c r="B1931" s="723" t="s">
        <v>302</v>
      </c>
      <c r="C1931" s="726" t="s">
        <v>0</v>
      </c>
      <c r="D1931" s="709" t="s">
        <v>308</v>
      </c>
      <c r="E1931" s="710"/>
      <c r="F1931" s="709" t="s">
        <v>279</v>
      </c>
      <c r="G1931" s="710"/>
      <c r="H1931" s="709" t="s">
        <v>389</v>
      </c>
      <c r="I1931" s="710"/>
      <c r="J1931" s="709" t="s">
        <v>41</v>
      </c>
      <c r="K1931" s="710"/>
      <c r="L1931" s="718" t="s">
        <v>304</v>
      </c>
      <c r="M1931" s="719"/>
      <c r="N1931" s="718" t="s">
        <v>311</v>
      </c>
      <c r="O1931" s="719"/>
      <c r="P1931" s="718" t="s">
        <v>42</v>
      </c>
      <c r="Q1931" s="719"/>
      <c r="R1931" s="709" t="s">
        <v>282</v>
      </c>
      <c r="S1931" s="710"/>
      <c r="T1931" s="157" t="s">
        <v>1</v>
      </c>
      <c r="U1931" s="158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1"/>
      <c r="B1932" s="724"/>
      <c r="C1932" s="727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2"/>
      <c r="B1933" s="725"/>
      <c r="C1933" s="728"/>
      <c r="D1933" s="2" t="str">
        <f>IF(表示変換!$N$5="","",表示変換!$N$5)</f>
        <v>sec</v>
      </c>
      <c r="E1933" s="4" t="s">
        <v>283</v>
      </c>
      <c r="F1933" s="2" t="str">
        <f>IF(表示変換!$O$5="","",表示変換!$O$5)</f>
        <v>sec</v>
      </c>
      <c r="G1933" s="4" t="s">
        <v>283</v>
      </c>
      <c r="H1933" s="2" t="str">
        <f>IF(表示変換!$P$5="","",表示変換!$P$5)</f>
        <v>sec</v>
      </c>
      <c r="I1933" s="4" t="s">
        <v>283</v>
      </c>
      <c r="J1933" s="2" t="str">
        <f>IF(表示変換!$Q$5="","",表示変換!$Q$5)</f>
        <v>cm</v>
      </c>
      <c r="K1933" s="4" t="s">
        <v>283</v>
      </c>
      <c r="L1933" s="2" t="str">
        <f>IF(表示変換!$R$5="","",表示変換!$R$5)</f>
        <v>cm</v>
      </c>
      <c r="M1933" s="4" t="s">
        <v>283</v>
      </c>
      <c r="N1933" s="2" t="str">
        <f>IF(表示変換!$S$5="","",表示変換!$S$5)</f>
        <v>m</v>
      </c>
      <c r="O1933" s="4" t="s">
        <v>283</v>
      </c>
      <c r="P1933" s="2" t="str">
        <f>IF(表示変換!$T$5="","",表示変換!$T$5)</f>
        <v>回</v>
      </c>
      <c r="Q1933" s="4" t="s">
        <v>283</v>
      </c>
      <c r="R1933" s="2" t="str">
        <f>IF(表示変換!$U$5="","",表示変換!$U$5)</f>
        <v>m</v>
      </c>
      <c r="S1933" s="4" t="s">
        <v>283</v>
      </c>
      <c r="T1933" s="2" t="s">
        <v>286</v>
      </c>
      <c r="U1933" s="5" t="s">
        <v>287</v>
      </c>
      <c r="X1933" s="26" t="s">
        <v>298</v>
      </c>
      <c r="Y1933" s="26" t="s">
        <v>299</v>
      </c>
      <c r="Z1933" s="26" t="s">
        <v>73</v>
      </c>
      <c r="AA1933" s="26" t="s">
        <v>28</v>
      </c>
      <c r="AB1933" s="26" t="s">
        <v>288</v>
      </c>
      <c r="AC1933" s="26" t="s">
        <v>289</v>
      </c>
      <c r="AD1933" s="26" t="s">
        <v>290</v>
      </c>
      <c r="AE1933" s="11" t="s">
        <v>301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315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377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98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1"/>
      <c r="B1965" s="712"/>
      <c r="C1965" s="712"/>
      <c r="D1965" s="712"/>
      <c r="E1965" s="712"/>
      <c r="F1965" s="712"/>
      <c r="G1965" s="712"/>
      <c r="H1965" s="712"/>
      <c r="I1965" s="712"/>
      <c r="J1965" s="712"/>
      <c r="K1965" s="713"/>
      <c r="L1965" s="12" t="s">
        <v>20</v>
      </c>
      <c r="M1965" s="700" t="s">
        <v>18</v>
      </c>
      <c r="N1965" s="700"/>
      <c r="O1965" s="700"/>
      <c r="P1965" s="700"/>
      <c r="Q1965" s="700"/>
      <c r="R1965" s="700"/>
      <c r="S1965" s="700"/>
      <c r="T1965" s="701" t="str">
        <f>$X$34</f>
        <v>バレーボール指数</v>
      </c>
      <c r="U1965" s="701"/>
      <c r="X1965" s="12"/>
      <c r="Y1965" s="151"/>
      <c r="Z1965" s="151"/>
      <c r="AA1965" s="151"/>
      <c r="AB1965" s="151"/>
      <c r="AC1965" s="151"/>
      <c r="AD1965" s="151"/>
      <c r="AE1965" s="151"/>
    </row>
    <row r="1966" spans="1:31">
      <c r="A1966" s="714"/>
      <c r="B1966" s="715"/>
      <c r="C1966" s="715"/>
      <c r="D1966" s="715"/>
      <c r="E1966" s="715"/>
      <c r="F1966" s="715"/>
      <c r="G1966" s="715"/>
      <c r="H1966" s="715"/>
      <c r="I1966" s="715"/>
      <c r="J1966" s="715"/>
      <c r="K1966" s="716"/>
      <c r="L1966" s="12" t="s">
        <v>20</v>
      </c>
      <c r="M1966" s="702" t="s">
        <v>19</v>
      </c>
      <c r="N1966" s="702"/>
      <c r="O1966" s="702"/>
      <c r="P1966" s="702"/>
      <c r="Q1966" s="702"/>
      <c r="R1966" s="702"/>
      <c r="S1966" s="702"/>
      <c r="T1966" s="703" t="str">
        <f>X1962</f>
        <v/>
      </c>
      <c r="U1966" s="704"/>
      <c r="X1966" s="12"/>
      <c r="Y1966" s="152"/>
      <c r="Z1966" s="152"/>
      <c r="AA1966" s="152"/>
      <c r="AB1966" s="152"/>
      <c r="AC1966" s="152"/>
      <c r="AD1966" s="152"/>
      <c r="AE1966" s="152"/>
    </row>
    <row r="1967" spans="1:31" ht="14.25">
      <c r="A1967" s="717" t="str">
        <f>$A$40</f>
        <v>フォーマット作成者　：　Komuro Consulting Group　小室匡史</v>
      </c>
      <c r="B1967" s="717"/>
      <c r="C1967" s="717"/>
      <c r="D1967" s="717"/>
      <c r="E1967" s="717"/>
      <c r="F1967" s="717"/>
      <c r="G1967" s="717"/>
      <c r="H1967" s="717"/>
      <c r="I1967" s="717"/>
      <c r="J1967" s="717"/>
      <c r="K1967" s="717"/>
      <c r="L1967" s="455" t="s">
        <v>20</v>
      </c>
      <c r="M1967" s="699" t="s">
        <v>105</v>
      </c>
      <c r="N1967" s="699"/>
      <c r="O1967" s="699"/>
      <c r="P1967" s="699"/>
      <c r="Q1967" s="699"/>
      <c r="R1967" s="699"/>
      <c r="S1967" s="699"/>
      <c r="T1967" s="704"/>
      <c r="U1967" s="704"/>
      <c r="X1967" s="12"/>
      <c r="Y1967" s="153"/>
      <c r="Z1967" s="153"/>
      <c r="AA1967" s="153"/>
      <c r="AB1967" s="153"/>
      <c r="AC1967" s="153"/>
      <c r="AD1967" s="153"/>
      <c r="AE1967" s="153"/>
    </row>
    <row r="1969" spans="1:31" ht="30" customHeight="1">
      <c r="A1969" s="705" t="str">
        <f>$A$1</f>
        <v>●●チームバレーボール体力指数　レーダーチャート</v>
      </c>
      <c r="B1969" s="705"/>
      <c r="C1969" s="705"/>
      <c r="D1969" s="705"/>
      <c r="E1969" s="705"/>
      <c r="F1969" s="705"/>
      <c r="G1969" s="705"/>
      <c r="H1969" s="705"/>
      <c r="I1969" s="705"/>
      <c r="J1969" s="705"/>
      <c r="K1969" s="705"/>
      <c r="L1969" s="705"/>
      <c r="M1969" s="705"/>
      <c r="N1969" s="705"/>
      <c r="O1969" s="705"/>
      <c r="P1969" s="705"/>
      <c r="Q1969" s="705"/>
      <c r="R1969" s="705"/>
      <c r="S1969" s="705"/>
      <c r="T1969" s="705"/>
      <c r="U1969" s="705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31" t="s">
        <v>10</v>
      </c>
      <c r="B1970" s="706" t="str">
        <f>IF(表示変換!B54="","",表示変換!B54)</f>
        <v/>
      </c>
      <c r="C1970" s="706"/>
      <c r="D1970" s="9"/>
      <c r="E1970" s="431" t="s">
        <v>11</v>
      </c>
      <c r="F1970" s="707" t="str">
        <f>IF(表示変換!I54="","",表示変換!I54)</f>
        <v/>
      </c>
      <c r="G1970" s="707"/>
      <c r="H1970" s="432" t="s">
        <v>293</v>
      </c>
      <c r="I1970" s="14"/>
      <c r="J1970" s="432" t="s">
        <v>13</v>
      </c>
      <c r="K1970" s="707" t="str">
        <f>IF(表示変換!J54="","",表示変換!J54)</f>
        <v/>
      </c>
      <c r="L1970" s="707"/>
      <c r="M1970" s="431" t="s">
        <v>14</v>
      </c>
      <c r="N1970" s="6"/>
      <c r="O1970" s="706" t="s">
        <v>276</v>
      </c>
      <c r="P1970" s="706"/>
      <c r="Q1970" s="706" t="str">
        <f>IF(表示変換!H54="","",表示変換!H54)</f>
        <v/>
      </c>
      <c r="R1970" s="706"/>
      <c r="S1970" s="708" t="str">
        <f>IF(入力!$C$4="","",入力!$C$4)</f>
        <v>2016.01.01</v>
      </c>
      <c r="T1970" s="708"/>
      <c r="U1970" s="9" t="s">
        <v>99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20" t="s">
        <v>5</v>
      </c>
      <c r="B1972" s="723" t="s">
        <v>294</v>
      </c>
      <c r="C1972" s="726" t="s">
        <v>0</v>
      </c>
      <c r="D1972" s="709" t="s">
        <v>324</v>
      </c>
      <c r="E1972" s="710"/>
      <c r="F1972" s="709" t="s">
        <v>57</v>
      </c>
      <c r="G1972" s="710"/>
      <c r="H1972" s="709" t="s">
        <v>389</v>
      </c>
      <c r="I1972" s="710"/>
      <c r="J1972" s="709" t="s">
        <v>41</v>
      </c>
      <c r="K1972" s="710"/>
      <c r="L1972" s="718" t="s">
        <v>304</v>
      </c>
      <c r="M1972" s="719"/>
      <c r="N1972" s="718" t="s">
        <v>325</v>
      </c>
      <c r="O1972" s="719"/>
      <c r="P1972" s="718" t="s">
        <v>42</v>
      </c>
      <c r="Q1972" s="719"/>
      <c r="R1972" s="709" t="s">
        <v>282</v>
      </c>
      <c r="S1972" s="710"/>
      <c r="T1972" s="157" t="s">
        <v>1</v>
      </c>
      <c r="U1972" s="158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1"/>
      <c r="B1973" s="724"/>
      <c r="C1973" s="727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2"/>
      <c r="B1974" s="725"/>
      <c r="C1974" s="728"/>
      <c r="D1974" s="2" t="str">
        <f>IF(表示変換!$N$5="","",表示変換!$N$5)</f>
        <v>sec</v>
      </c>
      <c r="E1974" s="4" t="s">
        <v>283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sec</v>
      </c>
      <c r="I1974" s="4" t="s">
        <v>326</v>
      </c>
      <c r="J1974" s="2" t="str">
        <f>IF(表示変換!$Q$5="","",表示変換!$Q$5)</f>
        <v>cm</v>
      </c>
      <c r="K1974" s="4" t="s">
        <v>7</v>
      </c>
      <c r="L1974" s="2" t="str">
        <f>IF(表示変換!$R$5="","",表示変換!$R$5)</f>
        <v>cm</v>
      </c>
      <c r="M1974" s="4" t="s">
        <v>327</v>
      </c>
      <c r="N1974" s="2" t="str">
        <f>IF(表示変換!$S$5="","",表示変換!$S$5)</f>
        <v>m</v>
      </c>
      <c r="O1974" s="4" t="s">
        <v>327</v>
      </c>
      <c r="P1974" s="2" t="str">
        <f>IF(表示変換!$T$5="","",表示変換!$T$5)</f>
        <v>回</v>
      </c>
      <c r="Q1974" s="4" t="s">
        <v>283</v>
      </c>
      <c r="R1974" s="2" t="str">
        <f>IF(表示変換!$U$5="","",表示変換!$U$5)</f>
        <v>m</v>
      </c>
      <c r="S1974" s="4" t="s">
        <v>283</v>
      </c>
      <c r="T1974" s="2" t="s">
        <v>286</v>
      </c>
      <c r="U1974" s="5" t="s">
        <v>328</v>
      </c>
      <c r="X1974" s="26" t="s">
        <v>298</v>
      </c>
      <c r="Y1974" s="26" t="s">
        <v>299</v>
      </c>
      <c r="Z1974" s="26" t="s">
        <v>73</v>
      </c>
      <c r="AA1974" s="26" t="s">
        <v>28</v>
      </c>
      <c r="AB1974" s="26" t="s">
        <v>329</v>
      </c>
      <c r="AC1974" s="26" t="s">
        <v>289</v>
      </c>
      <c r="AD1974" s="26" t="s">
        <v>330</v>
      </c>
      <c r="AE1974" s="11" t="s">
        <v>331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332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377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98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1"/>
      <c r="B2006" s="712"/>
      <c r="C2006" s="712"/>
      <c r="D2006" s="712"/>
      <c r="E2006" s="712"/>
      <c r="F2006" s="712"/>
      <c r="G2006" s="712"/>
      <c r="H2006" s="712"/>
      <c r="I2006" s="712"/>
      <c r="J2006" s="712"/>
      <c r="K2006" s="713"/>
      <c r="L2006" s="12" t="s">
        <v>20</v>
      </c>
      <c r="M2006" s="700" t="s">
        <v>18</v>
      </c>
      <c r="N2006" s="700"/>
      <c r="O2006" s="700"/>
      <c r="P2006" s="700"/>
      <c r="Q2006" s="700"/>
      <c r="R2006" s="700"/>
      <c r="S2006" s="700"/>
      <c r="T2006" s="701" t="str">
        <f>$X$34</f>
        <v>バレーボール指数</v>
      </c>
      <c r="U2006" s="701"/>
      <c r="X2006" s="12"/>
      <c r="Y2006" s="151"/>
      <c r="Z2006" s="151"/>
      <c r="AA2006" s="151"/>
      <c r="AB2006" s="151"/>
      <c r="AC2006" s="151"/>
      <c r="AD2006" s="151"/>
      <c r="AE2006" s="151"/>
    </row>
    <row r="2007" spans="1:31">
      <c r="A2007" s="714"/>
      <c r="B2007" s="715"/>
      <c r="C2007" s="715"/>
      <c r="D2007" s="715"/>
      <c r="E2007" s="715"/>
      <c r="F2007" s="715"/>
      <c r="G2007" s="715"/>
      <c r="H2007" s="715"/>
      <c r="I2007" s="715"/>
      <c r="J2007" s="715"/>
      <c r="K2007" s="716"/>
      <c r="L2007" s="12" t="s">
        <v>20</v>
      </c>
      <c r="M2007" s="702" t="s">
        <v>19</v>
      </c>
      <c r="N2007" s="702"/>
      <c r="O2007" s="702"/>
      <c r="P2007" s="702"/>
      <c r="Q2007" s="702"/>
      <c r="R2007" s="702"/>
      <c r="S2007" s="702"/>
      <c r="T2007" s="703" t="str">
        <f>X2003</f>
        <v/>
      </c>
      <c r="U2007" s="704"/>
      <c r="X2007" s="12"/>
      <c r="Y2007" s="152"/>
      <c r="Z2007" s="152"/>
      <c r="AA2007" s="152"/>
      <c r="AB2007" s="152"/>
      <c r="AC2007" s="152"/>
      <c r="AD2007" s="152"/>
      <c r="AE2007" s="152"/>
    </row>
    <row r="2008" spans="1:31" ht="14.25">
      <c r="A2008" s="717" t="str">
        <f>$A$40</f>
        <v>フォーマット作成者　：　Komuro Consulting Group　小室匡史</v>
      </c>
      <c r="B2008" s="717"/>
      <c r="C2008" s="717"/>
      <c r="D2008" s="717"/>
      <c r="E2008" s="717"/>
      <c r="F2008" s="717"/>
      <c r="G2008" s="717"/>
      <c r="H2008" s="717"/>
      <c r="I2008" s="717"/>
      <c r="J2008" s="717"/>
      <c r="K2008" s="717"/>
      <c r="L2008" s="455" t="s">
        <v>20</v>
      </c>
      <c r="M2008" s="699" t="s">
        <v>105</v>
      </c>
      <c r="N2008" s="699"/>
      <c r="O2008" s="699"/>
      <c r="P2008" s="699"/>
      <c r="Q2008" s="699"/>
      <c r="R2008" s="699"/>
      <c r="S2008" s="699"/>
      <c r="T2008" s="704"/>
      <c r="U2008" s="704"/>
      <c r="X2008" s="12"/>
      <c r="Y2008" s="153"/>
      <c r="Z2008" s="153"/>
      <c r="AA2008" s="153"/>
      <c r="AB2008" s="153"/>
      <c r="AC2008" s="153"/>
      <c r="AD2008" s="153"/>
      <c r="AE2008" s="153"/>
    </row>
    <row r="2010" spans="1:31" ht="30" customHeight="1">
      <c r="A2010" s="705" t="str">
        <f>$A$1</f>
        <v>●●チームバレーボール体力指数　レーダーチャート</v>
      </c>
      <c r="B2010" s="705"/>
      <c r="C2010" s="705"/>
      <c r="D2010" s="705"/>
      <c r="E2010" s="705"/>
      <c r="F2010" s="705"/>
      <c r="G2010" s="705"/>
      <c r="H2010" s="705"/>
      <c r="I2010" s="705"/>
      <c r="J2010" s="705"/>
      <c r="K2010" s="705"/>
      <c r="L2010" s="705"/>
      <c r="M2010" s="705"/>
      <c r="N2010" s="705"/>
      <c r="O2010" s="705"/>
      <c r="P2010" s="705"/>
      <c r="Q2010" s="705"/>
      <c r="R2010" s="705"/>
      <c r="S2010" s="705"/>
      <c r="T2010" s="705"/>
      <c r="U2010" s="705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31" t="s">
        <v>10</v>
      </c>
      <c r="B2011" s="706" t="str">
        <f>IF(表示変換!B55="","",表示変換!B55)</f>
        <v/>
      </c>
      <c r="C2011" s="706"/>
      <c r="D2011" s="9"/>
      <c r="E2011" s="431" t="s">
        <v>11</v>
      </c>
      <c r="F2011" s="707" t="str">
        <f>IF(表示変換!I55="","",表示変換!I55)</f>
        <v/>
      </c>
      <c r="G2011" s="707"/>
      <c r="H2011" s="432" t="s">
        <v>293</v>
      </c>
      <c r="I2011" s="14"/>
      <c r="J2011" s="432" t="s">
        <v>13</v>
      </c>
      <c r="K2011" s="707" t="str">
        <f>IF(表示変換!J55="","",表示変換!J55)</f>
        <v/>
      </c>
      <c r="L2011" s="707"/>
      <c r="M2011" s="431" t="s">
        <v>14</v>
      </c>
      <c r="N2011" s="6"/>
      <c r="O2011" s="706" t="s">
        <v>307</v>
      </c>
      <c r="P2011" s="706"/>
      <c r="Q2011" s="706" t="str">
        <f>IF(表示変換!H55="","",表示変換!H55)</f>
        <v/>
      </c>
      <c r="R2011" s="706"/>
      <c r="S2011" s="708" t="str">
        <f>IF(入力!$C$4="","",入力!$C$4)</f>
        <v>2016.01.01</v>
      </c>
      <c r="T2011" s="708"/>
      <c r="U2011" s="9" t="s">
        <v>99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20" t="s">
        <v>5</v>
      </c>
      <c r="B2013" s="723" t="s">
        <v>302</v>
      </c>
      <c r="C2013" s="726" t="s">
        <v>0</v>
      </c>
      <c r="D2013" s="709" t="s">
        <v>308</v>
      </c>
      <c r="E2013" s="710"/>
      <c r="F2013" s="709" t="s">
        <v>57</v>
      </c>
      <c r="G2013" s="710"/>
      <c r="H2013" s="709" t="s">
        <v>389</v>
      </c>
      <c r="I2013" s="710"/>
      <c r="J2013" s="709" t="s">
        <v>41</v>
      </c>
      <c r="K2013" s="710"/>
      <c r="L2013" s="718" t="s">
        <v>304</v>
      </c>
      <c r="M2013" s="719"/>
      <c r="N2013" s="718" t="s">
        <v>311</v>
      </c>
      <c r="O2013" s="719"/>
      <c r="P2013" s="718" t="s">
        <v>42</v>
      </c>
      <c r="Q2013" s="719"/>
      <c r="R2013" s="709" t="s">
        <v>282</v>
      </c>
      <c r="S2013" s="710"/>
      <c r="T2013" s="157" t="s">
        <v>1</v>
      </c>
      <c r="U2013" s="158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1"/>
      <c r="B2014" s="724"/>
      <c r="C2014" s="727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2"/>
      <c r="B2015" s="725"/>
      <c r="C2015" s="728"/>
      <c r="D2015" s="2" t="str">
        <f>IF(表示変換!$N$5="","",表示変換!$N$5)</f>
        <v>sec</v>
      </c>
      <c r="E2015" s="4" t="s">
        <v>283</v>
      </c>
      <c r="F2015" s="2" t="str">
        <f>IF(表示変換!$O$5="","",表示変換!$O$5)</f>
        <v>sec</v>
      </c>
      <c r="G2015" s="4" t="s">
        <v>283</v>
      </c>
      <c r="H2015" s="2" t="str">
        <f>IF(表示変換!$P$5="","",表示変換!$P$5)</f>
        <v>sec</v>
      </c>
      <c r="I2015" s="4" t="s">
        <v>283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283</v>
      </c>
      <c r="N2015" s="2" t="str">
        <f>IF(表示変換!$S$5="","",表示変換!$S$5)</f>
        <v>m</v>
      </c>
      <c r="O2015" s="4" t="s">
        <v>283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283</v>
      </c>
      <c r="T2015" s="2" t="s">
        <v>286</v>
      </c>
      <c r="U2015" s="5" t="s">
        <v>9</v>
      </c>
      <c r="X2015" s="26" t="s">
        <v>298</v>
      </c>
      <c r="Y2015" s="26" t="s">
        <v>299</v>
      </c>
      <c r="Z2015" s="26" t="s">
        <v>73</v>
      </c>
      <c r="AA2015" s="26" t="s">
        <v>28</v>
      </c>
      <c r="AB2015" s="26" t="s">
        <v>288</v>
      </c>
      <c r="AC2015" s="26" t="s">
        <v>289</v>
      </c>
      <c r="AD2015" s="26" t="s">
        <v>290</v>
      </c>
      <c r="AE2015" s="11" t="s">
        <v>301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315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377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98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1"/>
      <c r="B2047" s="712"/>
      <c r="C2047" s="712"/>
      <c r="D2047" s="712"/>
      <c r="E2047" s="712"/>
      <c r="F2047" s="712"/>
      <c r="G2047" s="712"/>
      <c r="H2047" s="712"/>
      <c r="I2047" s="712"/>
      <c r="J2047" s="712"/>
      <c r="K2047" s="713"/>
      <c r="L2047" s="12" t="s">
        <v>20</v>
      </c>
      <c r="M2047" s="700" t="s">
        <v>18</v>
      </c>
      <c r="N2047" s="700"/>
      <c r="O2047" s="700"/>
      <c r="P2047" s="700"/>
      <c r="Q2047" s="700"/>
      <c r="R2047" s="700"/>
      <c r="S2047" s="700"/>
      <c r="T2047" s="701" t="str">
        <f>$X$34</f>
        <v>バレーボール指数</v>
      </c>
      <c r="U2047" s="701"/>
      <c r="X2047" s="12"/>
      <c r="Y2047" s="151"/>
      <c r="Z2047" s="151"/>
      <c r="AA2047" s="151"/>
      <c r="AB2047" s="151"/>
      <c r="AC2047" s="151"/>
      <c r="AD2047" s="151"/>
      <c r="AE2047" s="151"/>
    </row>
    <row r="2048" spans="1:31">
      <c r="A2048" s="714"/>
      <c r="B2048" s="715"/>
      <c r="C2048" s="715"/>
      <c r="D2048" s="715"/>
      <c r="E2048" s="715"/>
      <c r="F2048" s="715"/>
      <c r="G2048" s="715"/>
      <c r="H2048" s="715"/>
      <c r="I2048" s="715"/>
      <c r="J2048" s="715"/>
      <c r="K2048" s="716"/>
      <c r="L2048" s="12" t="s">
        <v>20</v>
      </c>
      <c r="M2048" s="702" t="s">
        <v>19</v>
      </c>
      <c r="N2048" s="702"/>
      <c r="O2048" s="702"/>
      <c r="P2048" s="702"/>
      <c r="Q2048" s="702"/>
      <c r="R2048" s="702"/>
      <c r="S2048" s="702"/>
      <c r="T2048" s="703" t="str">
        <f>X2044</f>
        <v/>
      </c>
      <c r="U2048" s="704"/>
      <c r="X2048" s="12"/>
      <c r="Y2048" s="152"/>
      <c r="Z2048" s="152"/>
      <c r="AA2048" s="152"/>
      <c r="AB2048" s="152"/>
      <c r="AC2048" s="152"/>
      <c r="AD2048" s="152"/>
      <c r="AE2048" s="152"/>
    </row>
    <row r="2049" spans="1:31" ht="14.25">
      <c r="A2049" s="717" t="str">
        <f>$A$40</f>
        <v>フォーマット作成者　：　Komuro Consulting Group　小室匡史</v>
      </c>
      <c r="B2049" s="717"/>
      <c r="C2049" s="717"/>
      <c r="D2049" s="717"/>
      <c r="E2049" s="717"/>
      <c r="F2049" s="717"/>
      <c r="G2049" s="717"/>
      <c r="H2049" s="717"/>
      <c r="I2049" s="717"/>
      <c r="J2049" s="717"/>
      <c r="K2049" s="717"/>
      <c r="L2049" s="455" t="s">
        <v>20</v>
      </c>
      <c r="M2049" s="699" t="s">
        <v>105</v>
      </c>
      <c r="N2049" s="699"/>
      <c r="O2049" s="699"/>
      <c r="P2049" s="699"/>
      <c r="Q2049" s="699"/>
      <c r="R2049" s="699"/>
      <c r="S2049" s="699"/>
      <c r="T2049" s="704"/>
      <c r="U2049" s="704"/>
      <c r="X2049" s="12"/>
      <c r="Y2049" s="153"/>
      <c r="Z2049" s="153"/>
      <c r="AA2049" s="153"/>
      <c r="AB2049" s="153"/>
      <c r="AC2049" s="153"/>
      <c r="AD2049" s="153"/>
      <c r="AE2049" s="153"/>
    </row>
    <row r="2051" spans="1:31" ht="30" customHeight="1">
      <c r="A2051" s="705" t="str">
        <f>$A$1</f>
        <v>●●チームバレーボール体力指数　レーダーチャート</v>
      </c>
      <c r="B2051" s="705"/>
      <c r="C2051" s="705"/>
      <c r="D2051" s="705"/>
      <c r="E2051" s="705"/>
      <c r="F2051" s="705"/>
      <c r="G2051" s="705"/>
      <c r="H2051" s="705"/>
      <c r="I2051" s="705"/>
      <c r="J2051" s="705"/>
      <c r="K2051" s="705"/>
      <c r="L2051" s="705"/>
      <c r="M2051" s="705"/>
      <c r="N2051" s="705"/>
      <c r="O2051" s="705"/>
      <c r="P2051" s="705"/>
      <c r="Q2051" s="705"/>
      <c r="R2051" s="705"/>
      <c r="S2051" s="705"/>
      <c r="T2051" s="705"/>
      <c r="U2051" s="705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31" t="s">
        <v>10</v>
      </c>
      <c r="B2052" s="706" t="str">
        <f>IF(表示変換!B56="","",表示変換!B56)</f>
        <v/>
      </c>
      <c r="C2052" s="706"/>
      <c r="D2052" s="9"/>
      <c r="E2052" s="431" t="s">
        <v>11</v>
      </c>
      <c r="F2052" s="707" t="str">
        <f>IF(表示変換!I56="","",表示変換!I56)</f>
        <v/>
      </c>
      <c r="G2052" s="707"/>
      <c r="H2052" s="432" t="s">
        <v>293</v>
      </c>
      <c r="I2052" s="14"/>
      <c r="J2052" s="432" t="s">
        <v>13</v>
      </c>
      <c r="K2052" s="707" t="str">
        <f>IF(表示変換!J56="","",表示変換!J56)</f>
        <v/>
      </c>
      <c r="L2052" s="707"/>
      <c r="M2052" s="431" t="s">
        <v>14</v>
      </c>
      <c r="N2052" s="6"/>
      <c r="O2052" s="706" t="s">
        <v>276</v>
      </c>
      <c r="P2052" s="706"/>
      <c r="Q2052" s="706" t="str">
        <f>IF(表示変換!H56="","",表示変換!H56)</f>
        <v/>
      </c>
      <c r="R2052" s="706"/>
      <c r="S2052" s="708" t="str">
        <f>IF(入力!$C$4="","",入力!$C$4)</f>
        <v>2016.01.01</v>
      </c>
      <c r="T2052" s="708"/>
      <c r="U2052" s="9" t="s">
        <v>99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20" t="s">
        <v>5</v>
      </c>
      <c r="B2054" s="723" t="s">
        <v>294</v>
      </c>
      <c r="C2054" s="726" t="s">
        <v>0</v>
      </c>
      <c r="D2054" s="709" t="s">
        <v>45</v>
      </c>
      <c r="E2054" s="710"/>
      <c r="F2054" s="709" t="s">
        <v>279</v>
      </c>
      <c r="G2054" s="710"/>
      <c r="H2054" s="709" t="s">
        <v>389</v>
      </c>
      <c r="I2054" s="710"/>
      <c r="J2054" s="709" t="s">
        <v>41</v>
      </c>
      <c r="K2054" s="710"/>
      <c r="L2054" s="718" t="s">
        <v>58</v>
      </c>
      <c r="M2054" s="719"/>
      <c r="N2054" s="718" t="s">
        <v>59</v>
      </c>
      <c r="O2054" s="719"/>
      <c r="P2054" s="718" t="s">
        <v>42</v>
      </c>
      <c r="Q2054" s="719"/>
      <c r="R2054" s="709" t="s">
        <v>282</v>
      </c>
      <c r="S2054" s="710"/>
      <c r="T2054" s="157" t="s">
        <v>1</v>
      </c>
      <c r="U2054" s="158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1"/>
      <c r="B2055" s="724"/>
      <c r="C2055" s="727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2"/>
      <c r="B2056" s="725"/>
      <c r="C2056" s="728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sec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73</v>
      </c>
      <c r="AA2056" s="26" t="s">
        <v>28</v>
      </c>
      <c r="AB2056" s="26" t="s">
        <v>320</v>
      </c>
      <c r="AC2056" s="26" t="s">
        <v>300</v>
      </c>
      <c r="AD2056" s="26" t="s">
        <v>321</v>
      </c>
      <c r="AE2056" s="11" t="s">
        <v>322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315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377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98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1"/>
      <c r="B2088" s="712"/>
      <c r="C2088" s="712"/>
      <c r="D2088" s="712"/>
      <c r="E2088" s="712"/>
      <c r="F2088" s="712"/>
      <c r="G2088" s="712"/>
      <c r="H2088" s="712"/>
      <c r="I2088" s="712"/>
      <c r="J2088" s="712"/>
      <c r="K2088" s="713"/>
      <c r="L2088" s="12" t="s">
        <v>20</v>
      </c>
      <c r="M2088" s="700" t="s">
        <v>18</v>
      </c>
      <c r="N2088" s="700"/>
      <c r="O2088" s="700"/>
      <c r="P2088" s="700"/>
      <c r="Q2088" s="700"/>
      <c r="R2088" s="700"/>
      <c r="S2088" s="700"/>
      <c r="T2088" s="701" t="str">
        <f>$X$34</f>
        <v>バレーボール指数</v>
      </c>
      <c r="U2088" s="701"/>
      <c r="X2088" s="12"/>
      <c r="Y2088" s="151"/>
      <c r="Z2088" s="151"/>
      <c r="AA2088" s="151"/>
      <c r="AB2088" s="151"/>
      <c r="AC2088" s="151"/>
      <c r="AD2088" s="151"/>
      <c r="AE2088" s="151"/>
    </row>
    <row r="2089" spans="1:31">
      <c r="A2089" s="714"/>
      <c r="B2089" s="715"/>
      <c r="C2089" s="715"/>
      <c r="D2089" s="715"/>
      <c r="E2089" s="715"/>
      <c r="F2089" s="715"/>
      <c r="G2089" s="715"/>
      <c r="H2089" s="715"/>
      <c r="I2089" s="715"/>
      <c r="J2089" s="715"/>
      <c r="K2089" s="716"/>
      <c r="L2089" s="12" t="s">
        <v>20</v>
      </c>
      <c r="M2089" s="702" t="s">
        <v>19</v>
      </c>
      <c r="N2089" s="702"/>
      <c r="O2089" s="702"/>
      <c r="P2089" s="702"/>
      <c r="Q2089" s="702"/>
      <c r="R2089" s="702"/>
      <c r="S2089" s="702"/>
      <c r="T2089" s="703" t="str">
        <f>X2085</f>
        <v/>
      </c>
      <c r="U2089" s="704"/>
      <c r="X2089" s="12"/>
      <c r="Y2089" s="152"/>
      <c r="Z2089" s="152"/>
      <c r="AA2089" s="152"/>
      <c r="AB2089" s="152"/>
      <c r="AC2089" s="152"/>
      <c r="AD2089" s="152"/>
      <c r="AE2089" s="152"/>
    </row>
    <row r="2090" spans="1:31" ht="14.25">
      <c r="A2090" s="717" t="str">
        <f>$A$40</f>
        <v>フォーマット作成者　：　Komuro Consulting Group　小室匡史</v>
      </c>
      <c r="B2090" s="717"/>
      <c r="C2090" s="717"/>
      <c r="D2090" s="717"/>
      <c r="E2090" s="717"/>
      <c r="F2090" s="717"/>
      <c r="G2090" s="717"/>
      <c r="H2090" s="717"/>
      <c r="I2090" s="717"/>
      <c r="J2090" s="717"/>
      <c r="K2090" s="717"/>
      <c r="L2090" s="455" t="s">
        <v>20</v>
      </c>
      <c r="M2090" s="699" t="s">
        <v>105</v>
      </c>
      <c r="N2090" s="699"/>
      <c r="O2090" s="699"/>
      <c r="P2090" s="699"/>
      <c r="Q2090" s="699"/>
      <c r="R2090" s="699"/>
      <c r="S2090" s="699"/>
      <c r="T2090" s="704"/>
      <c r="U2090" s="704"/>
      <c r="X2090" s="12"/>
      <c r="Y2090" s="153"/>
      <c r="Z2090" s="153"/>
      <c r="AA2090" s="153"/>
      <c r="AB2090" s="153"/>
      <c r="AC2090" s="153"/>
      <c r="AD2090" s="153"/>
      <c r="AE2090" s="153"/>
    </row>
    <row r="2092" spans="1:31" ht="30" customHeight="1">
      <c r="A2092" s="705" t="str">
        <f>$A$1</f>
        <v>●●チームバレーボール体力指数　レーダーチャート</v>
      </c>
      <c r="B2092" s="705"/>
      <c r="C2092" s="705"/>
      <c r="D2092" s="705"/>
      <c r="E2092" s="705"/>
      <c r="F2092" s="705"/>
      <c r="G2092" s="705"/>
      <c r="H2092" s="705"/>
      <c r="I2092" s="705"/>
      <c r="J2092" s="705"/>
      <c r="K2092" s="705"/>
      <c r="L2092" s="705"/>
      <c r="M2092" s="705"/>
      <c r="N2092" s="705"/>
      <c r="O2092" s="705"/>
      <c r="P2092" s="705"/>
      <c r="Q2092" s="705"/>
      <c r="R2092" s="705"/>
      <c r="S2092" s="705"/>
      <c r="T2092" s="705"/>
      <c r="U2092" s="705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31" t="s">
        <v>10</v>
      </c>
      <c r="B2093" s="706" t="str">
        <f>IF(表示変換!B57="","",表示変換!B57)</f>
        <v/>
      </c>
      <c r="C2093" s="706"/>
      <c r="D2093" s="9"/>
      <c r="E2093" s="431" t="s">
        <v>11</v>
      </c>
      <c r="F2093" s="707" t="str">
        <f>IF(表示変換!I57="","",表示変換!I57)</f>
        <v/>
      </c>
      <c r="G2093" s="707"/>
      <c r="H2093" s="432" t="s">
        <v>274</v>
      </c>
      <c r="I2093" s="14"/>
      <c r="J2093" s="432" t="s">
        <v>13</v>
      </c>
      <c r="K2093" s="707" t="str">
        <f>IF(表示変換!J57="","",表示変換!J57)</f>
        <v/>
      </c>
      <c r="L2093" s="707"/>
      <c r="M2093" s="431" t="s">
        <v>275</v>
      </c>
      <c r="N2093" s="6"/>
      <c r="O2093" s="706" t="s">
        <v>307</v>
      </c>
      <c r="P2093" s="706"/>
      <c r="Q2093" s="706" t="str">
        <f>IF(表示変換!H57="","",表示変換!H57)</f>
        <v/>
      </c>
      <c r="R2093" s="706"/>
      <c r="S2093" s="708" t="str">
        <f>IF(入力!$C$4="","",入力!$C$4)</f>
        <v>2016.01.01</v>
      </c>
      <c r="T2093" s="708"/>
      <c r="U2093" s="9" t="s">
        <v>99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20" t="s">
        <v>5</v>
      </c>
      <c r="B2095" s="723" t="s">
        <v>302</v>
      </c>
      <c r="C2095" s="726" t="s">
        <v>0</v>
      </c>
      <c r="D2095" s="709" t="s">
        <v>317</v>
      </c>
      <c r="E2095" s="710"/>
      <c r="F2095" s="709" t="s">
        <v>318</v>
      </c>
      <c r="G2095" s="710"/>
      <c r="H2095" s="709" t="s">
        <v>389</v>
      </c>
      <c r="I2095" s="710"/>
      <c r="J2095" s="709" t="s">
        <v>41</v>
      </c>
      <c r="K2095" s="710"/>
      <c r="L2095" s="718" t="s">
        <v>304</v>
      </c>
      <c r="M2095" s="719"/>
      <c r="N2095" s="718" t="s">
        <v>311</v>
      </c>
      <c r="O2095" s="719"/>
      <c r="P2095" s="718" t="s">
        <v>42</v>
      </c>
      <c r="Q2095" s="719"/>
      <c r="R2095" s="709" t="s">
        <v>319</v>
      </c>
      <c r="S2095" s="710"/>
      <c r="T2095" s="157" t="s">
        <v>1</v>
      </c>
      <c r="U2095" s="158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1"/>
      <c r="B2096" s="724"/>
      <c r="C2096" s="727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2"/>
      <c r="B2097" s="725"/>
      <c r="C2097" s="728"/>
      <c r="D2097" s="2" t="str">
        <f>IF(表示変換!$N$5="","",表示変換!$N$5)</f>
        <v>sec</v>
      </c>
      <c r="E2097" s="4" t="s">
        <v>283</v>
      </c>
      <c r="F2097" s="2" t="str">
        <f>IF(表示変換!$O$5="","",表示変換!$O$5)</f>
        <v>sec</v>
      </c>
      <c r="G2097" s="4" t="s">
        <v>283</v>
      </c>
      <c r="H2097" s="2" t="str">
        <f>IF(表示変換!$P$5="","",表示変換!$P$5)</f>
        <v>sec</v>
      </c>
      <c r="I2097" s="4" t="s">
        <v>283</v>
      </c>
      <c r="J2097" s="2" t="str">
        <f>IF(表示変換!$Q$5="","",表示変換!$Q$5)</f>
        <v>cm</v>
      </c>
      <c r="K2097" s="4" t="s">
        <v>283</v>
      </c>
      <c r="L2097" s="2" t="str">
        <f>IF(表示変換!$R$5="","",表示変換!$R$5)</f>
        <v>cm</v>
      </c>
      <c r="M2097" s="4" t="s">
        <v>283</v>
      </c>
      <c r="N2097" s="2" t="str">
        <f>IF(表示変換!$S$5="","",表示変換!$S$5)</f>
        <v>m</v>
      </c>
      <c r="O2097" s="4" t="s">
        <v>283</v>
      </c>
      <c r="P2097" s="2" t="str">
        <f>IF(表示変換!$T$5="","",表示変換!$T$5)</f>
        <v>回</v>
      </c>
      <c r="Q2097" s="4" t="s">
        <v>283</v>
      </c>
      <c r="R2097" s="2" t="str">
        <f>IF(表示変換!$U$5="","",表示変換!$U$5)</f>
        <v>m</v>
      </c>
      <c r="S2097" s="4" t="s">
        <v>283</v>
      </c>
      <c r="T2097" s="2" t="s">
        <v>286</v>
      </c>
      <c r="U2097" s="5" t="s">
        <v>287</v>
      </c>
      <c r="X2097" s="26" t="s">
        <v>298</v>
      </c>
      <c r="Y2097" s="26" t="s">
        <v>299</v>
      </c>
      <c r="Z2097" s="26" t="s">
        <v>73</v>
      </c>
      <c r="AA2097" s="26" t="s">
        <v>28</v>
      </c>
      <c r="AB2097" s="26" t="s">
        <v>288</v>
      </c>
      <c r="AC2097" s="26" t="s">
        <v>289</v>
      </c>
      <c r="AD2097" s="26" t="s">
        <v>290</v>
      </c>
      <c r="AE2097" s="11" t="s">
        <v>301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292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377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98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1"/>
      <c r="B2129" s="712"/>
      <c r="C2129" s="712"/>
      <c r="D2129" s="712"/>
      <c r="E2129" s="712"/>
      <c r="F2129" s="712"/>
      <c r="G2129" s="712"/>
      <c r="H2129" s="712"/>
      <c r="I2129" s="712"/>
      <c r="J2129" s="712"/>
      <c r="K2129" s="713"/>
      <c r="L2129" s="12" t="s">
        <v>20</v>
      </c>
      <c r="M2129" s="700" t="s">
        <v>18</v>
      </c>
      <c r="N2129" s="700"/>
      <c r="O2129" s="700"/>
      <c r="P2129" s="700"/>
      <c r="Q2129" s="700"/>
      <c r="R2129" s="700"/>
      <c r="S2129" s="700"/>
      <c r="T2129" s="701" t="str">
        <f>$X$34</f>
        <v>バレーボール指数</v>
      </c>
      <c r="U2129" s="701"/>
      <c r="X2129" s="12"/>
      <c r="Y2129" s="151"/>
      <c r="Z2129" s="151"/>
      <c r="AA2129" s="151"/>
      <c r="AB2129" s="151"/>
      <c r="AC2129" s="151"/>
      <c r="AD2129" s="151"/>
      <c r="AE2129" s="151"/>
    </row>
    <row r="2130" spans="1:31">
      <c r="A2130" s="714"/>
      <c r="B2130" s="715"/>
      <c r="C2130" s="715"/>
      <c r="D2130" s="715"/>
      <c r="E2130" s="715"/>
      <c r="F2130" s="715"/>
      <c r="G2130" s="715"/>
      <c r="H2130" s="715"/>
      <c r="I2130" s="715"/>
      <c r="J2130" s="715"/>
      <c r="K2130" s="716"/>
      <c r="L2130" s="12" t="s">
        <v>20</v>
      </c>
      <c r="M2130" s="702" t="s">
        <v>19</v>
      </c>
      <c r="N2130" s="702"/>
      <c r="O2130" s="702"/>
      <c r="P2130" s="702"/>
      <c r="Q2130" s="702"/>
      <c r="R2130" s="702"/>
      <c r="S2130" s="702"/>
      <c r="T2130" s="703" t="str">
        <f>X2126</f>
        <v/>
      </c>
      <c r="U2130" s="704"/>
      <c r="X2130" s="12"/>
      <c r="Y2130" s="152"/>
      <c r="Z2130" s="152"/>
      <c r="AA2130" s="152"/>
      <c r="AB2130" s="152"/>
      <c r="AC2130" s="152"/>
      <c r="AD2130" s="152"/>
      <c r="AE2130" s="152"/>
    </row>
    <row r="2131" spans="1:31" ht="14.25">
      <c r="A2131" s="717" t="str">
        <f>$A$40</f>
        <v>フォーマット作成者　：　Komuro Consulting Group　小室匡史</v>
      </c>
      <c r="B2131" s="717"/>
      <c r="C2131" s="717"/>
      <c r="D2131" s="717"/>
      <c r="E2131" s="717"/>
      <c r="F2131" s="717"/>
      <c r="G2131" s="717"/>
      <c r="H2131" s="717"/>
      <c r="I2131" s="717"/>
      <c r="J2131" s="717"/>
      <c r="K2131" s="717"/>
      <c r="L2131" s="455" t="s">
        <v>20</v>
      </c>
      <c r="M2131" s="699" t="s">
        <v>105</v>
      </c>
      <c r="N2131" s="699"/>
      <c r="O2131" s="699"/>
      <c r="P2131" s="699"/>
      <c r="Q2131" s="699"/>
      <c r="R2131" s="699"/>
      <c r="S2131" s="699"/>
      <c r="T2131" s="704"/>
      <c r="U2131" s="704"/>
      <c r="X2131" s="12"/>
      <c r="Y2131" s="153"/>
      <c r="Z2131" s="153"/>
      <c r="AA2131" s="153"/>
      <c r="AB2131" s="153"/>
      <c r="AC2131" s="153"/>
      <c r="AD2131" s="153"/>
      <c r="AE2131" s="153"/>
    </row>
    <row r="2133" spans="1:31" ht="30" customHeight="1">
      <c r="A2133" s="705" t="str">
        <f>$A$1</f>
        <v>●●チームバレーボール体力指数　レーダーチャート</v>
      </c>
      <c r="B2133" s="705"/>
      <c r="C2133" s="705"/>
      <c r="D2133" s="705"/>
      <c r="E2133" s="705"/>
      <c r="F2133" s="705"/>
      <c r="G2133" s="705"/>
      <c r="H2133" s="705"/>
      <c r="I2133" s="705"/>
      <c r="J2133" s="705"/>
      <c r="K2133" s="705"/>
      <c r="L2133" s="705"/>
      <c r="M2133" s="705"/>
      <c r="N2133" s="705"/>
      <c r="O2133" s="705"/>
      <c r="P2133" s="705"/>
      <c r="Q2133" s="705"/>
      <c r="R2133" s="705"/>
      <c r="S2133" s="705"/>
      <c r="T2133" s="705"/>
      <c r="U2133" s="705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31" t="s">
        <v>10</v>
      </c>
      <c r="B2134" s="706" t="str">
        <f>IF(表示変換!B58="","",表示変換!B58)</f>
        <v/>
      </c>
      <c r="C2134" s="706"/>
      <c r="D2134" s="9"/>
      <c r="E2134" s="431" t="s">
        <v>11</v>
      </c>
      <c r="F2134" s="707" t="str">
        <f>IF(表示変換!I58="","",表示変換!I58)</f>
        <v/>
      </c>
      <c r="G2134" s="707"/>
      <c r="H2134" s="432" t="s">
        <v>274</v>
      </c>
      <c r="I2134" s="14"/>
      <c r="J2134" s="432" t="s">
        <v>13</v>
      </c>
      <c r="K2134" s="707" t="str">
        <f>IF(表示変換!J58="","",表示変換!J58)</f>
        <v/>
      </c>
      <c r="L2134" s="707"/>
      <c r="M2134" s="431" t="s">
        <v>275</v>
      </c>
      <c r="N2134" s="6"/>
      <c r="O2134" s="706" t="s">
        <v>307</v>
      </c>
      <c r="P2134" s="706"/>
      <c r="Q2134" s="706" t="str">
        <f>IF(表示変換!H58="","",表示変換!H58)</f>
        <v/>
      </c>
      <c r="R2134" s="706"/>
      <c r="S2134" s="708" t="str">
        <f>IF(入力!$C$4="","",入力!$C$4)</f>
        <v>2016.01.01</v>
      </c>
      <c r="T2134" s="708"/>
      <c r="U2134" s="9" t="s">
        <v>99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20" t="s">
        <v>5</v>
      </c>
      <c r="B2136" s="723" t="s">
        <v>302</v>
      </c>
      <c r="C2136" s="726" t="s">
        <v>0</v>
      </c>
      <c r="D2136" s="709" t="s">
        <v>317</v>
      </c>
      <c r="E2136" s="710"/>
      <c r="F2136" s="709" t="s">
        <v>318</v>
      </c>
      <c r="G2136" s="710"/>
      <c r="H2136" s="709" t="s">
        <v>389</v>
      </c>
      <c r="I2136" s="710"/>
      <c r="J2136" s="709" t="s">
        <v>41</v>
      </c>
      <c r="K2136" s="710"/>
      <c r="L2136" s="718" t="s">
        <v>280</v>
      </c>
      <c r="M2136" s="719"/>
      <c r="N2136" s="718" t="s">
        <v>295</v>
      </c>
      <c r="O2136" s="719"/>
      <c r="P2136" s="718" t="s">
        <v>42</v>
      </c>
      <c r="Q2136" s="719"/>
      <c r="R2136" s="709" t="s">
        <v>319</v>
      </c>
      <c r="S2136" s="710"/>
      <c r="T2136" s="157" t="s">
        <v>1</v>
      </c>
      <c r="U2136" s="158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1"/>
      <c r="B2137" s="724"/>
      <c r="C2137" s="727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2"/>
      <c r="B2138" s="725"/>
      <c r="C2138" s="728"/>
      <c r="D2138" s="2" t="str">
        <f>IF(表示変換!$N$5="","",表示変換!$N$5)</f>
        <v>sec</v>
      </c>
      <c r="E2138" s="4" t="s">
        <v>283</v>
      </c>
      <c r="F2138" s="2" t="str">
        <f>IF(表示変換!$O$5="","",表示変換!$O$5)</f>
        <v>sec</v>
      </c>
      <c r="G2138" s="4" t="s">
        <v>283</v>
      </c>
      <c r="H2138" s="2" t="str">
        <f>IF(表示変換!$P$5="","",表示変換!$P$5)</f>
        <v>sec</v>
      </c>
      <c r="I2138" s="4" t="s">
        <v>283</v>
      </c>
      <c r="J2138" s="2" t="str">
        <f>IF(表示変換!$Q$5="","",表示変換!$Q$5)</f>
        <v>cm</v>
      </c>
      <c r="K2138" s="4" t="s">
        <v>7</v>
      </c>
      <c r="L2138" s="2" t="str">
        <f>IF(表示変換!$R$5="","",表示変換!$R$5)</f>
        <v>cm</v>
      </c>
      <c r="M2138" s="4" t="s">
        <v>283</v>
      </c>
      <c r="N2138" s="2" t="str">
        <f>IF(表示変換!$S$5="","",表示変換!$S$5)</f>
        <v>m</v>
      </c>
      <c r="O2138" s="4" t="s">
        <v>283</v>
      </c>
      <c r="P2138" s="2" t="str">
        <f>IF(表示変換!$T$5="","",表示変換!$T$5)</f>
        <v>回</v>
      </c>
      <c r="Q2138" s="4" t="s">
        <v>283</v>
      </c>
      <c r="R2138" s="2" t="str">
        <f>IF(表示変換!$U$5="","",表示変換!$U$5)</f>
        <v>m</v>
      </c>
      <c r="S2138" s="4" t="s">
        <v>283</v>
      </c>
      <c r="T2138" s="2" t="s">
        <v>286</v>
      </c>
      <c r="U2138" s="5" t="s">
        <v>287</v>
      </c>
      <c r="X2138" s="26" t="s">
        <v>298</v>
      </c>
      <c r="Y2138" s="26" t="s">
        <v>299</v>
      </c>
      <c r="Z2138" s="26" t="s">
        <v>73</v>
      </c>
      <c r="AA2138" s="26" t="s">
        <v>28</v>
      </c>
      <c r="AB2138" s="26" t="s">
        <v>320</v>
      </c>
      <c r="AC2138" s="26" t="s">
        <v>289</v>
      </c>
      <c r="AD2138" s="26" t="s">
        <v>290</v>
      </c>
      <c r="AE2138" s="11" t="s">
        <v>322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292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377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98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1"/>
      <c r="B2170" s="712"/>
      <c r="C2170" s="712"/>
      <c r="D2170" s="712"/>
      <c r="E2170" s="712"/>
      <c r="F2170" s="712"/>
      <c r="G2170" s="712"/>
      <c r="H2170" s="712"/>
      <c r="I2170" s="712"/>
      <c r="J2170" s="712"/>
      <c r="K2170" s="713"/>
      <c r="L2170" s="12" t="s">
        <v>20</v>
      </c>
      <c r="M2170" s="700" t="s">
        <v>18</v>
      </c>
      <c r="N2170" s="700"/>
      <c r="O2170" s="700"/>
      <c r="P2170" s="700"/>
      <c r="Q2170" s="700"/>
      <c r="R2170" s="700"/>
      <c r="S2170" s="700"/>
      <c r="T2170" s="701" t="str">
        <f>$X$34</f>
        <v>バレーボール指数</v>
      </c>
      <c r="U2170" s="701"/>
      <c r="X2170" s="12"/>
      <c r="Y2170" s="151"/>
      <c r="Z2170" s="151"/>
      <c r="AA2170" s="151"/>
      <c r="AB2170" s="151"/>
      <c r="AC2170" s="151"/>
      <c r="AD2170" s="151"/>
      <c r="AE2170" s="151"/>
    </row>
    <row r="2171" spans="1:31">
      <c r="A2171" s="714"/>
      <c r="B2171" s="715"/>
      <c r="C2171" s="715"/>
      <c r="D2171" s="715"/>
      <c r="E2171" s="715"/>
      <c r="F2171" s="715"/>
      <c r="G2171" s="715"/>
      <c r="H2171" s="715"/>
      <c r="I2171" s="715"/>
      <c r="J2171" s="715"/>
      <c r="K2171" s="716"/>
      <c r="L2171" s="12" t="s">
        <v>20</v>
      </c>
      <c r="M2171" s="702" t="s">
        <v>19</v>
      </c>
      <c r="N2171" s="702"/>
      <c r="O2171" s="702"/>
      <c r="P2171" s="702"/>
      <c r="Q2171" s="702"/>
      <c r="R2171" s="702"/>
      <c r="S2171" s="702"/>
      <c r="T2171" s="703" t="str">
        <f>X2167</f>
        <v/>
      </c>
      <c r="U2171" s="704"/>
      <c r="X2171" s="12"/>
      <c r="Y2171" s="152"/>
      <c r="Z2171" s="152"/>
      <c r="AA2171" s="152"/>
      <c r="AB2171" s="152"/>
      <c r="AC2171" s="152"/>
      <c r="AD2171" s="152"/>
      <c r="AE2171" s="152"/>
    </row>
    <row r="2172" spans="1:31" ht="14.25">
      <c r="A2172" s="717" t="str">
        <f>$A$40</f>
        <v>フォーマット作成者　：　Komuro Consulting Group　小室匡史</v>
      </c>
      <c r="B2172" s="717"/>
      <c r="C2172" s="717"/>
      <c r="D2172" s="717"/>
      <c r="E2172" s="717"/>
      <c r="F2172" s="717"/>
      <c r="G2172" s="717"/>
      <c r="H2172" s="717"/>
      <c r="I2172" s="717"/>
      <c r="J2172" s="717"/>
      <c r="K2172" s="717"/>
      <c r="L2172" s="455" t="s">
        <v>20</v>
      </c>
      <c r="M2172" s="699" t="s">
        <v>105</v>
      </c>
      <c r="N2172" s="699"/>
      <c r="O2172" s="699"/>
      <c r="P2172" s="699"/>
      <c r="Q2172" s="699"/>
      <c r="R2172" s="699"/>
      <c r="S2172" s="699"/>
      <c r="T2172" s="704"/>
      <c r="U2172" s="704"/>
      <c r="X2172" s="12"/>
      <c r="Y2172" s="153"/>
      <c r="Z2172" s="153"/>
      <c r="AA2172" s="153"/>
      <c r="AB2172" s="153"/>
      <c r="AC2172" s="153"/>
      <c r="AD2172" s="153"/>
      <c r="AE2172" s="153"/>
    </row>
    <row r="2174" spans="1:31" ht="30" customHeight="1">
      <c r="A2174" s="705" t="str">
        <f>$A$1</f>
        <v>●●チームバレーボール体力指数　レーダーチャート</v>
      </c>
      <c r="B2174" s="705"/>
      <c r="C2174" s="705"/>
      <c r="D2174" s="705"/>
      <c r="E2174" s="705"/>
      <c r="F2174" s="705"/>
      <c r="G2174" s="705"/>
      <c r="H2174" s="705"/>
      <c r="I2174" s="705"/>
      <c r="J2174" s="705"/>
      <c r="K2174" s="705"/>
      <c r="L2174" s="705"/>
      <c r="M2174" s="705"/>
      <c r="N2174" s="705"/>
      <c r="O2174" s="705"/>
      <c r="P2174" s="705"/>
      <c r="Q2174" s="705"/>
      <c r="R2174" s="705"/>
      <c r="S2174" s="705"/>
      <c r="T2174" s="705"/>
      <c r="U2174" s="705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31" t="s">
        <v>10</v>
      </c>
      <c r="B2175" s="706" t="str">
        <f>IF(表示変換!B59="","",表示変換!B59)</f>
        <v/>
      </c>
      <c r="C2175" s="706"/>
      <c r="D2175" s="9"/>
      <c r="E2175" s="431" t="s">
        <v>11</v>
      </c>
      <c r="F2175" s="707" t="str">
        <f>IF(表示変換!I59="","",表示変換!I59)</f>
        <v/>
      </c>
      <c r="G2175" s="707"/>
      <c r="H2175" s="432" t="s">
        <v>293</v>
      </c>
      <c r="I2175" s="14"/>
      <c r="J2175" s="432" t="s">
        <v>13</v>
      </c>
      <c r="K2175" s="707" t="str">
        <f>IF(表示変換!J59="","",表示変換!J59)</f>
        <v/>
      </c>
      <c r="L2175" s="707"/>
      <c r="M2175" s="431" t="s">
        <v>275</v>
      </c>
      <c r="N2175" s="6"/>
      <c r="O2175" s="706" t="s">
        <v>307</v>
      </c>
      <c r="P2175" s="706"/>
      <c r="Q2175" s="706" t="str">
        <f>IF(表示変換!H59="","",表示変換!H59)</f>
        <v/>
      </c>
      <c r="R2175" s="706"/>
      <c r="S2175" s="708" t="str">
        <f>IF(入力!$C$4="","",入力!$C$4)</f>
        <v>2016.01.01</v>
      </c>
      <c r="T2175" s="708"/>
      <c r="U2175" s="9" t="s">
        <v>99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20" t="s">
        <v>5</v>
      </c>
      <c r="B2177" s="723" t="s">
        <v>302</v>
      </c>
      <c r="C2177" s="726" t="s">
        <v>0</v>
      </c>
      <c r="D2177" s="709" t="s">
        <v>308</v>
      </c>
      <c r="E2177" s="710"/>
      <c r="F2177" s="709" t="s">
        <v>279</v>
      </c>
      <c r="G2177" s="710"/>
      <c r="H2177" s="709" t="s">
        <v>389</v>
      </c>
      <c r="I2177" s="710"/>
      <c r="J2177" s="709" t="s">
        <v>41</v>
      </c>
      <c r="K2177" s="710"/>
      <c r="L2177" s="718" t="s">
        <v>304</v>
      </c>
      <c r="M2177" s="719"/>
      <c r="N2177" s="718" t="s">
        <v>311</v>
      </c>
      <c r="O2177" s="719"/>
      <c r="P2177" s="718" t="s">
        <v>42</v>
      </c>
      <c r="Q2177" s="719"/>
      <c r="R2177" s="709" t="s">
        <v>282</v>
      </c>
      <c r="S2177" s="710"/>
      <c r="T2177" s="157" t="s">
        <v>1</v>
      </c>
      <c r="U2177" s="158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1"/>
      <c r="B2178" s="724"/>
      <c r="C2178" s="727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2"/>
      <c r="B2179" s="725"/>
      <c r="C2179" s="728"/>
      <c r="D2179" s="2" t="str">
        <f>IF(表示変換!$N$5="","",表示変換!$N$5)</f>
        <v>sec</v>
      </c>
      <c r="E2179" s="4" t="s">
        <v>283</v>
      </c>
      <c r="F2179" s="2" t="str">
        <f>IF(表示変換!$O$5="","",表示変換!$O$5)</f>
        <v>sec</v>
      </c>
      <c r="G2179" s="4" t="s">
        <v>283</v>
      </c>
      <c r="H2179" s="2" t="str">
        <f>IF(表示変換!$P$5="","",表示変換!$P$5)</f>
        <v>sec</v>
      </c>
      <c r="I2179" s="4" t="s">
        <v>283</v>
      </c>
      <c r="J2179" s="2" t="str">
        <f>IF(表示変換!$Q$5="","",表示変換!$Q$5)</f>
        <v>cm</v>
      </c>
      <c r="K2179" s="4" t="s">
        <v>283</v>
      </c>
      <c r="L2179" s="2" t="str">
        <f>IF(表示変換!$R$5="","",表示変換!$R$5)</f>
        <v>cm</v>
      </c>
      <c r="M2179" s="4" t="s">
        <v>283</v>
      </c>
      <c r="N2179" s="2" t="str">
        <f>IF(表示変換!$S$5="","",表示変換!$S$5)</f>
        <v>m</v>
      </c>
      <c r="O2179" s="4" t="s">
        <v>283</v>
      </c>
      <c r="P2179" s="2" t="str">
        <f>IF(表示変換!$T$5="","",表示変換!$T$5)</f>
        <v>回</v>
      </c>
      <c r="Q2179" s="4" t="s">
        <v>283</v>
      </c>
      <c r="R2179" s="2" t="str">
        <f>IF(表示変換!$U$5="","",表示変換!$U$5)</f>
        <v>m</v>
      </c>
      <c r="S2179" s="4" t="s">
        <v>283</v>
      </c>
      <c r="T2179" s="2" t="s">
        <v>286</v>
      </c>
      <c r="U2179" s="5" t="s">
        <v>287</v>
      </c>
      <c r="X2179" s="26" t="s">
        <v>298</v>
      </c>
      <c r="Y2179" s="26" t="s">
        <v>299</v>
      </c>
      <c r="Z2179" s="26" t="s">
        <v>73</v>
      </c>
      <c r="AA2179" s="26" t="s">
        <v>28</v>
      </c>
      <c r="AB2179" s="26" t="s">
        <v>288</v>
      </c>
      <c r="AC2179" s="26" t="s">
        <v>289</v>
      </c>
      <c r="AD2179" s="26" t="s">
        <v>290</v>
      </c>
      <c r="AE2179" s="11" t="s">
        <v>301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315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377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98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1"/>
      <c r="B2211" s="712"/>
      <c r="C2211" s="712"/>
      <c r="D2211" s="712"/>
      <c r="E2211" s="712"/>
      <c r="F2211" s="712"/>
      <c r="G2211" s="712"/>
      <c r="H2211" s="712"/>
      <c r="I2211" s="712"/>
      <c r="J2211" s="712"/>
      <c r="K2211" s="713"/>
      <c r="L2211" s="12" t="s">
        <v>20</v>
      </c>
      <c r="M2211" s="700" t="s">
        <v>18</v>
      </c>
      <c r="N2211" s="700"/>
      <c r="O2211" s="700"/>
      <c r="P2211" s="700"/>
      <c r="Q2211" s="700"/>
      <c r="R2211" s="700"/>
      <c r="S2211" s="700"/>
      <c r="T2211" s="701" t="str">
        <f>$X$34</f>
        <v>バレーボール指数</v>
      </c>
      <c r="U2211" s="701"/>
      <c r="X2211" s="12"/>
      <c r="Y2211" s="151"/>
      <c r="Z2211" s="151"/>
      <c r="AA2211" s="151"/>
      <c r="AB2211" s="151"/>
      <c r="AC2211" s="151"/>
      <c r="AD2211" s="151"/>
      <c r="AE2211" s="151"/>
    </row>
    <row r="2212" spans="1:31">
      <c r="A2212" s="714"/>
      <c r="B2212" s="715"/>
      <c r="C2212" s="715"/>
      <c r="D2212" s="715"/>
      <c r="E2212" s="715"/>
      <c r="F2212" s="715"/>
      <c r="G2212" s="715"/>
      <c r="H2212" s="715"/>
      <c r="I2212" s="715"/>
      <c r="J2212" s="715"/>
      <c r="K2212" s="716"/>
      <c r="L2212" s="12" t="s">
        <v>20</v>
      </c>
      <c r="M2212" s="702" t="s">
        <v>19</v>
      </c>
      <c r="N2212" s="702"/>
      <c r="O2212" s="702"/>
      <c r="P2212" s="702"/>
      <c r="Q2212" s="702"/>
      <c r="R2212" s="702"/>
      <c r="S2212" s="702"/>
      <c r="T2212" s="703" t="str">
        <f>X2208</f>
        <v/>
      </c>
      <c r="U2212" s="704"/>
      <c r="X2212" s="12"/>
      <c r="Y2212" s="152"/>
      <c r="Z2212" s="152"/>
      <c r="AA2212" s="152"/>
      <c r="AB2212" s="152"/>
      <c r="AC2212" s="152"/>
      <c r="AD2212" s="152"/>
      <c r="AE2212" s="152"/>
    </row>
    <row r="2213" spans="1:31" ht="14.25">
      <c r="A2213" s="717" t="str">
        <f>$A$40</f>
        <v>フォーマット作成者　：　Komuro Consulting Group　小室匡史</v>
      </c>
      <c r="B2213" s="717"/>
      <c r="C2213" s="717"/>
      <c r="D2213" s="717"/>
      <c r="E2213" s="717"/>
      <c r="F2213" s="717"/>
      <c r="G2213" s="717"/>
      <c r="H2213" s="717"/>
      <c r="I2213" s="717"/>
      <c r="J2213" s="717"/>
      <c r="K2213" s="717"/>
      <c r="L2213" s="455" t="s">
        <v>20</v>
      </c>
      <c r="M2213" s="699" t="s">
        <v>105</v>
      </c>
      <c r="N2213" s="699"/>
      <c r="O2213" s="699"/>
      <c r="P2213" s="699"/>
      <c r="Q2213" s="699"/>
      <c r="R2213" s="699"/>
      <c r="S2213" s="699"/>
      <c r="T2213" s="704"/>
      <c r="U2213" s="704"/>
      <c r="X2213" s="12"/>
      <c r="Y2213" s="153"/>
      <c r="Z2213" s="153"/>
      <c r="AA2213" s="153"/>
      <c r="AB2213" s="153"/>
      <c r="AC2213" s="153"/>
      <c r="AD2213" s="153"/>
      <c r="AE2213" s="153"/>
    </row>
    <row r="2215" spans="1:31" ht="30" customHeight="1">
      <c r="A2215" s="705" t="str">
        <f>$A$1</f>
        <v>●●チームバレーボール体力指数　レーダーチャート</v>
      </c>
      <c r="B2215" s="705"/>
      <c r="C2215" s="705"/>
      <c r="D2215" s="705"/>
      <c r="E2215" s="705"/>
      <c r="F2215" s="705"/>
      <c r="G2215" s="705"/>
      <c r="H2215" s="705"/>
      <c r="I2215" s="705"/>
      <c r="J2215" s="705"/>
      <c r="K2215" s="705"/>
      <c r="L2215" s="705"/>
      <c r="M2215" s="705"/>
      <c r="N2215" s="705"/>
      <c r="O2215" s="705"/>
      <c r="P2215" s="705"/>
      <c r="Q2215" s="705"/>
      <c r="R2215" s="705"/>
      <c r="S2215" s="705"/>
      <c r="T2215" s="705"/>
      <c r="U2215" s="705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31" t="s">
        <v>10</v>
      </c>
      <c r="B2216" s="706" t="str">
        <f>IF(表示変換!B60="","",表示変換!B60)</f>
        <v/>
      </c>
      <c r="C2216" s="706"/>
      <c r="D2216" s="9"/>
      <c r="E2216" s="431" t="s">
        <v>11</v>
      </c>
      <c r="F2216" s="707" t="str">
        <f>IF(表示変換!I60="","",表示変換!I60)</f>
        <v/>
      </c>
      <c r="G2216" s="707"/>
      <c r="H2216" s="432" t="s">
        <v>333</v>
      </c>
      <c r="I2216" s="14"/>
      <c r="J2216" s="432" t="s">
        <v>13</v>
      </c>
      <c r="K2216" s="707" t="str">
        <f>IF(表示変換!J60="","",表示変換!J60)</f>
        <v/>
      </c>
      <c r="L2216" s="707"/>
      <c r="M2216" s="431" t="s">
        <v>334</v>
      </c>
      <c r="N2216" s="6"/>
      <c r="O2216" s="706" t="s">
        <v>307</v>
      </c>
      <c r="P2216" s="706"/>
      <c r="Q2216" s="706" t="str">
        <f>IF(表示変換!H60="","",表示変換!H60)</f>
        <v/>
      </c>
      <c r="R2216" s="706"/>
      <c r="S2216" s="708" t="str">
        <f>IF(入力!$C$4="","",入力!$C$4)</f>
        <v>2016.01.01</v>
      </c>
      <c r="T2216" s="708"/>
      <c r="U2216" s="9" t="s">
        <v>99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20" t="s">
        <v>5</v>
      </c>
      <c r="B2218" s="723" t="s">
        <v>277</v>
      </c>
      <c r="C2218" s="726" t="s">
        <v>0</v>
      </c>
      <c r="D2218" s="709" t="s">
        <v>308</v>
      </c>
      <c r="E2218" s="710"/>
      <c r="F2218" s="709" t="s">
        <v>279</v>
      </c>
      <c r="G2218" s="710"/>
      <c r="H2218" s="709" t="s">
        <v>389</v>
      </c>
      <c r="I2218" s="710"/>
      <c r="J2218" s="709" t="s">
        <v>41</v>
      </c>
      <c r="K2218" s="710"/>
      <c r="L2218" s="718" t="s">
        <v>304</v>
      </c>
      <c r="M2218" s="719"/>
      <c r="N2218" s="718" t="s">
        <v>311</v>
      </c>
      <c r="O2218" s="719"/>
      <c r="P2218" s="718" t="s">
        <v>42</v>
      </c>
      <c r="Q2218" s="719"/>
      <c r="R2218" s="709" t="s">
        <v>335</v>
      </c>
      <c r="S2218" s="710"/>
      <c r="T2218" s="157" t="s">
        <v>1</v>
      </c>
      <c r="U2218" s="158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1"/>
      <c r="B2219" s="724"/>
      <c r="C2219" s="727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2"/>
      <c r="B2220" s="725"/>
      <c r="C2220" s="728"/>
      <c r="D2220" s="2" t="str">
        <f>IF(表示変換!$N$5="","",表示変換!$N$5)</f>
        <v>sec</v>
      </c>
      <c r="E2220" s="4" t="s">
        <v>283</v>
      </c>
      <c r="F2220" s="2" t="str">
        <f>IF(表示変換!$O$5="","",表示変換!$O$5)</f>
        <v>sec</v>
      </c>
      <c r="G2220" s="4" t="s">
        <v>283</v>
      </c>
      <c r="H2220" s="2" t="str">
        <f>IF(表示変換!$P$5="","",表示変換!$P$5)</f>
        <v>sec</v>
      </c>
      <c r="I2220" s="4" t="s">
        <v>283</v>
      </c>
      <c r="J2220" s="2" t="str">
        <f>IF(表示変換!$Q$5="","",表示変換!$Q$5)</f>
        <v>cm</v>
      </c>
      <c r="K2220" s="4" t="s">
        <v>283</v>
      </c>
      <c r="L2220" s="2" t="str">
        <f>IF(表示変換!$R$5="","",表示変換!$R$5)</f>
        <v>cm</v>
      </c>
      <c r="M2220" s="4" t="s">
        <v>283</v>
      </c>
      <c r="N2220" s="2" t="str">
        <f>IF(表示変換!$S$5="","",表示変換!$S$5)</f>
        <v>m</v>
      </c>
      <c r="O2220" s="4" t="s">
        <v>283</v>
      </c>
      <c r="P2220" s="2" t="str">
        <f>IF(表示変換!$T$5="","",表示変換!$T$5)</f>
        <v>回</v>
      </c>
      <c r="Q2220" s="4" t="s">
        <v>283</v>
      </c>
      <c r="R2220" s="2" t="str">
        <f>IF(表示変換!$U$5="","",表示変換!$U$5)</f>
        <v>m</v>
      </c>
      <c r="S2220" s="4" t="s">
        <v>283</v>
      </c>
      <c r="T2220" s="2" t="s">
        <v>286</v>
      </c>
      <c r="U2220" s="5" t="s">
        <v>336</v>
      </c>
      <c r="X2220" s="26" t="s">
        <v>298</v>
      </c>
      <c r="Y2220" s="26" t="s">
        <v>299</v>
      </c>
      <c r="Z2220" s="26" t="s">
        <v>73</v>
      </c>
      <c r="AA2220" s="26" t="s">
        <v>28</v>
      </c>
      <c r="AB2220" s="26" t="s">
        <v>288</v>
      </c>
      <c r="AC2220" s="26" t="s">
        <v>289</v>
      </c>
      <c r="AD2220" s="26" t="s">
        <v>290</v>
      </c>
      <c r="AE2220" s="11" t="s">
        <v>301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292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377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98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1"/>
      <c r="B2252" s="712"/>
      <c r="C2252" s="712"/>
      <c r="D2252" s="712"/>
      <c r="E2252" s="712"/>
      <c r="F2252" s="712"/>
      <c r="G2252" s="712"/>
      <c r="H2252" s="712"/>
      <c r="I2252" s="712"/>
      <c r="J2252" s="712"/>
      <c r="K2252" s="713"/>
      <c r="L2252" s="12" t="s">
        <v>20</v>
      </c>
      <c r="M2252" s="700" t="s">
        <v>18</v>
      </c>
      <c r="N2252" s="700"/>
      <c r="O2252" s="700"/>
      <c r="P2252" s="700"/>
      <c r="Q2252" s="700"/>
      <c r="R2252" s="700"/>
      <c r="S2252" s="700"/>
      <c r="T2252" s="701" t="str">
        <f>$X$34</f>
        <v>バレーボール指数</v>
      </c>
      <c r="U2252" s="701"/>
      <c r="X2252" s="12"/>
      <c r="Y2252" s="151"/>
      <c r="Z2252" s="151"/>
      <c r="AA2252" s="151"/>
      <c r="AB2252" s="151"/>
      <c r="AC2252" s="151"/>
      <c r="AD2252" s="151"/>
      <c r="AE2252" s="151"/>
    </row>
    <row r="2253" spans="1:31">
      <c r="A2253" s="714"/>
      <c r="B2253" s="715"/>
      <c r="C2253" s="715"/>
      <c r="D2253" s="715"/>
      <c r="E2253" s="715"/>
      <c r="F2253" s="715"/>
      <c r="G2253" s="715"/>
      <c r="H2253" s="715"/>
      <c r="I2253" s="715"/>
      <c r="J2253" s="715"/>
      <c r="K2253" s="716"/>
      <c r="L2253" s="12" t="s">
        <v>20</v>
      </c>
      <c r="M2253" s="702" t="s">
        <v>19</v>
      </c>
      <c r="N2253" s="702"/>
      <c r="O2253" s="702"/>
      <c r="P2253" s="702"/>
      <c r="Q2253" s="702"/>
      <c r="R2253" s="702"/>
      <c r="S2253" s="702"/>
      <c r="T2253" s="703" t="str">
        <f>X2249</f>
        <v/>
      </c>
      <c r="U2253" s="704"/>
      <c r="X2253" s="12"/>
      <c r="Y2253" s="152"/>
      <c r="Z2253" s="152"/>
      <c r="AA2253" s="152"/>
      <c r="AB2253" s="152"/>
      <c r="AC2253" s="152"/>
      <c r="AD2253" s="152"/>
      <c r="AE2253" s="152"/>
    </row>
    <row r="2254" spans="1:31" ht="14.25">
      <c r="A2254" s="717" t="str">
        <f>$A$40</f>
        <v>フォーマット作成者　：　Komuro Consulting Group　小室匡史</v>
      </c>
      <c r="B2254" s="717"/>
      <c r="C2254" s="717"/>
      <c r="D2254" s="717"/>
      <c r="E2254" s="717"/>
      <c r="F2254" s="717"/>
      <c r="G2254" s="717"/>
      <c r="H2254" s="717"/>
      <c r="I2254" s="717"/>
      <c r="J2254" s="717"/>
      <c r="K2254" s="717"/>
      <c r="L2254" s="455" t="s">
        <v>20</v>
      </c>
      <c r="M2254" s="699" t="s">
        <v>105</v>
      </c>
      <c r="N2254" s="699"/>
      <c r="O2254" s="699"/>
      <c r="P2254" s="699"/>
      <c r="Q2254" s="699"/>
      <c r="R2254" s="699"/>
      <c r="S2254" s="699"/>
      <c r="T2254" s="704"/>
      <c r="U2254" s="704"/>
      <c r="X2254" s="12"/>
      <c r="Y2254" s="153"/>
      <c r="Z2254" s="153"/>
      <c r="AA2254" s="153"/>
      <c r="AB2254" s="153"/>
      <c r="AC2254" s="153"/>
      <c r="AD2254" s="153"/>
      <c r="AE2254" s="153"/>
    </row>
    <row r="2256" spans="1:31" ht="30" customHeight="1">
      <c r="A2256" s="705" t="str">
        <f>$A$1</f>
        <v>●●チームバレーボール体力指数　レーダーチャート</v>
      </c>
      <c r="B2256" s="705"/>
      <c r="C2256" s="705"/>
      <c r="D2256" s="705"/>
      <c r="E2256" s="705"/>
      <c r="F2256" s="705"/>
      <c r="G2256" s="705"/>
      <c r="H2256" s="705"/>
      <c r="I2256" s="705"/>
      <c r="J2256" s="705"/>
      <c r="K2256" s="705"/>
      <c r="L2256" s="705"/>
      <c r="M2256" s="705"/>
      <c r="N2256" s="705"/>
      <c r="O2256" s="705"/>
      <c r="P2256" s="705"/>
      <c r="Q2256" s="705"/>
      <c r="R2256" s="705"/>
      <c r="S2256" s="705"/>
      <c r="T2256" s="705"/>
      <c r="U2256" s="705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31" t="s">
        <v>10</v>
      </c>
      <c r="B2257" s="706" t="str">
        <f>IF(表示変換!B61="","",表示変換!B61)</f>
        <v/>
      </c>
      <c r="C2257" s="706"/>
      <c r="D2257" s="9"/>
      <c r="E2257" s="431" t="s">
        <v>11</v>
      </c>
      <c r="F2257" s="707" t="str">
        <f>IF(表示変換!I61="","",表示変換!I61)</f>
        <v/>
      </c>
      <c r="G2257" s="707"/>
      <c r="H2257" s="432" t="s">
        <v>293</v>
      </c>
      <c r="I2257" s="14"/>
      <c r="J2257" s="432" t="s">
        <v>13</v>
      </c>
      <c r="K2257" s="707" t="str">
        <f>IF(表示変換!J61="","",表示変換!J61)</f>
        <v/>
      </c>
      <c r="L2257" s="707"/>
      <c r="M2257" s="431" t="s">
        <v>14</v>
      </c>
      <c r="N2257" s="6"/>
      <c r="O2257" s="706" t="s">
        <v>276</v>
      </c>
      <c r="P2257" s="706"/>
      <c r="Q2257" s="706" t="str">
        <f>IF(表示変換!H61="","",表示変換!H61)</f>
        <v/>
      </c>
      <c r="R2257" s="706"/>
      <c r="S2257" s="708" t="str">
        <f>IF(入力!$C$4="","",入力!$C$4)</f>
        <v>2016.01.01</v>
      </c>
      <c r="T2257" s="708"/>
      <c r="U2257" s="9" t="s">
        <v>99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20" t="s">
        <v>5</v>
      </c>
      <c r="B2259" s="723" t="s">
        <v>302</v>
      </c>
      <c r="C2259" s="726" t="s">
        <v>0</v>
      </c>
      <c r="D2259" s="709" t="s">
        <v>45</v>
      </c>
      <c r="E2259" s="710"/>
      <c r="F2259" s="709" t="s">
        <v>337</v>
      </c>
      <c r="G2259" s="710"/>
      <c r="H2259" s="709" t="s">
        <v>389</v>
      </c>
      <c r="I2259" s="710"/>
      <c r="J2259" s="709" t="s">
        <v>41</v>
      </c>
      <c r="K2259" s="710"/>
      <c r="L2259" s="718" t="s">
        <v>58</v>
      </c>
      <c r="M2259" s="719"/>
      <c r="N2259" s="718" t="s">
        <v>295</v>
      </c>
      <c r="O2259" s="719"/>
      <c r="P2259" s="718" t="s">
        <v>42</v>
      </c>
      <c r="Q2259" s="719"/>
      <c r="R2259" s="709" t="s">
        <v>319</v>
      </c>
      <c r="S2259" s="710"/>
      <c r="T2259" s="157" t="s">
        <v>1</v>
      </c>
      <c r="U2259" s="158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1"/>
      <c r="B2260" s="724"/>
      <c r="C2260" s="727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2"/>
      <c r="B2261" s="725"/>
      <c r="C2261" s="728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283</v>
      </c>
      <c r="H2261" s="2" t="str">
        <f>IF(表示変換!$P$5="","",表示変換!$P$5)</f>
        <v>sec</v>
      </c>
      <c r="I2261" s="4" t="s">
        <v>285</v>
      </c>
      <c r="J2261" s="2" t="str">
        <f>IF(表示変換!$Q$5="","",表示変換!$Q$5)</f>
        <v>cm</v>
      </c>
      <c r="K2261" s="4" t="s">
        <v>338</v>
      </c>
      <c r="L2261" s="2" t="str">
        <f>IF(表示変換!$R$5="","",表示変換!$R$5)</f>
        <v>cm</v>
      </c>
      <c r="M2261" s="4" t="s">
        <v>283</v>
      </c>
      <c r="N2261" s="2" t="str">
        <f>IF(表示変換!$S$5="","",表示変換!$S$5)</f>
        <v>m</v>
      </c>
      <c r="O2261" s="4" t="s">
        <v>283</v>
      </c>
      <c r="P2261" s="2" t="str">
        <f>IF(表示変換!$T$5="","",表示変換!$T$5)</f>
        <v>回</v>
      </c>
      <c r="Q2261" s="4" t="s">
        <v>283</v>
      </c>
      <c r="R2261" s="2" t="str">
        <f>IF(表示変換!$U$5="","",表示変換!$U$5)</f>
        <v>m</v>
      </c>
      <c r="S2261" s="4" t="s">
        <v>283</v>
      </c>
      <c r="T2261" s="2" t="s">
        <v>8</v>
      </c>
      <c r="U2261" s="5" t="s">
        <v>287</v>
      </c>
      <c r="X2261" s="26" t="s">
        <v>298</v>
      </c>
      <c r="Y2261" s="26" t="s">
        <v>299</v>
      </c>
      <c r="Z2261" s="26" t="s">
        <v>73</v>
      </c>
      <c r="AA2261" s="26" t="s">
        <v>28</v>
      </c>
      <c r="AB2261" s="26" t="s">
        <v>320</v>
      </c>
      <c r="AC2261" s="26" t="s">
        <v>289</v>
      </c>
      <c r="AD2261" s="26" t="s">
        <v>290</v>
      </c>
      <c r="AE2261" s="11" t="s">
        <v>301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292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377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98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1"/>
      <c r="B2293" s="712"/>
      <c r="C2293" s="712"/>
      <c r="D2293" s="712"/>
      <c r="E2293" s="712"/>
      <c r="F2293" s="712"/>
      <c r="G2293" s="712"/>
      <c r="H2293" s="712"/>
      <c r="I2293" s="712"/>
      <c r="J2293" s="712"/>
      <c r="K2293" s="713"/>
      <c r="L2293" s="12" t="s">
        <v>20</v>
      </c>
      <c r="M2293" s="700" t="s">
        <v>18</v>
      </c>
      <c r="N2293" s="700"/>
      <c r="O2293" s="700"/>
      <c r="P2293" s="700"/>
      <c r="Q2293" s="700"/>
      <c r="R2293" s="700"/>
      <c r="S2293" s="700"/>
      <c r="T2293" s="701" t="str">
        <f>$X$34</f>
        <v>バレーボール指数</v>
      </c>
      <c r="U2293" s="701"/>
      <c r="X2293" s="12"/>
      <c r="Y2293" s="151"/>
      <c r="Z2293" s="151"/>
      <c r="AA2293" s="151"/>
      <c r="AB2293" s="151"/>
      <c r="AC2293" s="151"/>
      <c r="AD2293" s="151"/>
      <c r="AE2293" s="151"/>
    </row>
    <row r="2294" spans="1:31">
      <c r="A2294" s="714"/>
      <c r="B2294" s="715"/>
      <c r="C2294" s="715"/>
      <c r="D2294" s="715"/>
      <c r="E2294" s="715"/>
      <c r="F2294" s="715"/>
      <c r="G2294" s="715"/>
      <c r="H2294" s="715"/>
      <c r="I2294" s="715"/>
      <c r="J2294" s="715"/>
      <c r="K2294" s="716"/>
      <c r="L2294" s="12" t="s">
        <v>20</v>
      </c>
      <c r="M2294" s="702" t="s">
        <v>19</v>
      </c>
      <c r="N2294" s="702"/>
      <c r="O2294" s="702"/>
      <c r="P2294" s="702"/>
      <c r="Q2294" s="702"/>
      <c r="R2294" s="702"/>
      <c r="S2294" s="702"/>
      <c r="T2294" s="703" t="str">
        <f>X2290</f>
        <v/>
      </c>
      <c r="U2294" s="704"/>
      <c r="X2294" s="12"/>
      <c r="Y2294" s="152"/>
      <c r="Z2294" s="152"/>
      <c r="AA2294" s="152"/>
      <c r="AB2294" s="152"/>
      <c r="AC2294" s="152"/>
      <c r="AD2294" s="152"/>
      <c r="AE2294" s="152"/>
    </row>
    <row r="2295" spans="1:31" ht="14.25">
      <c r="A2295" s="717" t="str">
        <f>$A$40</f>
        <v>フォーマット作成者　：　Komuro Consulting Group　小室匡史</v>
      </c>
      <c r="B2295" s="717"/>
      <c r="C2295" s="717"/>
      <c r="D2295" s="717"/>
      <c r="E2295" s="717"/>
      <c r="F2295" s="717"/>
      <c r="G2295" s="717"/>
      <c r="H2295" s="717"/>
      <c r="I2295" s="717"/>
      <c r="J2295" s="717"/>
      <c r="K2295" s="717"/>
      <c r="L2295" s="455" t="s">
        <v>20</v>
      </c>
      <c r="M2295" s="699" t="s">
        <v>105</v>
      </c>
      <c r="N2295" s="699"/>
      <c r="O2295" s="699"/>
      <c r="P2295" s="699"/>
      <c r="Q2295" s="699"/>
      <c r="R2295" s="699"/>
      <c r="S2295" s="699"/>
      <c r="T2295" s="704"/>
      <c r="U2295" s="704"/>
      <c r="X2295" s="12"/>
      <c r="Y2295" s="153"/>
      <c r="Z2295" s="153"/>
      <c r="AA2295" s="153"/>
      <c r="AB2295" s="153"/>
      <c r="AC2295" s="153"/>
      <c r="AD2295" s="153"/>
      <c r="AE2295" s="153"/>
    </row>
    <row r="2297" spans="1:31" ht="30" customHeight="1">
      <c r="A2297" s="705" t="str">
        <f>$A$1</f>
        <v>●●チームバレーボール体力指数　レーダーチャート</v>
      </c>
      <c r="B2297" s="705"/>
      <c r="C2297" s="705"/>
      <c r="D2297" s="705"/>
      <c r="E2297" s="705"/>
      <c r="F2297" s="705"/>
      <c r="G2297" s="705"/>
      <c r="H2297" s="705"/>
      <c r="I2297" s="705"/>
      <c r="J2297" s="705"/>
      <c r="K2297" s="705"/>
      <c r="L2297" s="705"/>
      <c r="M2297" s="705"/>
      <c r="N2297" s="705"/>
      <c r="O2297" s="705"/>
      <c r="P2297" s="705"/>
      <c r="Q2297" s="705"/>
      <c r="R2297" s="705"/>
      <c r="S2297" s="705"/>
      <c r="T2297" s="705"/>
      <c r="U2297" s="705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31" t="s">
        <v>10</v>
      </c>
      <c r="B2298" s="706" t="str">
        <f>IF(表示変換!B62="","",表示変換!B62)</f>
        <v/>
      </c>
      <c r="C2298" s="706"/>
      <c r="D2298" s="9"/>
      <c r="E2298" s="431" t="s">
        <v>11</v>
      </c>
      <c r="F2298" s="707" t="str">
        <f>IF(表示変換!I62="","",表示変換!I62)</f>
        <v/>
      </c>
      <c r="G2298" s="707"/>
      <c r="H2298" s="432" t="s">
        <v>274</v>
      </c>
      <c r="I2298" s="14"/>
      <c r="J2298" s="432" t="s">
        <v>13</v>
      </c>
      <c r="K2298" s="707" t="str">
        <f>IF(表示変換!J62="","",表示変換!J62)</f>
        <v/>
      </c>
      <c r="L2298" s="707"/>
      <c r="M2298" s="431" t="s">
        <v>275</v>
      </c>
      <c r="N2298" s="6"/>
      <c r="O2298" s="706" t="s">
        <v>307</v>
      </c>
      <c r="P2298" s="706"/>
      <c r="Q2298" s="706" t="str">
        <f>IF(表示変換!H62="","",表示変換!H62)</f>
        <v/>
      </c>
      <c r="R2298" s="706"/>
      <c r="S2298" s="708" t="str">
        <f>IF(入力!$C$4="","",入力!$C$4)</f>
        <v>2016.01.01</v>
      </c>
      <c r="T2298" s="708"/>
      <c r="U2298" s="9" t="s">
        <v>99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20" t="s">
        <v>5</v>
      </c>
      <c r="B2300" s="723" t="s">
        <v>302</v>
      </c>
      <c r="C2300" s="726" t="s">
        <v>0</v>
      </c>
      <c r="D2300" s="709" t="s">
        <v>308</v>
      </c>
      <c r="E2300" s="710"/>
      <c r="F2300" s="709" t="s">
        <v>279</v>
      </c>
      <c r="G2300" s="710"/>
      <c r="H2300" s="709" t="s">
        <v>389</v>
      </c>
      <c r="I2300" s="710"/>
      <c r="J2300" s="709" t="s">
        <v>41</v>
      </c>
      <c r="K2300" s="710"/>
      <c r="L2300" s="718" t="s">
        <v>304</v>
      </c>
      <c r="M2300" s="719"/>
      <c r="N2300" s="718" t="s">
        <v>311</v>
      </c>
      <c r="O2300" s="719"/>
      <c r="P2300" s="718" t="s">
        <v>42</v>
      </c>
      <c r="Q2300" s="719"/>
      <c r="R2300" s="709" t="s">
        <v>46</v>
      </c>
      <c r="S2300" s="710"/>
      <c r="T2300" s="157" t="s">
        <v>1</v>
      </c>
      <c r="U2300" s="158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1"/>
      <c r="B2301" s="724"/>
      <c r="C2301" s="727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2"/>
      <c r="B2302" s="725"/>
      <c r="C2302" s="728"/>
      <c r="D2302" s="2" t="str">
        <f>IF(表示変換!$N$5="","",表示変換!$N$5)</f>
        <v>sec</v>
      </c>
      <c r="E2302" s="4" t="s">
        <v>283</v>
      </c>
      <c r="F2302" s="2" t="str">
        <f>IF(表示変換!$O$5="","",表示変換!$O$5)</f>
        <v>sec</v>
      </c>
      <c r="G2302" s="4" t="s">
        <v>283</v>
      </c>
      <c r="H2302" s="2" t="str">
        <f>IF(表示変換!$P$5="","",表示変換!$P$5)</f>
        <v>sec</v>
      </c>
      <c r="I2302" s="4" t="s">
        <v>283</v>
      </c>
      <c r="J2302" s="2" t="str">
        <f>IF(表示変換!$Q$5="","",表示変換!$Q$5)</f>
        <v>cm</v>
      </c>
      <c r="K2302" s="4" t="s">
        <v>283</v>
      </c>
      <c r="L2302" s="2" t="str">
        <f>IF(表示変換!$R$5="","",表示変換!$R$5)</f>
        <v>cm</v>
      </c>
      <c r="M2302" s="4" t="s">
        <v>283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283</v>
      </c>
      <c r="R2302" s="2" t="str">
        <f>IF(表示変換!$U$5="","",表示変換!$U$5)</f>
        <v>m</v>
      </c>
      <c r="S2302" s="4" t="s">
        <v>283</v>
      </c>
      <c r="T2302" s="2" t="s">
        <v>286</v>
      </c>
      <c r="U2302" s="5" t="s">
        <v>287</v>
      </c>
      <c r="X2302" s="26" t="s">
        <v>298</v>
      </c>
      <c r="Y2302" s="26" t="s">
        <v>299</v>
      </c>
      <c r="Z2302" s="26" t="s">
        <v>73</v>
      </c>
      <c r="AA2302" s="26" t="s">
        <v>28</v>
      </c>
      <c r="AB2302" s="26" t="s">
        <v>288</v>
      </c>
      <c r="AC2302" s="26" t="s">
        <v>289</v>
      </c>
      <c r="AD2302" s="26" t="s">
        <v>290</v>
      </c>
      <c r="AE2302" s="11" t="s">
        <v>301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292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377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98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1"/>
      <c r="B2334" s="712"/>
      <c r="C2334" s="712"/>
      <c r="D2334" s="712"/>
      <c r="E2334" s="712"/>
      <c r="F2334" s="712"/>
      <c r="G2334" s="712"/>
      <c r="H2334" s="712"/>
      <c r="I2334" s="712"/>
      <c r="J2334" s="712"/>
      <c r="K2334" s="713"/>
      <c r="L2334" s="12" t="s">
        <v>20</v>
      </c>
      <c r="M2334" s="700" t="s">
        <v>18</v>
      </c>
      <c r="N2334" s="700"/>
      <c r="O2334" s="700"/>
      <c r="P2334" s="700"/>
      <c r="Q2334" s="700"/>
      <c r="R2334" s="700"/>
      <c r="S2334" s="700"/>
      <c r="T2334" s="701" t="str">
        <f>$X$34</f>
        <v>バレーボール指数</v>
      </c>
      <c r="U2334" s="701"/>
      <c r="X2334" s="12"/>
      <c r="Y2334" s="151"/>
      <c r="Z2334" s="151"/>
      <c r="AA2334" s="151"/>
      <c r="AB2334" s="151"/>
      <c r="AC2334" s="151"/>
      <c r="AD2334" s="151"/>
      <c r="AE2334" s="151"/>
    </row>
    <row r="2335" spans="1:31">
      <c r="A2335" s="714"/>
      <c r="B2335" s="715"/>
      <c r="C2335" s="715"/>
      <c r="D2335" s="715"/>
      <c r="E2335" s="715"/>
      <c r="F2335" s="715"/>
      <c r="G2335" s="715"/>
      <c r="H2335" s="715"/>
      <c r="I2335" s="715"/>
      <c r="J2335" s="715"/>
      <c r="K2335" s="716"/>
      <c r="L2335" s="12" t="s">
        <v>20</v>
      </c>
      <c r="M2335" s="702" t="s">
        <v>19</v>
      </c>
      <c r="N2335" s="702"/>
      <c r="O2335" s="702"/>
      <c r="P2335" s="702"/>
      <c r="Q2335" s="702"/>
      <c r="R2335" s="702"/>
      <c r="S2335" s="702"/>
      <c r="T2335" s="703" t="str">
        <f>X2331</f>
        <v/>
      </c>
      <c r="U2335" s="704"/>
      <c r="X2335" s="12"/>
      <c r="Y2335" s="152"/>
      <c r="Z2335" s="152"/>
      <c r="AA2335" s="152"/>
      <c r="AB2335" s="152"/>
      <c r="AC2335" s="152"/>
      <c r="AD2335" s="152"/>
      <c r="AE2335" s="152"/>
    </row>
    <row r="2336" spans="1:31" ht="14.25">
      <c r="A2336" s="717" t="str">
        <f>$A$40</f>
        <v>フォーマット作成者　：　Komuro Consulting Group　小室匡史</v>
      </c>
      <c r="B2336" s="717"/>
      <c r="C2336" s="717"/>
      <c r="D2336" s="717"/>
      <c r="E2336" s="717"/>
      <c r="F2336" s="717"/>
      <c r="G2336" s="717"/>
      <c r="H2336" s="717"/>
      <c r="I2336" s="717"/>
      <c r="J2336" s="717"/>
      <c r="K2336" s="717"/>
      <c r="L2336" s="455" t="s">
        <v>20</v>
      </c>
      <c r="M2336" s="699" t="s">
        <v>105</v>
      </c>
      <c r="N2336" s="699"/>
      <c r="O2336" s="699"/>
      <c r="P2336" s="699"/>
      <c r="Q2336" s="699"/>
      <c r="R2336" s="699"/>
      <c r="S2336" s="699"/>
      <c r="T2336" s="704"/>
      <c r="U2336" s="704"/>
      <c r="X2336" s="12"/>
      <c r="Y2336" s="153"/>
      <c r="Z2336" s="153"/>
      <c r="AA2336" s="153"/>
      <c r="AB2336" s="153"/>
      <c r="AC2336" s="153"/>
      <c r="AD2336" s="153"/>
      <c r="AE2336" s="153"/>
    </row>
    <row r="2338" spans="1:31" ht="30" customHeight="1">
      <c r="A2338" s="705" t="str">
        <f>$A$1</f>
        <v>●●チームバレーボール体力指数　レーダーチャート</v>
      </c>
      <c r="B2338" s="705"/>
      <c r="C2338" s="705"/>
      <c r="D2338" s="705"/>
      <c r="E2338" s="705"/>
      <c r="F2338" s="705"/>
      <c r="G2338" s="705"/>
      <c r="H2338" s="705"/>
      <c r="I2338" s="705"/>
      <c r="J2338" s="705"/>
      <c r="K2338" s="705"/>
      <c r="L2338" s="705"/>
      <c r="M2338" s="705"/>
      <c r="N2338" s="705"/>
      <c r="O2338" s="705"/>
      <c r="P2338" s="705"/>
      <c r="Q2338" s="705"/>
      <c r="R2338" s="705"/>
      <c r="S2338" s="705"/>
      <c r="T2338" s="705"/>
      <c r="U2338" s="705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31" t="s">
        <v>10</v>
      </c>
      <c r="B2339" s="706" t="str">
        <f>IF(表示変換!B63="","",表示変換!B63)</f>
        <v/>
      </c>
      <c r="C2339" s="706"/>
      <c r="D2339" s="9"/>
      <c r="E2339" s="431" t="s">
        <v>11</v>
      </c>
      <c r="F2339" s="707" t="str">
        <f>IF(表示変換!I63="","",表示変換!I63)</f>
        <v/>
      </c>
      <c r="G2339" s="707"/>
      <c r="H2339" s="432" t="s">
        <v>274</v>
      </c>
      <c r="I2339" s="14"/>
      <c r="J2339" s="432" t="s">
        <v>13</v>
      </c>
      <c r="K2339" s="707" t="str">
        <f>IF(表示変換!J63="","",表示変換!J63)</f>
        <v/>
      </c>
      <c r="L2339" s="707"/>
      <c r="M2339" s="431" t="s">
        <v>275</v>
      </c>
      <c r="N2339" s="6"/>
      <c r="O2339" s="706" t="s">
        <v>307</v>
      </c>
      <c r="P2339" s="706"/>
      <c r="Q2339" s="706" t="str">
        <f>IF(表示変換!H63="","",表示変換!H63)</f>
        <v/>
      </c>
      <c r="R2339" s="706"/>
      <c r="S2339" s="708" t="str">
        <f>IF(入力!$C$4="","",入力!$C$4)</f>
        <v>2016.01.01</v>
      </c>
      <c r="T2339" s="708"/>
      <c r="U2339" s="9" t="s">
        <v>99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20" t="s">
        <v>5</v>
      </c>
      <c r="B2341" s="723" t="s">
        <v>302</v>
      </c>
      <c r="C2341" s="726" t="s">
        <v>0</v>
      </c>
      <c r="D2341" s="709" t="s">
        <v>317</v>
      </c>
      <c r="E2341" s="710"/>
      <c r="F2341" s="709" t="s">
        <v>279</v>
      </c>
      <c r="G2341" s="710"/>
      <c r="H2341" s="709" t="s">
        <v>389</v>
      </c>
      <c r="I2341" s="710"/>
      <c r="J2341" s="709" t="s">
        <v>41</v>
      </c>
      <c r="K2341" s="710"/>
      <c r="L2341" s="718" t="s">
        <v>304</v>
      </c>
      <c r="M2341" s="719"/>
      <c r="N2341" s="718" t="s">
        <v>59</v>
      </c>
      <c r="O2341" s="719"/>
      <c r="P2341" s="718" t="s">
        <v>42</v>
      </c>
      <c r="Q2341" s="719"/>
      <c r="R2341" s="709" t="s">
        <v>282</v>
      </c>
      <c r="S2341" s="710"/>
      <c r="T2341" s="157" t="s">
        <v>1</v>
      </c>
      <c r="U2341" s="158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1"/>
      <c r="B2342" s="724"/>
      <c r="C2342" s="727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2"/>
      <c r="B2343" s="725"/>
      <c r="C2343" s="728"/>
      <c r="D2343" s="2" t="str">
        <f>IF(表示変換!$N$5="","",表示変換!$N$5)</f>
        <v>sec</v>
      </c>
      <c r="E2343" s="4" t="s">
        <v>283</v>
      </c>
      <c r="F2343" s="2" t="str">
        <f>IF(表示変換!$O$5="","",表示変換!$O$5)</f>
        <v>sec</v>
      </c>
      <c r="G2343" s="4" t="s">
        <v>283</v>
      </c>
      <c r="H2343" s="2" t="str">
        <f>IF(表示変換!$P$5="","",表示変換!$P$5)</f>
        <v>sec</v>
      </c>
      <c r="I2343" s="4" t="s">
        <v>283</v>
      </c>
      <c r="J2343" s="2" t="str">
        <f>IF(表示変換!$Q$5="","",表示変換!$Q$5)</f>
        <v>cm</v>
      </c>
      <c r="K2343" s="4" t="s">
        <v>283</v>
      </c>
      <c r="L2343" s="2" t="str">
        <f>IF(表示変換!$R$5="","",表示変換!$R$5)</f>
        <v>cm</v>
      </c>
      <c r="M2343" s="4" t="s">
        <v>283</v>
      </c>
      <c r="N2343" s="2" t="str">
        <f>IF(表示変換!$S$5="","",表示変換!$S$5)</f>
        <v>m</v>
      </c>
      <c r="O2343" s="4" t="s">
        <v>283</v>
      </c>
      <c r="P2343" s="2" t="str">
        <f>IF(表示変換!$T$5="","",表示変換!$T$5)</f>
        <v>回</v>
      </c>
      <c r="Q2343" s="4" t="s">
        <v>283</v>
      </c>
      <c r="R2343" s="2" t="str">
        <f>IF(表示変換!$U$5="","",表示変換!$U$5)</f>
        <v>m</v>
      </c>
      <c r="S2343" s="4" t="s">
        <v>283</v>
      </c>
      <c r="T2343" s="2" t="s">
        <v>286</v>
      </c>
      <c r="U2343" s="5" t="s">
        <v>287</v>
      </c>
      <c r="X2343" s="26" t="s">
        <v>298</v>
      </c>
      <c r="Y2343" s="26" t="s">
        <v>299</v>
      </c>
      <c r="Z2343" s="26" t="s">
        <v>73</v>
      </c>
      <c r="AA2343" s="26" t="s">
        <v>28</v>
      </c>
      <c r="AB2343" s="26" t="s">
        <v>288</v>
      </c>
      <c r="AC2343" s="26" t="s">
        <v>289</v>
      </c>
      <c r="AD2343" s="26" t="s">
        <v>290</v>
      </c>
      <c r="AE2343" s="11" t="s">
        <v>301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292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377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98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1"/>
      <c r="B2375" s="712"/>
      <c r="C2375" s="712"/>
      <c r="D2375" s="712"/>
      <c r="E2375" s="712"/>
      <c r="F2375" s="712"/>
      <c r="G2375" s="712"/>
      <c r="H2375" s="712"/>
      <c r="I2375" s="712"/>
      <c r="J2375" s="712"/>
      <c r="K2375" s="713"/>
      <c r="L2375" s="12" t="s">
        <v>20</v>
      </c>
      <c r="M2375" s="700" t="s">
        <v>18</v>
      </c>
      <c r="N2375" s="700"/>
      <c r="O2375" s="700"/>
      <c r="P2375" s="700"/>
      <c r="Q2375" s="700"/>
      <c r="R2375" s="700"/>
      <c r="S2375" s="700"/>
      <c r="T2375" s="701" t="str">
        <f>$X$34</f>
        <v>バレーボール指数</v>
      </c>
      <c r="U2375" s="701"/>
      <c r="X2375" s="12"/>
      <c r="Y2375" s="151"/>
      <c r="Z2375" s="151"/>
      <c r="AA2375" s="151"/>
      <c r="AB2375" s="151"/>
      <c r="AC2375" s="151"/>
      <c r="AD2375" s="151"/>
      <c r="AE2375" s="151"/>
    </row>
    <row r="2376" spans="1:31">
      <c r="A2376" s="714"/>
      <c r="B2376" s="715"/>
      <c r="C2376" s="715"/>
      <c r="D2376" s="715"/>
      <c r="E2376" s="715"/>
      <c r="F2376" s="715"/>
      <c r="G2376" s="715"/>
      <c r="H2376" s="715"/>
      <c r="I2376" s="715"/>
      <c r="J2376" s="715"/>
      <c r="K2376" s="716"/>
      <c r="L2376" s="12" t="s">
        <v>20</v>
      </c>
      <c r="M2376" s="702" t="s">
        <v>19</v>
      </c>
      <c r="N2376" s="702"/>
      <c r="O2376" s="702"/>
      <c r="P2376" s="702"/>
      <c r="Q2376" s="702"/>
      <c r="R2376" s="702"/>
      <c r="S2376" s="702"/>
      <c r="T2376" s="703" t="str">
        <f>X2372</f>
        <v/>
      </c>
      <c r="U2376" s="704"/>
      <c r="X2376" s="12"/>
      <c r="Y2376" s="152"/>
      <c r="Z2376" s="152"/>
      <c r="AA2376" s="152"/>
      <c r="AB2376" s="152"/>
      <c r="AC2376" s="152"/>
      <c r="AD2376" s="152"/>
      <c r="AE2376" s="152"/>
    </row>
    <row r="2377" spans="1:31" ht="14.25">
      <c r="A2377" s="717" t="str">
        <f>$A$40</f>
        <v>フォーマット作成者　：　Komuro Consulting Group　小室匡史</v>
      </c>
      <c r="B2377" s="717"/>
      <c r="C2377" s="717"/>
      <c r="D2377" s="717"/>
      <c r="E2377" s="717"/>
      <c r="F2377" s="717"/>
      <c r="G2377" s="717"/>
      <c r="H2377" s="717"/>
      <c r="I2377" s="717"/>
      <c r="J2377" s="717"/>
      <c r="K2377" s="717"/>
      <c r="L2377" s="455" t="s">
        <v>20</v>
      </c>
      <c r="M2377" s="699" t="s">
        <v>105</v>
      </c>
      <c r="N2377" s="699"/>
      <c r="O2377" s="699"/>
      <c r="P2377" s="699"/>
      <c r="Q2377" s="699"/>
      <c r="R2377" s="699"/>
      <c r="S2377" s="699"/>
      <c r="T2377" s="704"/>
      <c r="U2377" s="704"/>
      <c r="X2377" s="12"/>
      <c r="Y2377" s="153"/>
      <c r="Z2377" s="153"/>
      <c r="AA2377" s="153"/>
      <c r="AB2377" s="153"/>
      <c r="AC2377" s="153"/>
      <c r="AD2377" s="153"/>
      <c r="AE2377" s="153"/>
    </row>
    <row r="2379" spans="1:31" ht="30" customHeight="1">
      <c r="A2379" s="705" t="str">
        <f>$A$1</f>
        <v>●●チームバレーボール体力指数　レーダーチャート</v>
      </c>
      <c r="B2379" s="705"/>
      <c r="C2379" s="705"/>
      <c r="D2379" s="705"/>
      <c r="E2379" s="705"/>
      <c r="F2379" s="705"/>
      <c r="G2379" s="705"/>
      <c r="H2379" s="705"/>
      <c r="I2379" s="705"/>
      <c r="J2379" s="705"/>
      <c r="K2379" s="705"/>
      <c r="L2379" s="705"/>
      <c r="M2379" s="705"/>
      <c r="N2379" s="705"/>
      <c r="O2379" s="705"/>
      <c r="P2379" s="705"/>
      <c r="Q2379" s="705"/>
      <c r="R2379" s="705"/>
      <c r="S2379" s="705"/>
      <c r="T2379" s="705"/>
      <c r="U2379" s="705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31" t="s">
        <v>10</v>
      </c>
      <c r="B2380" s="706" t="str">
        <f>IF(表示変換!B64="","",表示変換!B64)</f>
        <v/>
      </c>
      <c r="C2380" s="706"/>
      <c r="D2380" s="9"/>
      <c r="E2380" s="431" t="s">
        <v>11</v>
      </c>
      <c r="F2380" s="707" t="str">
        <f>IF(表示変換!I64="","",表示変換!I64)</f>
        <v/>
      </c>
      <c r="G2380" s="707"/>
      <c r="H2380" s="432" t="s">
        <v>274</v>
      </c>
      <c r="I2380" s="14"/>
      <c r="J2380" s="432" t="s">
        <v>13</v>
      </c>
      <c r="K2380" s="707" t="str">
        <f>IF(表示変換!J64="","",表示変換!J64)</f>
        <v/>
      </c>
      <c r="L2380" s="707"/>
      <c r="M2380" s="431" t="s">
        <v>275</v>
      </c>
      <c r="N2380" s="6"/>
      <c r="O2380" s="706" t="s">
        <v>307</v>
      </c>
      <c r="P2380" s="706"/>
      <c r="Q2380" s="706" t="str">
        <f>IF(表示変換!H64="","",表示変換!H64)</f>
        <v/>
      </c>
      <c r="R2380" s="706"/>
      <c r="S2380" s="708" t="str">
        <f>IF(入力!$C$4="","",入力!$C$4)</f>
        <v>2016.01.01</v>
      </c>
      <c r="T2380" s="708"/>
      <c r="U2380" s="9" t="s">
        <v>99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20" t="s">
        <v>5</v>
      </c>
      <c r="B2382" s="723" t="s">
        <v>277</v>
      </c>
      <c r="C2382" s="726" t="s">
        <v>0</v>
      </c>
      <c r="D2382" s="709" t="s">
        <v>339</v>
      </c>
      <c r="E2382" s="710"/>
      <c r="F2382" s="709" t="s">
        <v>279</v>
      </c>
      <c r="G2382" s="710"/>
      <c r="H2382" s="709" t="s">
        <v>389</v>
      </c>
      <c r="I2382" s="710"/>
      <c r="J2382" s="709" t="s">
        <v>41</v>
      </c>
      <c r="K2382" s="710"/>
      <c r="L2382" s="718" t="s">
        <v>304</v>
      </c>
      <c r="M2382" s="719"/>
      <c r="N2382" s="718" t="s">
        <v>311</v>
      </c>
      <c r="O2382" s="719"/>
      <c r="P2382" s="718" t="s">
        <v>42</v>
      </c>
      <c r="Q2382" s="719"/>
      <c r="R2382" s="709" t="s">
        <v>340</v>
      </c>
      <c r="S2382" s="710"/>
      <c r="T2382" s="157" t="s">
        <v>1</v>
      </c>
      <c r="U2382" s="158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1"/>
      <c r="B2383" s="724"/>
      <c r="C2383" s="727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2"/>
      <c r="B2384" s="725"/>
      <c r="C2384" s="728"/>
      <c r="D2384" s="2" t="str">
        <f>IF(表示変換!$N$5="","",表示変換!$N$5)</f>
        <v>sec</v>
      </c>
      <c r="E2384" s="4" t="s">
        <v>283</v>
      </c>
      <c r="F2384" s="2" t="str">
        <f>IF(表示変換!$O$5="","",表示変換!$O$5)</f>
        <v>sec</v>
      </c>
      <c r="G2384" s="4" t="s">
        <v>283</v>
      </c>
      <c r="H2384" s="2" t="str">
        <f>IF(表示変換!$P$5="","",表示変換!$P$5)</f>
        <v>sec</v>
      </c>
      <c r="I2384" s="4" t="s">
        <v>283</v>
      </c>
      <c r="J2384" s="2" t="str">
        <f>IF(表示変換!$Q$5="","",表示変換!$Q$5)</f>
        <v>cm</v>
      </c>
      <c r="K2384" s="4" t="s">
        <v>283</v>
      </c>
      <c r="L2384" s="2" t="str">
        <f>IF(表示変換!$R$5="","",表示変換!$R$5)</f>
        <v>cm</v>
      </c>
      <c r="M2384" s="4" t="s">
        <v>283</v>
      </c>
      <c r="N2384" s="2" t="str">
        <f>IF(表示変換!$S$5="","",表示変換!$S$5)</f>
        <v>m</v>
      </c>
      <c r="O2384" s="4" t="s">
        <v>283</v>
      </c>
      <c r="P2384" s="2" t="str">
        <f>IF(表示変換!$T$5="","",表示変換!$T$5)</f>
        <v>回</v>
      </c>
      <c r="Q2384" s="4" t="s">
        <v>283</v>
      </c>
      <c r="R2384" s="2" t="str">
        <f>IF(表示変換!$U$5="","",表示変換!$U$5)</f>
        <v>m</v>
      </c>
      <c r="S2384" s="4" t="s">
        <v>283</v>
      </c>
      <c r="T2384" s="2" t="s">
        <v>286</v>
      </c>
      <c r="U2384" s="5" t="s">
        <v>287</v>
      </c>
      <c r="X2384" s="26" t="s">
        <v>298</v>
      </c>
      <c r="Y2384" s="26" t="s">
        <v>299</v>
      </c>
      <c r="Z2384" s="26" t="s">
        <v>73</v>
      </c>
      <c r="AA2384" s="26" t="s">
        <v>28</v>
      </c>
      <c r="AB2384" s="26" t="s">
        <v>288</v>
      </c>
      <c r="AC2384" s="26" t="s">
        <v>289</v>
      </c>
      <c r="AD2384" s="26" t="s">
        <v>290</v>
      </c>
      <c r="AE2384" s="11" t="s">
        <v>301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315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377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98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1"/>
      <c r="B2416" s="712"/>
      <c r="C2416" s="712"/>
      <c r="D2416" s="712"/>
      <c r="E2416" s="712"/>
      <c r="F2416" s="712"/>
      <c r="G2416" s="712"/>
      <c r="H2416" s="712"/>
      <c r="I2416" s="712"/>
      <c r="J2416" s="712"/>
      <c r="K2416" s="713"/>
      <c r="L2416" s="12" t="s">
        <v>20</v>
      </c>
      <c r="M2416" s="700" t="s">
        <v>18</v>
      </c>
      <c r="N2416" s="700"/>
      <c r="O2416" s="700"/>
      <c r="P2416" s="700"/>
      <c r="Q2416" s="700"/>
      <c r="R2416" s="700"/>
      <c r="S2416" s="700"/>
      <c r="T2416" s="701" t="str">
        <f>$X$34</f>
        <v>バレーボール指数</v>
      </c>
      <c r="U2416" s="701"/>
      <c r="X2416" s="12"/>
      <c r="Y2416" s="151"/>
      <c r="Z2416" s="151"/>
      <c r="AA2416" s="151"/>
      <c r="AB2416" s="151"/>
      <c r="AC2416" s="151"/>
      <c r="AD2416" s="151"/>
      <c r="AE2416" s="151"/>
    </row>
    <row r="2417" spans="1:31">
      <c r="A2417" s="714"/>
      <c r="B2417" s="715"/>
      <c r="C2417" s="715"/>
      <c r="D2417" s="715"/>
      <c r="E2417" s="715"/>
      <c r="F2417" s="715"/>
      <c r="G2417" s="715"/>
      <c r="H2417" s="715"/>
      <c r="I2417" s="715"/>
      <c r="J2417" s="715"/>
      <c r="K2417" s="716"/>
      <c r="L2417" s="12" t="s">
        <v>20</v>
      </c>
      <c r="M2417" s="702" t="s">
        <v>19</v>
      </c>
      <c r="N2417" s="702"/>
      <c r="O2417" s="702"/>
      <c r="P2417" s="702"/>
      <c r="Q2417" s="702"/>
      <c r="R2417" s="702"/>
      <c r="S2417" s="702"/>
      <c r="T2417" s="703" t="str">
        <f>X2413</f>
        <v/>
      </c>
      <c r="U2417" s="704"/>
      <c r="X2417" s="12"/>
      <c r="Y2417" s="152"/>
      <c r="Z2417" s="152"/>
      <c r="AA2417" s="152"/>
      <c r="AB2417" s="152"/>
      <c r="AC2417" s="152"/>
      <c r="AD2417" s="152"/>
      <c r="AE2417" s="152"/>
    </row>
    <row r="2418" spans="1:31" ht="14.25">
      <c r="A2418" s="717" t="str">
        <f>$A$40</f>
        <v>フォーマット作成者　：　Komuro Consulting Group　小室匡史</v>
      </c>
      <c r="B2418" s="717"/>
      <c r="C2418" s="717"/>
      <c r="D2418" s="717"/>
      <c r="E2418" s="717"/>
      <c r="F2418" s="717"/>
      <c r="G2418" s="717"/>
      <c r="H2418" s="717"/>
      <c r="I2418" s="717"/>
      <c r="J2418" s="717"/>
      <c r="K2418" s="717"/>
      <c r="L2418" s="455" t="s">
        <v>20</v>
      </c>
      <c r="M2418" s="699" t="s">
        <v>105</v>
      </c>
      <c r="N2418" s="699"/>
      <c r="O2418" s="699"/>
      <c r="P2418" s="699"/>
      <c r="Q2418" s="699"/>
      <c r="R2418" s="699"/>
      <c r="S2418" s="699"/>
      <c r="T2418" s="704"/>
      <c r="U2418" s="704"/>
      <c r="X2418" s="12"/>
      <c r="Y2418" s="153"/>
      <c r="Z2418" s="153"/>
      <c r="AA2418" s="153"/>
      <c r="AB2418" s="153"/>
      <c r="AC2418" s="153"/>
      <c r="AD2418" s="153"/>
      <c r="AE2418" s="153"/>
    </row>
    <row r="2420" spans="1:31" ht="30" customHeight="1">
      <c r="A2420" s="705" t="str">
        <f>$A$1</f>
        <v>●●チームバレーボール体力指数　レーダーチャート</v>
      </c>
      <c r="B2420" s="705"/>
      <c r="C2420" s="705"/>
      <c r="D2420" s="705"/>
      <c r="E2420" s="705"/>
      <c r="F2420" s="705"/>
      <c r="G2420" s="705"/>
      <c r="H2420" s="705"/>
      <c r="I2420" s="705"/>
      <c r="J2420" s="705"/>
      <c r="K2420" s="705"/>
      <c r="L2420" s="705"/>
      <c r="M2420" s="705"/>
      <c r="N2420" s="705"/>
      <c r="O2420" s="705"/>
      <c r="P2420" s="705"/>
      <c r="Q2420" s="705"/>
      <c r="R2420" s="705"/>
      <c r="S2420" s="705"/>
      <c r="T2420" s="705"/>
      <c r="U2420" s="705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31" t="s">
        <v>10</v>
      </c>
      <c r="B2421" s="706" t="str">
        <f>IF(表示変換!B65="","",表示変換!B65)</f>
        <v/>
      </c>
      <c r="C2421" s="706"/>
      <c r="D2421" s="9"/>
      <c r="E2421" s="431" t="s">
        <v>11</v>
      </c>
      <c r="F2421" s="707" t="str">
        <f>IF(表示変換!I65="","",表示変換!I65)</f>
        <v/>
      </c>
      <c r="G2421" s="707"/>
      <c r="H2421" s="432" t="s">
        <v>274</v>
      </c>
      <c r="I2421" s="14"/>
      <c r="J2421" s="432" t="s">
        <v>13</v>
      </c>
      <c r="K2421" s="707" t="str">
        <f>IF(表示変換!J65="","",表示変換!J65)</f>
        <v/>
      </c>
      <c r="L2421" s="707"/>
      <c r="M2421" s="431" t="s">
        <v>275</v>
      </c>
      <c r="N2421" s="6"/>
      <c r="O2421" s="706" t="s">
        <v>307</v>
      </c>
      <c r="P2421" s="706"/>
      <c r="Q2421" s="706" t="str">
        <f>IF(表示変換!H65="","",表示変換!H65)</f>
        <v/>
      </c>
      <c r="R2421" s="706"/>
      <c r="S2421" s="708" t="str">
        <f>IF(入力!$C$4="","",入力!$C$4)</f>
        <v>2016.01.01</v>
      </c>
      <c r="T2421" s="708"/>
      <c r="U2421" s="9" t="s">
        <v>99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20" t="s">
        <v>5</v>
      </c>
      <c r="B2423" s="723" t="s">
        <v>302</v>
      </c>
      <c r="C2423" s="726" t="s">
        <v>0</v>
      </c>
      <c r="D2423" s="709" t="s">
        <v>308</v>
      </c>
      <c r="E2423" s="710"/>
      <c r="F2423" s="709" t="s">
        <v>318</v>
      </c>
      <c r="G2423" s="710"/>
      <c r="H2423" s="709" t="s">
        <v>389</v>
      </c>
      <c r="I2423" s="710"/>
      <c r="J2423" s="709" t="s">
        <v>41</v>
      </c>
      <c r="K2423" s="710"/>
      <c r="L2423" s="718" t="s">
        <v>280</v>
      </c>
      <c r="M2423" s="719"/>
      <c r="N2423" s="718" t="s">
        <v>311</v>
      </c>
      <c r="O2423" s="719"/>
      <c r="P2423" s="718" t="s">
        <v>42</v>
      </c>
      <c r="Q2423" s="719"/>
      <c r="R2423" s="709" t="s">
        <v>319</v>
      </c>
      <c r="S2423" s="710"/>
      <c r="T2423" s="157" t="s">
        <v>1</v>
      </c>
      <c r="U2423" s="158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1"/>
      <c r="B2424" s="724"/>
      <c r="C2424" s="727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2"/>
      <c r="B2425" s="725"/>
      <c r="C2425" s="728"/>
      <c r="D2425" s="2" t="str">
        <f>IF(表示変換!$N$5="","",表示変換!$N$5)</f>
        <v>sec</v>
      </c>
      <c r="E2425" s="4" t="s">
        <v>283</v>
      </c>
      <c r="F2425" s="2" t="str">
        <f>IF(表示変換!$O$5="","",表示変換!$O$5)</f>
        <v>sec</v>
      </c>
      <c r="G2425" s="4" t="s">
        <v>283</v>
      </c>
      <c r="H2425" s="2" t="str">
        <f>IF(表示変換!$P$5="","",表示変換!$P$5)</f>
        <v>sec</v>
      </c>
      <c r="I2425" s="4" t="s">
        <v>283</v>
      </c>
      <c r="J2425" s="2" t="str">
        <f>IF(表示変換!$Q$5="","",表示変換!$Q$5)</f>
        <v>cm</v>
      </c>
      <c r="K2425" s="4" t="s">
        <v>283</v>
      </c>
      <c r="L2425" s="2" t="str">
        <f>IF(表示変換!$R$5="","",表示変換!$R$5)</f>
        <v>cm</v>
      </c>
      <c r="M2425" s="4" t="s">
        <v>283</v>
      </c>
      <c r="N2425" s="2" t="str">
        <f>IF(表示変換!$S$5="","",表示変換!$S$5)</f>
        <v>m</v>
      </c>
      <c r="O2425" s="4" t="s">
        <v>283</v>
      </c>
      <c r="P2425" s="2" t="str">
        <f>IF(表示変換!$T$5="","",表示変換!$T$5)</f>
        <v>回</v>
      </c>
      <c r="Q2425" s="4" t="s">
        <v>283</v>
      </c>
      <c r="R2425" s="2" t="str">
        <f>IF(表示変換!$U$5="","",表示変換!$U$5)</f>
        <v>m</v>
      </c>
      <c r="S2425" s="4" t="s">
        <v>283</v>
      </c>
      <c r="T2425" s="2" t="s">
        <v>286</v>
      </c>
      <c r="U2425" s="5" t="s">
        <v>287</v>
      </c>
      <c r="X2425" s="26" t="s">
        <v>298</v>
      </c>
      <c r="Y2425" s="26" t="s">
        <v>299</v>
      </c>
      <c r="Z2425" s="26" t="s">
        <v>73</v>
      </c>
      <c r="AA2425" s="26" t="s">
        <v>28</v>
      </c>
      <c r="AB2425" s="26" t="s">
        <v>288</v>
      </c>
      <c r="AC2425" s="26" t="s">
        <v>289</v>
      </c>
      <c r="AD2425" s="26" t="s">
        <v>290</v>
      </c>
      <c r="AE2425" s="11" t="s">
        <v>301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315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377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98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1"/>
      <c r="B2457" s="712"/>
      <c r="C2457" s="712"/>
      <c r="D2457" s="712"/>
      <c r="E2457" s="712"/>
      <c r="F2457" s="712"/>
      <c r="G2457" s="712"/>
      <c r="H2457" s="712"/>
      <c r="I2457" s="712"/>
      <c r="J2457" s="712"/>
      <c r="K2457" s="713"/>
      <c r="L2457" s="12" t="s">
        <v>20</v>
      </c>
      <c r="M2457" s="700" t="s">
        <v>18</v>
      </c>
      <c r="N2457" s="700"/>
      <c r="O2457" s="700"/>
      <c r="P2457" s="700"/>
      <c r="Q2457" s="700"/>
      <c r="R2457" s="700"/>
      <c r="S2457" s="700"/>
      <c r="T2457" s="701" t="str">
        <f>$X$34</f>
        <v>バレーボール指数</v>
      </c>
      <c r="U2457" s="701"/>
      <c r="X2457" s="12"/>
      <c r="Y2457" s="151"/>
      <c r="Z2457" s="151"/>
      <c r="AA2457" s="151"/>
      <c r="AB2457" s="151"/>
      <c r="AC2457" s="151"/>
      <c r="AD2457" s="151"/>
      <c r="AE2457" s="151"/>
    </row>
    <row r="2458" spans="1:31">
      <c r="A2458" s="714"/>
      <c r="B2458" s="715"/>
      <c r="C2458" s="715"/>
      <c r="D2458" s="715"/>
      <c r="E2458" s="715"/>
      <c r="F2458" s="715"/>
      <c r="G2458" s="715"/>
      <c r="H2458" s="715"/>
      <c r="I2458" s="715"/>
      <c r="J2458" s="715"/>
      <c r="K2458" s="716"/>
      <c r="L2458" s="12" t="s">
        <v>20</v>
      </c>
      <c r="M2458" s="702" t="s">
        <v>19</v>
      </c>
      <c r="N2458" s="702"/>
      <c r="O2458" s="702"/>
      <c r="P2458" s="702"/>
      <c r="Q2458" s="702"/>
      <c r="R2458" s="702"/>
      <c r="S2458" s="702"/>
      <c r="T2458" s="703" t="str">
        <f>X2454</f>
        <v/>
      </c>
      <c r="U2458" s="704"/>
      <c r="X2458" s="12"/>
      <c r="Y2458" s="152"/>
      <c r="Z2458" s="152"/>
      <c r="AA2458" s="152"/>
      <c r="AB2458" s="152"/>
      <c r="AC2458" s="152"/>
      <c r="AD2458" s="152"/>
      <c r="AE2458" s="152"/>
    </row>
    <row r="2459" spans="1:31" ht="14.25">
      <c r="A2459" s="717" t="str">
        <f>$A$40</f>
        <v>フォーマット作成者　：　Komuro Consulting Group　小室匡史</v>
      </c>
      <c r="B2459" s="717"/>
      <c r="C2459" s="717"/>
      <c r="D2459" s="717"/>
      <c r="E2459" s="717"/>
      <c r="F2459" s="717"/>
      <c r="G2459" s="717"/>
      <c r="H2459" s="717"/>
      <c r="I2459" s="717"/>
      <c r="J2459" s="717"/>
      <c r="K2459" s="717"/>
      <c r="L2459" s="455" t="s">
        <v>20</v>
      </c>
      <c r="M2459" s="699" t="s">
        <v>105</v>
      </c>
      <c r="N2459" s="699"/>
      <c r="O2459" s="699"/>
      <c r="P2459" s="699"/>
      <c r="Q2459" s="699"/>
      <c r="R2459" s="699"/>
      <c r="S2459" s="699"/>
      <c r="T2459" s="704"/>
      <c r="U2459" s="704"/>
      <c r="X2459" s="12"/>
      <c r="Y2459" s="153"/>
      <c r="Z2459" s="153"/>
      <c r="AA2459" s="153"/>
      <c r="AB2459" s="153"/>
      <c r="AC2459" s="153"/>
      <c r="AD2459" s="153"/>
      <c r="AE2459" s="153"/>
    </row>
  </sheetData>
  <sheetProtection password="AC76" sheet="1" objects="1" scenarios="1"/>
  <mergeCells count="1506"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38" t="s">
        <v>26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54"/>
    </row>
    <row r="16" spans="1:22">
      <c r="A16" s="40" t="s">
        <v>146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91">
        <v>12.950000000000014</v>
      </c>
    </row>
    <row r="17" spans="1:22">
      <c r="A17" s="40" t="s">
        <v>74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54"/>
    </row>
    <row r="32" spans="1:22">
      <c r="A32" s="40" t="s">
        <v>146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91">
        <v>13.950000000000014</v>
      </c>
    </row>
    <row r="33" spans="1:22">
      <c r="A33" s="40" t="s">
        <v>74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54"/>
    </row>
    <row r="48" spans="1:22">
      <c r="A48" s="40" t="s">
        <v>146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91">
        <v>14.950000000000014</v>
      </c>
    </row>
    <row r="49" spans="1:22">
      <c r="A49" s="40" t="s">
        <v>74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75">
        <f>T63-20</f>
        <v>220</v>
      </c>
      <c r="V63" s="276"/>
    </row>
    <row r="64" spans="1:22">
      <c r="A64" s="40" t="s">
        <v>146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91">
        <v>15.950000000000014</v>
      </c>
    </row>
    <row r="65" spans="1:21">
      <c r="A65" s="40" t="s">
        <v>74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146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91">
        <v>16.950000000000014</v>
      </c>
    </row>
    <row r="81" spans="1:21">
      <c r="A81" s="40" t="s">
        <v>74</v>
      </c>
      <c r="B81" s="192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2016-10-21T07:12:58Z</cp:lastPrinted>
  <dcterms:created xsi:type="dcterms:W3CDTF">2010-03-31T01:55:00Z</dcterms:created>
  <dcterms:modified xsi:type="dcterms:W3CDTF">2017-02-16T04:38:34Z</dcterms:modified>
</cp:coreProperties>
</file>