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5" i="17" l="1"/>
  <c r="K6"/>
  <c r="L6" s="1"/>
  <c r="AB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0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J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N94" i="21" l="1"/>
  <c r="X35" i="23" s="1"/>
  <c r="T39" s="1"/>
  <c r="AN123" i="21"/>
  <c r="AN124"/>
  <c r="AN125"/>
  <c r="AN126"/>
  <c r="AN127"/>
  <c r="AN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N64" i="20"/>
  <c r="AN93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Z95" i="21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0"/>
  <c r="AG73" i="21"/>
  <c r="AF73"/>
  <c r="AG72"/>
  <c r="AF72"/>
  <c r="AG71"/>
  <c r="AF71"/>
  <c r="AG70"/>
  <c r="AF70"/>
  <c r="AG69"/>
  <c r="AF69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C14" i="20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F14"/>
  <c r="AG14"/>
  <c r="AF15"/>
  <c r="AG15"/>
  <c r="AF16"/>
  <c r="AG16"/>
  <c r="AF17"/>
  <c r="AG17"/>
  <c r="AF18"/>
  <c r="AG18"/>
  <c r="AF19"/>
  <c r="AG19"/>
  <c r="AF20"/>
  <c r="AG20"/>
  <c r="AF21"/>
  <c r="AG21"/>
  <c r="AF22"/>
  <c r="AG22"/>
  <c r="AF23"/>
  <c r="AG23"/>
  <c r="AF24"/>
  <c r="AG24"/>
  <c r="AF25"/>
  <c r="AG25"/>
  <c r="AF26"/>
  <c r="AG26"/>
  <c r="AF27"/>
  <c r="AG27"/>
  <c r="AF28"/>
  <c r="AG28"/>
  <c r="AF29"/>
  <c r="AG29"/>
  <c r="AF30"/>
  <c r="AG30"/>
  <c r="AF31"/>
  <c r="AG31"/>
  <c r="AF32"/>
  <c r="AG32"/>
  <c r="AF33"/>
  <c r="AG33"/>
  <c r="AF34"/>
  <c r="AG34"/>
  <c r="AF35"/>
  <c r="AG35"/>
  <c r="AF36"/>
  <c r="AG36"/>
  <c r="AF37"/>
  <c r="AG37"/>
  <c r="AK14"/>
  <c r="AL14"/>
  <c r="AK15"/>
  <c r="AL15"/>
  <c r="AK16"/>
  <c r="AL16"/>
  <c r="AK17"/>
  <c r="AL17"/>
  <c r="AK18"/>
  <c r="AL18"/>
  <c r="AK19"/>
  <c r="AL19"/>
  <c r="AK20"/>
  <c r="AL20"/>
  <c r="AK21"/>
  <c r="AL21"/>
  <c r="AK22"/>
  <c r="AL22"/>
  <c r="AK23"/>
  <c r="AL23"/>
  <c r="AK24"/>
  <c r="AL24"/>
  <c r="AK25"/>
  <c r="AL25"/>
  <c r="AK26"/>
  <c r="AL26"/>
  <c r="AK27"/>
  <c r="AL27"/>
  <c r="AK28"/>
  <c r="AL28"/>
  <c r="AK29"/>
  <c r="AL29"/>
  <c r="AK30"/>
  <c r="AL30"/>
  <c r="AK31"/>
  <c r="AL31"/>
  <c r="AK32"/>
  <c r="AL32"/>
  <c r="AK33"/>
  <c r="AL33"/>
  <c r="AK34"/>
  <c r="AL34"/>
  <c r="AK35"/>
  <c r="AL35"/>
  <c r="AK36"/>
  <c r="AL36"/>
  <c r="AK37"/>
  <c r="AL37"/>
  <c r="AF75" i="21" l="1"/>
  <c r="AF77"/>
  <c r="AF78"/>
  <c r="AF79"/>
  <c r="AF76"/>
  <c r="AF74"/>
  <c r="AH79"/>
  <c r="AH76"/>
  <c r="AH77"/>
  <c r="AH78"/>
  <c r="AH75"/>
  <c r="AH74"/>
  <c r="AA155"/>
  <c r="AA156"/>
  <c r="AA157"/>
  <c r="AA158"/>
  <c r="AA154"/>
  <c r="AA159"/>
  <c r="AG79"/>
  <c r="AG75"/>
  <c r="AG76"/>
  <c r="AG74"/>
  <c r="AG77"/>
  <c r="AG78"/>
  <c r="Z159"/>
  <c r="Z155"/>
  <c r="Z156"/>
  <c r="Z157"/>
  <c r="Z158"/>
  <c r="Z154"/>
  <c r="A1" i="17"/>
  <c r="Z1"/>
  <c r="A1" i="10"/>
  <c r="Z1" i="22"/>
  <c r="AU1" i="17"/>
  <c r="A1" i="23"/>
  <c r="AU1" i="22"/>
  <c r="AC64" i="20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Y64"/>
  <c r="Z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4"/>
  <c r="AG43"/>
  <c r="AF43"/>
  <c r="AG42"/>
  <c r="AF42"/>
  <c r="AG41"/>
  <c r="AF41"/>
  <c r="AG40"/>
  <c r="AF40"/>
  <c r="AG39"/>
  <c r="AF39"/>
  <c r="AG38"/>
  <c r="AF38"/>
  <c r="AF45" l="1"/>
  <c r="AG45"/>
  <c r="AA95"/>
  <c r="Z99"/>
  <c r="AA97"/>
  <c r="AA96"/>
  <c r="AA99"/>
  <c r="AF46"/>
  <c r="AF47"/>
  <c r="AF49"/>
  <c r="Z98"/>
  <c r="Z95"/>
  <c r="Z97"/>
  <c r="AG47"/>
  <c r="AG44"/>
  <c r="AG49"/>
  <c r="AH49"/>
  <c r="AH45"/>
  <c r="AH47"/>
  <c r="AH44"/>
  <c r="AH46"/>
  <c r="AH48"/>
  <c r="AA94"/>
  <c r="AA98"/>
  <c r="AF48"/>
  <c r="AF44"/>
  <c r="Z94"/>
  <c r="Z96"/>
  <c r="AG48"/>
  <c r="AG4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K12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P6" s="1"/>
  <c r="S6" i="18"/>
  <c r="T6"/>
  <c r="U6"/>
  <c r="U6" i="22" s="1"/>
  <c r="R7" i="23" s="1"/>
  <c r="G7" i="22"/>
  <c r="O7" i="18"/>
  <c r="K7" i="17"/>
  <c r="L7" s="1"/>
  <c r="Q7" i="18"/>
  <c r="R7"/>
  <c r="S7"/>
  <c r="T7"/>
  <c r="U7"/>
  <c r="U7" i="22" s="1"/>
  <c r="R48" i="23" s="1"/>
  <c r="N8" i="18"/>
  <c r="O8"/>
  <c r="K8" i="17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K14" i="17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Q15"/>
  <c r="R15"/>
  <c r="S15"/>
  <c r="T15"/>
  <c r="S15" i="17" s="1"/>
  <c r="T15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H17" s="1"/>
  <c r="O17" i="18"/>
  <c r="K17" i="17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K18" i="17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Q20"/>
  <c r="R20"/>
  <c r="S20"/>
  <c r="T20"/>
  <c r="U20"/>
  <c r="U20" i="22" s="1"/>
  <c r="R581" i="23" s="1"/>
  <c r="N21" i="18"/>
  <c r="O21"/>
  <c r="K21" i="17"/>
  <c r="L21" s="1"/>
  <c r="Q21" i="18"/>
  <c r="R21"/>
  <c r="S21"/>
  <c r="T21"/>
  <c r="U21"/>
  <c r="U21" i="22" s="1"/>
  <c r="R622" i="23" s="1"/>
  <c r="N22" i="18"/>
  <c r="G22" i="17" s="1"/>
  <c r="H22" s="1"/>
  <c r="O22" i="18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K24" i="17"/>
  <c r="L24" s="1"/>
  <c r="Q24" i="18"/>
  <c r="R24"/>
  <c r="S24"/>
  <c r="T24"/>
  <c r="U24"/>
  <c r="U24" i="22" s="1"/>
  <c r="R745" i="23" s="1"/>
  <c r="N25" i="18"/>
  <c r="O25"/>
  <c r="K25" i="17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H28" s="1"/>
  <c r="O28" i="18"/>
  <c r="K28" i="17"/>
  <c r="L28" s="1"/>
  <c r="Q28" i="18"/>
  <c r="R28"/>
  <c r="S28"/>
  <c r="T28"/>
  <c r="U28"/>
  <c r="U28" i="22" s="1"/>
  <c r="R909" i="23" s="1"/>
  <c r="N29" i="18"/>
  <c r="O29"/>
  <c r="K29" i="17"/>
  <c r="L29" s="1"/>
  <c r="Q29" i="18"/>
  <c r="R29"/>
  <c r="S29"/>
  <c r="T29"/>
  <c r="S29" i="17" s="1"/>
  <c r="T29" s="1"/>
  <c r="U29" i="18"/>
  <c r="U29" i="22" s="1"/>
  <c r="R950" i="23" s="1"/>
  <c r="N30" i="18"/>
  <c r="O30"/>
  <c r="K30" i="17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H33" s="1"/>
  <c r="O33" i="18"/>
  <c r="K33" i="17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K34" i="17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K35" i="17"/>
  <c r="L35" s="1"/>
  <c r="Q35" i="18"/>
  <c r="R35"/>
  <c r="S35"/>
  <c r="T35"/>
  <c r="U35"/>
  <c r="N36"/>
  <c r="G36" i="22" s="1"/>
  <c r="O36" i="18"/>
  <c r="I36" i="22" s="1"/>
  <c r="K36"/>
  <c r="L36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K37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K38"/>
  <c r="L38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K40"/>
  <c r="L40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K4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K42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K43" i="22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K44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K45"/>
  <c r="L45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K46"/>
  <c r="L46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L47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K49"/>
  <c r="L49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K53"/>
  <c r="L53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K54"/>
  <c r="L54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K57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K58"/>
  <c r="Q58" i="18"/>
  <c r="M58" i="22" s="1"/>
  <c r="BH58" s="1"/>
  <c r="R58" i="18"/>
  <c r="O58" i="22" s="1"/>
  <c r="P58" s="1"/>
  <c r="S58" i="18"/>
  <c r="Q58" i="22" s="1"/>
  <c r="R58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K59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L6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K63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K64" i="22"/>
  <c r="L64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L46" i="22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56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53"/>
  <c r="AM123" i="21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M93" i="20"/>
  <c r="AL93"/>
  <c r="AK93"/>
  <c r="AJ93"/>
  <c r="AI93"/>
  <c r="AH93"/>
  <c r="AG93"/>
  <c r="AF93"/>
  <c r="AE93"/>
  <c r="AD93"/>
  <c r="AC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AX43"/>
  <c r="AW43"/>
  <c r="AV43"/>
  <c r="AU43"/>
  <c r="AT43"/>
  <c r="AS43"/>
  <c r="AR43"/>
  <c r="AQ43"/>
  <c r="AP43"/>
  <c r="AO43"/>
  <c r="AN43"/>
  <c r="AM43"/>
  <c r="AL42"/>
  <c r="AL43"/>
  <c r="AK43"/>
  <c r="AJ43"/>
  <c r="AI43"/>
  <c r="AE43"/>
  <c r="AD43"/>
  <c r="AC43"/>
  <c r="AB43"/>
  <c r="AA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M122"/>
  <c r="AL122"/>
  <c r="AK122"/>
  <c r="AJ122"/>
  <c r="AI122"/>
  <c r="AH122"/>
  <c r="AG122"/>
  <c r="AF122"/>
  <c r="AE122"/>
  <c r="AD122"/>
  <c r="AC122"/>
  <c r="Y122"/>
  <c r="X122"/>
  <c r="W122"/>
  <c r="V122"/>
  <c r="U122"/>
  <c r="T122"/>
  <c r="S122"/>
  <c r="R122"/>
  <c r="Q122"/>
  <c r="P122"/>
  <c r="O122"/>
  <c r="L122"/>
  <c r="K122"/>
  <c r="J122"/>
  <c r="I122"/>
  <c r="H122"/>
  <c r="G122"/>
  <c r="F122"/>
  <c r="D122"/>
  <c r="E122" s="1"/>
  <c r="C122"/>
  <c r="B122"/>
  <c r="AM121"/>
  <c r="AL121"/>
  <c r="AK121"/>
  <c r="AJ121"/>
  <c r="AI121"/>
  <c r="AH121"/>
  <c r="AG121"/>
  <c r="AF121"/>
  <c r="AE121"/>
  <c r="AD121"/>
  <c r="AC121"/>
  <c r="Y121"/>
  <c r="X121"/>
  <c r="W121"/>
  <c r="V121"/>
  <c r="U121"/>
  <c r="T121"/>
  <c r="S121"/>
  <c r="R121"/>
  <c r="Q121"/>
  <c r="P121"/>
  <c r="O121"/>
  <c r="L121"/>
  <c r="K121"/>
  <c r="J121"/>
  <c r="I121"/>
  <c r="H121"/>
  <c r="G121"/>
  <c r="F121"/>
  <c r="D121"/>
  <c r="E121" s="1"/>
  <c r="C121"/>
  <c r="B121"/>
  <c r="AM120"/>
  <c r="AL120"/>
  <c r="AK120"/>
  <c r="AJ120"/>
  <c r="AI120"/>
  <c r="AH120"/>
  <c r="AG120"/>
  <c r="AF120"/>
  <c r="AE120"/>
  <c r="AD120"/>
  <c r="AC120"/>
  <c r="Y120"/>
  <c r="X120"/>
  <c r="W120"/>
  <c r="V120"/>
  <c r="U120"/>
  <c r="T120"/>
  <c r="S120"/>
  <c r="R120"/>
  <c r="Q120"/>
  <c r="P120"/>
  <c r="O120"/>
  <c r="L120"/>
  <c r="K120"/>
  <c r="J120"/>
  <c r="I120"/>
  <c r="H120"/>
  <c r="G120"/>
  <c r="F120"/>
  <c r="D120"/>
  <c r="E120" s="1"/>
  <c r="C120"/>
  <c r="B120"/>
  <c r="AM119"/>
  <c r="AL119"/>
  <c r="AK119"/>
  <c r="AJ119"/>
  <c r="AI119"/>
  <c r="AH119"/>
  <c r="AG119"/>
  <c r="AF119"/>
  <c r="AE119"/>
  <c r="AD119"/>
  <c r="AC119"/>
  <c r="Y119"/>
  <c r="X119"/>
  <c r="W119"/>
  <c r="V119"/>
  <c r="U119"/>
  <c r="T119"/>
  <c r="S119"/>
  <c r="R119"/>
  <c r="Q119"/>
  <c r="P119"/>
  <c r="O119"/>
  <c r="L119"/>
  <c r="K119"/>
  <c r="J119"/>
  <c r="I119"/>
  <c r="H119"/>
  <c r="G119"/>
  <c r="F119"/>
  <c r="D119"/>
  <c r="E119" s="1"/>
  <c r="C119"/>
  <c r="B119"/>
  <c r="AM118"/>
  <c r="AL118"/>
  <c r="AK118"/>
  <c r="AJ118"/>
  <c r="AI118"/>
  <c r="AH118"/>
  <c r="AG118"/>
  <c r="AF118"/>
  <c r="AE118"/>
  <c r="AD118"/>
  <c r="AC118"/>
  <c r="Y118"/>
  <c r="X118"/>
  <c r="W118"/>
  <c r="V118"/>
  <c r="U118"/>
  <c r="T118"/>
  <c r="S118"/>
  <c r="R118"/>
  <c r="Q118"/>
  <c r="P118"/>
  <c r="O118"/>
  <c r="L118"/>
  <c r="K118"/>
  <c r="J118"/>
  <c r="I118"/>
  <c r="H118"/>
  <c r="G118"/>
  <c r="F118"/>
  <c r="D118"/>
  <c r="E118" s="1"/>
  <c r="C118"/>
  <c r="B118"/>
  <c r="AM117"/>
  <c r="AL117"/>
  <c r="AK117"/>
  <c r="AJ117"/>
  <c r="AI117"/>
  <c r="AH117"/>
  <c r="AG117"/>
  <c r="AF117"/>
  <c r="AE117"/>
  <c r="AD117"/>
  <c r="AC117"/>
  <c r="Y117"/>
  <c r="X117"/>
  <c r="W117"/>
  <c r="V117"/>
  <c r="U117"/>
  <c r="T117"/>
  <c r="S117"/>
  <c r="R117"/>
  <c r="Q117"/>
  <c r="P117"/>
  <c r="O117"/>
  <c r="L117"/>
  <c r="K117"/>
  <c r="J117"/>
  <c r="I117"/>
  <c r="H117"/>
  <c r="G117"/>
  <c r="F117"/>
  <c r="D117"/>
  <c r="E117" s="1"/>
  <c r="C117"/>
  <c r="B117"/>
  <c r="AM116"/>
  <c r="AL116"/>
  <c r="AK116"/>
  <c r="AJ116"/>
  <c r="AI116"/>
  <c r="AH116"/>
  <c r="AG116"/>
  <c r="AF116"/>
  <c r="AE116"/>
  <c r="AD116"/>
  <c r="AC116"/>
  <c r="Y116"/>
  <c r="X116"/>
  <c r="W116"/>
  <c r="V116"/>
  <c r="U116"/>
  <c r="T116"/>
  <c r="S116"/>
  <c r="R116"/>
  <c r="Q116"/>
  <c r="P116"/>
  <c r="O116"/>
  <c r="L116"/>
  <c r="K116"/>
  <c r="J116"/>
  <c r="I116"/>
  <c r="H116"/>
  <c r="G116"/>
  <c r="F116"/>
  <c r="D116"/>
  <c r="E116" s="1"/>
  <c r="C116"/>
  <c r="B116"/>
  <c r="AM115"/>
  <c r="AL115"/>
  <c r="AK115"/>
  <c r="AJ115"/>
  <c r="AI115"/>
  <c r="AH115"/>
  <c r="AG115"/>
  <c r="AF115"/>
  <c r="AE115"/>
  <c r="AD115"/>
  <c r="AC115"/>
  <c r="Y115"/>
  <c r="X115"/>
  <c r="W115"/>
  <c r="V115"/>
  <c r="U115"/>
  <c r="T115"/>
  <c r="S115"/>
  <c r="R115"/>
  <c r="Q115"/>
  <c r="P115"/>
  <c r="O115"/>
  <c r="L115"/>
  <c r="K115"/>
  <c r="J115"/>
  <c r="I115"/>
  <c r="H115"/>
  <c r="G115"/>
  <c r="F115"/>
  <c r="D115"/>
  <c r="E115" s="1"/>
  <c r="C115"/>
  <c r="B115"/>
  <c r="AM114"/>
  <c r="AL114"/>
  <c r="AK114"/>
  <c r="AJ114"/>
  <c r="AI114"/>
  <c r="AH114"/>
  <c r="AG114"/>
  <c r="AF114"/>
  <c r="AE114"/>
  <c r="AD114"/>
  <c r="AC114"/>
  <c r="Y114"/>
  <c r="X114"/>
  <c r="W114"/>
  <c r="V114"/>
  <c r="U114"/>
  <c r="T114"/>
  <c r="S114"/>
  <c r="R114"/>
  <c r="Q114"/>
  <c r="P114"/>
  <c r="O114"/>
  <c r="L114"/>
  <c r="K114"/>
  <c r="J114"/>
  <c r="I114"/>
  <c r="H114"/>
  <c r="G114"/>
  <c r="F114"/>
  <c r="D114"/>
  <c r="E114" s="1"/>
  <c r="C114"/>
  <c r="B114"/>
  <c r="AM113"/>
  <c r="AL113"/>
  <c r="AK113"/>
  <c r="AJ113"/>
  <c r="AI113"/>
  <c r="AH113"/>
  <c r="AG113"/>
  <c r="AF113"/>
  <c r="AE113"/>
  <c r="AD113"/>
  <c r="AC113"/>
  <c r="Y113"/>
  <c r="X113"/>
  <c r="W113"/>
  <c r="V113"/>
  <c r="U113"/>
  <c r="T113"/>
  <c r="S113"/>
  <c r="R113"/>
  <c r="Q113"/>
  <c r="P113"/>
  <c r="O113"/>
  <c r="L113"/>
  <c r="K113"/>
  <c r="J113"/>
  <c r="I113"/>
  <c r="H113"/>
  <c r="G113"/>
  <c r="F113"/>
  <c r="D113"/>
  <c r="E113" s="1"/>
  <c r="C113"/>
  <c r="B113"/>
  <c r="AM112"/>
  <c r="AL112"/>
  <c r="AK112"/>
  <c r="AJ112"/>
  <c r="AI112"/>
  <c r="AH112"/>
  <c r="AG112"/>
  <c r="AF112"/>
  <c r="AE112"/>
  <c r="AD112"/>
  <c r="AC112"/>
  <c r="Y112"/>
  <c r="X112"/>
  <c r="W112"/>
  <c r="V112"/>
  <c r="U112"/>
  <c r="T112"/>
  <c r="S112"/>
  <c r="R112"/>
  <c r="Q112"/>
  <c r="P112"/>
  <c r="O112"/>
  <c r="L112"/>
  <c r="K112"/>
  <c r="J112"/>
  <c r="I112"/>
  <c r="H112"/>
  <c r="G112"/>
  <c r="F112"/>
  <c r="D112"/>
  <c r="E112" s="1"/>
  <c r="C112"/>
  <c r="B112"/>
  <c r="AM111"/>
  <c r="AL111"/>
  <c r="AK111"/>
  <c r="AJ111"/>
  <c r="AI111"/>
  <c r="AH111"/>
  <c r="AG111"/>
  <c r="AF111"/>
  <c r="AE111"/>
  <c r="AD111"/>
  <c r="AC111"/>
  <c r="Y111"/>
  <c r="X111"/>
  <c r="W111"/>
  <c r="V111"/>
  <c r="U111"/>
  <c r="T111"/>
  <c r="S111"/>
  <c r="R111"/>
  <c r="Q111"/>
  <c r="P111"/>
  <c r="O111"/>
  <c r="L111"/>
  <c r="K111"/>
  <c r="J111"/>
  <c r="I111"/>
  <c r="H111"/>
  <c r="G111"/>
  <c r="F111"/>
  <c r="D111"/>
  <c r="E111" s="1"/>
  <c r="C111"/>
  <c r="B111"/>
  <c r="AM110"/>
  <c r="AL110"/>
  <c r="AK110"/>
  <c r="AJ110"/>
  <c r="AI110"/>
  <c r="AH110"/>
  <c r="AG110"/>
  <c r="AF110"/>
  <c r="AE110"/>
  <c r="AD110"/>
  <c r="AC110"/>
  <c r="Y110"/>
  <c r="X110"/>
  <c r="W110"/>
  <c r="V110"/>
  <c r="U110"/>
  <c r="T110"/>
  <c r="S110"/>
  <c r="R110"/>
  <c r="Q110"/>
  <c r="P110"/>
  <c r="O110"/>
  <c r="L110"/>
  <c r="K110"/>
  <c r="J110"/>
  <c r="I110"/>
  <c r="H110"/>
  <c r="G110"/>
  <c r="F110"/>
  <c r="D110"/>
  <c r="E110" s="1"/>
  <c r="C110"/>
  <c r="B110"/>
  <c r="AM109"/>
  <c r="AL109"/>
  <c r="AK109"/>
  <c r="AJ109"/>
  <c r="AI109"/>
  <c r="AH109"/>
  <c r="AG109"/>
  <c r="AF109"/>
  <c r="AE109"/>
  <c r="AD109"/>
  <c r="AC109"/>
  <c r="Y109"/>
  <c r="X109"/>
  <c r="W109"/>
  <c r="V109"/>
  <c r="U109"/>
  <c r="T109"/>
  <c r="S109"/>
  <c r="R109"/>
  <c r="Q109"/>
  <c r="P109"/>
  <c r="O109"/>
  <c r="L109"/>
  <c r="K109"/>
  <c r="J109"/>
  <c r="I109"/>
  <c r="H109"/>
  <c r="G109"/>
  <c r="F109"/>
  <c r="D109"/>
  <c r="E109" s="1"/>
  <c r="C109"/>
  <c r="B109"/>
  <c r="AM108"/>
  <c r="AL108"/>
  <c r="AK108"/>
  <c r="AJ108"/>
  <c r="AI108"/>
  <c r="AH108"/>
  <c r="AG108"/>
  <c r="AF108"/>
  <c r="AE108"/>
  <c r="AD108"/>
  <c r="AC108"/>
  <c r="Y108"/>
  <c r="X108"/>
  <c r="W108"/>
  <c r="V108"/>
  <c r="U108"/>
  <c r="T108"/>
  <c r="S108"/>
  <c r="R108"/>
  <c r="Q108"/>
  <c r="P108"/>
  <c r="O108"/>
  <c r="L108"/>
  <c r="K108"/>
  <c r="J108"/>
  <c r="I108"/>
  <c r="H108"/>
  <c r="G108"/>
  <c r="F108"/>
  <c r="D108"/>
  <c r="E108" s="1"/>
  <c r="C108"/>
  <c r="B108"/>
  <c r="AM107"/>
  <c r="AL107"/>
  <c r="AK107"/>
  <c r="AJ107"/>
  <c r="AI107"/>
  <c r="AH107"/>
  <c r="AG107"/>
  <c r="AF107"/>
  <c r="AE107"/>
  <c r="AD107"/>
  <c r="AC107"/>
  <c r="Y107"/>
  <c r="X107"/>
  <c r="W107"/>
  <c r="V107"/>
  <c r="U107"/>
  <c r="T107"/>
  <c r="S107"/>
  <c r="R107"/>
  <c r="Q107"/>
  <c r="P107"/>
  <c r="O107"/>
  <c r="L107"/>
  <c r="K107"/>
  <c r="J107"/>
  <c r="I107"/>
  <c r="H107"/>
  <c r="G107"/>
  <c r="F107"/>
  <c r="D107"/>
  <c r="E107" s="1"/>
  <c r="C107"/>
  <c r="B107"/>
  <c r="AM106"/>
  <c r="AL106"/>
  <c r="AK106"/>
  <c r="AJ106"/>
  <c r="AI106"/>
  <c r="AH106"/>
  <c r="AG106"/>
  <c r="AF106"/>
  <c r="AE106"/>
  <c r="AD106"/>
  <c r="AC106"/>
  <c r="Y106"/>
  <c r="X106"/>
  <c r="W106"/>
  <c r="V106"/>
  <c r="U106"/>
  <c r="T106"/>
  <c r="S106"/>
  <c r="R106"/>
  <c r="Q106"/>
  <c r="P106"/>
  <c r="O106"/>
  <c r="L106"/>
  <c r="K106"/>
  <c r="J106"/>
  <c r="I106"/>
  <c r="H106"/>
  <c r="G106"/>
  <c r="F106"/>
  <c r="D106"/>
  <c r="E106" s="1"/>
  <c r="C106"/>
  <c r="B106"/>
  <c r="AM105"/>
  <c r="AL105"/>
  <c r="AK105"/>
  <c r="AJ105"/>
  <c r="AI105"/>
  <c r="AH105"/>
  <c r="AG105"/>
  <c r="AF105"/>
  <c r="AE105"/>
  <c r="AD105"/>
  <c r="AC105"/>
  <c r="Y105"/>
  <c r="X105"/>
  <c r="W105"/>
  <c r="V105"/>
  <c r="U105"/>
  <c r="T105"/>
  <c r="S105"/>
  <c r="R105"/>
  <c r="Q105"/>
  <c r="P105"/>
  <c r="O105"/>
  <c r="L105"/>
  <c r="K105"/>
  <c r="J105"/>
  <c r="I105"/>
  <c r="H105"/>
  <c r="G105"/>
  <c r="F105"/>
  <c r="D105"/>
  <c r="E105" s="1"/>
  <c r="C105"/>
  <c r="B105"/>
  <c r="AM104"/>
  <c r="AL104"/>
  <c r="AK104"/>
  <c r="AJ104"/>
  <c r="AI104"/>
  <c r="AH104"/>
  <c r="AG104"/>
  <c r="AF104"/>
  <c r="AE104"/>
  <c r="AD104"/>
  <c r="AC104"/>
  <c r="Y104"/>
  <c r="X104"/>
  <c r="W104"/>
  <c r="V104"/>
  <c r="U104"/>
  <c r="T104"/>
  <c r="S104"/>
  <c r="R104"/>
  <c r="Q104"/>
  <c r="P104"/>
  <c r="O104"/>
  <c r="L104"/>
  <c r="K104"/>
  <c r="J104"/>
  <c r="I104"/>
  <c r="H104"/>
  <c r="G104"/>
  <c r="F104"/>
  <c r="D104"/>
  <c r="E104" s="1"/>
  <c r="C104"/>
  <c r="B104"/>
  <c r="AM103"/>
  <c r="AL103"/>
  <c r="AK103"/>
  <c r="AJ103"/>
  <c r="AI103"/>
  <c r="AH103"/>
  <c r="AG103"/>
  <c r="AF103"/>
  <c r="AE103"/>
  <c r="AD103"/>
  <c r="AC103"/>
  <c r="Y103"/>
  <c r="X103"/>
  <c r="W103"/>
  <c r="V103"/>
  <c r="U103"/>
  <c r="T103"/>
  <c r="S103"/>
  <c r="R103"/>
  <c r="Q103"/>
  <c r="P103"/>
  <c r="O103"/>
  <c r="L103"/>
  <c r="K103"/>
  <c r="J103"/>
  <c r="I103"/>
  <c r="H103"/>
  <c r="G103"/>
  <c r="F103"/>
  <c r="D103"/>
  <c r="E103" s="1"/>
  <c r="C103"/>
  <c r="B103"/>
  <c r="AM102"/>
  <c r="AL102"/>
  <c r="AK102"/>
  <c r="AJ102"/>
  <c r="AI102"/>
  <c r="AH102"/>
  <c r="AG102"/>
  <c r="AF102"/>
  <c r="AE102"/>
  <c r="AD102"/>
  <c r="AC102"/>
  <c r="Y102"/>
  <c r="X102"/>
  <c r="W102"/>
  <c r="V102"/>
  <c r="U102"/>
  <c r="T102"/>
  <c r="S102"/>
  <c r="R102"/>
  <c r="Q102"/>
  <c r="P102"/>
  <c r="O102"/>
  <c r="L102"/>
  <c r="K102"/>
  <c r="J102"/>
  <c r="I102"/>
  <c r="H102"/>
  <c r="G102"/>
  <c r="F102"/>
  <c r="D102"/>
  <c r="E102" s="1"/>
  <c r="C102"/>
  <c r="B102"/>
  <c r="AM101"/>
  <c r="AL101"/>
  <c r="AK101"/>
  <c r="AJ101"/>
  <c r="AI101"/>
  <c r="AH101"/>
  <c r="AG101"/>
  <c r="AF101"/>
  <c r="AE101"/>
  <c r="AD101"/>
  <c r="AC101"/>
  <c r="Y101"/>
  <c r="X101"/>
  <c r="W101"/>
  <c r="V101"/>
  <c r="U101"/>
  <c r="T101"/>
  <c r="S101"/>
  <c r="R101"/>
  <c r="Q101"/>
  <c r="P101"/>
  <c r="O101"/>
  <c r="L101"/>
  <c r="K101"/>
  <c r="J101"/>
  <c r="I101"/>
  <c r="H101"/>
  <c r="G101"/>
  <c r="F101"/>
  <c r="D101"/>
  <c r="E101" s="1"/>
  <c r="C101"/>
  <c r="B101"/>
  <c r="AM100"/>
  <c r="AL100"/>
  <c r="AK100"/>
  <c r="AJ100"/>
  <c r="AI100"/>
  <c r="AH100"/>
  <c r="AG100"/>
  <c r="AF100"/>
  <c r="AE100"/>
  <c r="AD100"/>
  <c r="AC100"/>
  <c r="Y100"/>
  <c r="X100"/>
  <c r="W100"/>
  <c r="V100"/>
  <c r="U100"/>
  <c r="T100"/>
  <c r="S100"/>
  <c r="R100"/>
  <c r="Q100"/>
  <c r="P100"/>
  <c r="O100"/>
  <c r="L100"/>
  <c r="K100"/>
  <c r="J100"/>
  <c r="I100"/>
  <c r="H100"/>
  <c r="G100"/>
  <c r="F100"/>
  <c r="D100"/>
  <c r="E100" s="1"/>
  <c r="C100"/>
  <c r="B100"/>
  <c r="AM99"/>
  <c r="AL99"/>
  <c r="AK99"/>
  <c r="AJ99"/>
  <c r="AI99"/>
  <c r="AH99"/>
  <c r="AG99"/>
  <c r="AF99"/>
  <c r="AE99"/>
  <c r="AD99"/>
  <c r="AC99"/>
  <c r="Y99"/>
  <c r="X99"/>
  <c r="W99"/>
  <c r="V99"/>
  <c r="U99"/>
  <c r="T99"/>
  <c r="S99"/>
  <c r="R99"/>
  <c r="Q99"/>
  <c r="P99"/>
  <c r="O99"/>
  <c r="L99"/>
  <c r="K99"/>
  <c r="J99"/>
  <c r="I99"/>
  <c r="H99"/>
  <c r="G99"/>
  <c r="F99"/>
  <c r="D99"/>
  <c r="E99" s="1"/>
  <c r="C99"/>
  <c r="B99"/>
  <c r="AM98"/>
  <c r="AL98"/>
  <c r="AK98"/>
  <c r="AJ98"/>
  <c r="AI98"/>
  <c r="AH98"/>
  <c r="AG98"/>
  <c r="AF98"/>
  <c r="AE98"/>
  <c r="AD98"/>
  <c r="AC98"/>
  <c r="Y98"/>
  <c r="X98"/>
  <c r="W98"/>
  <c r="V98"/>
  <c r="U98"/>
  <c r="T98"/>
  <c r="S98"/>
  <c r="R98"/>
  <c r="Q98"/>
  <c r="P98"/>
  <c r="O98"/>
  <c r="L98"/>
  <c r="K98"/>
  <c r="J98"/>
  <c r="I98"/>
  <c r="H98"/>
  <c r="G98"/>
  <c r="F98"/>
  <c r="D98"/>
  <c r="E98" s="1"/>
  <c r="C98"/>
  <c r="B98"/>
  <c r="AM97"/>
  <c r="AL97"/>
  <c r="AK97"/>
  <c r="AJ97"/>
  <c r="AI97"/>
  <c r="AH97"/>
  <c r="AG97"/>
  <c r="AF97"/>
  <c r="AE97"/>
  <c r="AD97"/>
  <c r="AC97"/>
  <c r="Y97"/>
  <c r="X97"/>
  <c r="W97"/>
  <c r="V97"/>
  <c r="U97"/>
  <c r="T97"/>
  <c r="S97"/>
  <c r="R97"/>
  <c r="Q97"/>
  <c r="P97"/>
  <c r="O97"/>
  <c r="L97"/>
  <c r="K97"/>
  <c r="J97"/>
  <c r="I97"/>
  <c r="H97"/>
  <c r="G97"/>
  <c r="F97"/>
  <c r="D97"/>
  <c r="E97" s="1"/>
  <c r="C97"/>
  <c r="B97"/>
  <c r="AM96"/>
  <c r="AL96"/>
  <c r="AK96"/>
  <c r="AJ96"/>
  <c r="AI96"/>
  <c r="AH96"/>
  <c r="AG96"/>
  <c r="AF96"/>
  <c r="AE96"/>
  <c r="AD96"/>
  <c r="AC96"/>
  <c r="Y96"/>
  <c r="X96"/>
  <c r="W96"/>
  <c r="V96"/>
  <c r="U96"/>
  <c r="T96"/>
  <c r="S96"/>
  <c r="R96"/>
  <c r="Q96"/>
  <c r="P96"/>
  <c r="O96"/>
  <c r="L96"/>
  <c r="K96"/>
  <c r="J96"/>
  <c r="I96"/>
  <c r="H96"/>
  <c r="G96"/>
  <c r="F96"/>
  <c r="D96"/>
  <c r="E96" s="1"/>
  <c r="C96"/>
  <c r="B96"/>
  <c r="AM95"/>
  <c r="AL95"/>
  <c r="AK95"/>
  <c r="AJ95"/>
  <c r="AI95"/>
  <c r="AH95"/>
  <c r="AG95"/>
  <c r="AF95"/>
  <c r="AE95"/>
  <c r="AD95"/>
  <c r="AC95"/>
  <c r="Y95"/>
  <c r="X95"/>
  <c r="W95"/>
  <c r="V95"/>
  <c r="U95"/>
  <c r="T95"/>
  <c r="S95"/>
  <c r="R95"/>
  <c r="Q95"/>
  <c r="P95"/>
  <c r="O95"/>
  <c r="L95"/>
  <c r="K95"/>
  <c r="J95"/>
  <c r="I95"/>
  <c r="H95"/>
  <c r="G95"/>
  <c r="F95"/>
  <c r="D95"/>
  <c r="E95" s="1"/>
  <c r="C95"/>
  <c r="B95"/>
  <c r="AM94"/>
  <c r="AL94"/>
  <c r="AK94"/>
  <c r="AJ94"/>
  <c r="AI94"/>
  <c r="AH94"/>
  <c r="AG94"/>
  <c r="AF94"/>
  <c r="AE94"/>
  <c r="AD94"/>
  <c r="AC94"/>
  <c r="Y94"/>
  <c r="X94"/>
  <c r="W94"/>
  <c r="V94"/>
  <c r="U94"/>
  <c r="T94"/>
  <c r="S94"/>
  <c r="R94"/>
  <c r="Q94"/>
  <c r="P94"/>
  <c r="O94"/>
  <c r="L94"/>
  <c r="K94"/>
  <c r="J94"/>
  <c r="I94"/>
  <c r="H94"/>
  <c r="G94"/>
  <c r="F94"/>
  <c r="D94"/>
  <c r="E94" s="1"/>
  <c r="C94"/>
  <c r="B94"/>
  <c r="A94"/>
  <c r="C86"/>
  <c r="C85"/>
  <c r="C84"/>
  <c r="C8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I65" i="20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I64"/>
  <c r="AH64"/>
  <c r="AG64"/>
  <c r="AV14"/>
  <c r="AU1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64"/>
  <c r="AG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F6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X14"/>
  <c r="AW14"/>
  <c r="AT14"/>
  <c r="AP42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14"/>
  <c r="AO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L38"/>
  <c r="AL39"/>
  <c r="AL40"/>
  <c r="AL41"/>
  <c r="AK38"/>
  <c r="AK39"/>
  <c r="AK40"/>
  <c r="AK41"/>
  <c r="AK42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14"/>
  <c r="AE38"/>
  <c r="AE39"/>
  <c r="AE40"/>
  <c r="AE41"/>
  <c r="AE42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14"/>
  <c r="AD38"/>
  <c r="AD39"/>
  <c r="AD40"/>
  <c r="AD41"/>
  <c r="AD42"/>
  <c r="AC38"/>
  <c r="AC39"/>
  <c r="AC40"/>
  <c r="AC41"/>
  <c r="AC42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C54"/>
  <c r="C55"/>
  <c r="C56"/>
  <c r="C53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T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N65" s="1"/>
  <c r="X76" i="10" s="1"/>
  <c r="T80" s="1"/>
  <c r="K66" i="20"/>
  <c r="K67"/>
  <c r="AN67" s="1"/>
  <c r="X158" i="10" s="1"/>
  <c r="T162" s="1"/>
  <c r="K68" i="20"/>
  <c r="K69"/>
  <c r="AN69" s="1"/>
  <c r="X240" i="10" s="1"/>
  <c r="T244" s="1"/>
  <c r="K70" i="20"/>
  <c r="K71"/>
  <c r="AN71" s="1"/>
  <c r="X322" i="10" s="1"/>
  <c r="T326" s="1"/>
  <c r="K72" i="20"/>
  <c r="K73"/>
  <c r="AN73" s="1"/>
  <c r="X404" i="10" s="1"/>
  <c r="T408" s="1"/>
  <c r="K74" i="20"/>
  <c r="K75"/>
  <c r="AN75" s="1"/>
  <c r="X486" i="10" s="1"/>
  <c r="T490" s="1"/>
  <c r="K76" i="20"/>
  <c r="K77"/>
  <c r="AN77" s="1"/>
  <c r="X568" i="10" s="1"/>
  <c r="T572" s="1"/>
  <c r="K78" i="20"/>
  <c r="K79"/>
  <c r="AN79" s="1"/>
  <c r="X650" i="10" s="1"/>
  <c r="T654" s="1"/>
  <c r="K80" i="20"/>
  <c r="K81"/>
  <c r="AN81" s="1"/>
  <c r="X732" i="10" s="1"/>
  <c r="T736" s="1"/>
  <c r="K82" i="20"/>
  <c r="K83"/>
  <c r="AN83" s="1"/>
  <c r="X814" i="10" s="1"/>
  <c r="T818" s="1"/>
  <c r="K84" i="20"/>
  <c r="K85"/>
  <c r="AN85" s="1"/>
  <c r="X896" i="10" s="1"/>
  <c r="T900" s="1"/>
  <c r="K86" i="20"/>
  <c r="K87"/>
  <c r="AN87" s="1"/>
  <c r="X978" i="10" s="1"/>
  <c r="T982" s="1"/>
  <c r="K88" i="20"/>
  <c r="K89"/>
  <c r="AN89" s="1"/>
  <c r="X1060" i="10" s="1"/>
  <c r="T1064" s="1"/>
  <c r="K90" i="20"/>
  <c r="K91"/>
  <c r="AN91" s="1"/>
  <c r="X1142" i="10" s="1"/>
  <c r="T1146" s="1"/>
  <c r="K92" i="20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D64"/>
  <c r="AE64"/>
  <c r="AJ64"/>
  <c r="AK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AH20" i="22" s="1"/>
  <c r="H21" i="18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BQ8" s="1"/>
  <c r="U6"/>
  <c r="V6" s="1"/>
  <c r="BQ6" s="1"/>
  <c r="F10"/>
  <c r="AZ10" s="1"/>
  <c r="C253" i="10"/>
  <c r="B248"/>
  <c r="AJ17" i="17"/>
  <c r="B12"/>
  <c r="AV12" s="1"/>
  <c r="BL12" i="22"/>
  <c r="P42" i="20" l="1"/>
  <c r="P40"/>
  <c r="P17" i="21"/>
  <c r="P19"/>
  <c r="P23"/>
  <c r="P25"/>
  <c r="P27"/>
  <c r="P31"/>
  <c r="P33"/>
  <c r="P37"/>
  <c r="AN95"/>
  <c r="X76" i="23" s="1"/>
  <c r="T80" s="1"/>
  <c r="AN96" i="21"/>
  <c r="X117" i="23" s="1"/>
  <c r="T121" s="1"/>
  <c r="AN97" i="21"/>
  <c r="X158" i="23" s="1"/>
  <c r="T162" s="1"/>
  <c r="AN98" i="21"/>
  <c r="X199" i="23" s="1"/>
  <c r="T203" s="1"/>
  <c r="AN99" i="21"/>
  <c r="X240" i="23" s="1"/>
  <c r="T244" s="1"/>
  <c r="AN100" i="21"/>
  <c r="X281" i="23" s="1"/>
  <c r="T285" s="1"/>
  <c r="AN101" i="21"/>
  <c r="X322" i="23" s="1"/>
  <c r="T326" s="1"/>
  <c r="AN102" i="21"/>
  <c r="X363" i="23" s="1"/>
  <c r="T367" s="1"/>
  <c r="AN103" i="21"/>
  <c r="X404" i="23" s="1"/>
  <c r="T408" s="1"/>
  <c r="AN104" i="21"/>
  <c r="X445" i="23" s="1"/>
  <c r="T449" s="1"/>
  <c r="AN105" i="21"/>
  <c r="X486" i="23" s="1"/>
  <c r="T490" s="1"/>
  <c r="AN106" i="21"/>
  <c r="X527" i="23" s="1"/>
  <c r="T531" s="1"/>
  <c r="AN107" i="21"/>
  <c r="X568" i="23" s="1"/>
  <c r="T572" s="1"/>
  <c r="AN108" i="21"/>
  <c r="AN109"/>
  <c r="AN110"/>
  <c r="AN111"/>
  <c r="AN112"/>
  <c r="AN113"/>
  <c r="AN114"/>
  <c r="AN115"/>
  <c r="AN116"/>
  <c r="AN117"/>
  <c r="AN118"/>
  <c r="AN119"/>
  <c r="AN120"/>
  <c r="AN121"/>
  <c r="AN122"/>
  <c r="AN152"/>
  <c r="AN150"/>
  <c r="AN148"/>
  <c r="AN146"/>
  <c r="AN144"/>
  <c r="AN142"/>
  <c r="AN140"/>
  <c r="AN138"/>
  <c r="AN136"/>
  <c r="AN134"/>
  <c r="AN132"/>
  <c r="AN130"/>
  <c r="AA46" i="22"/>
  <c r="AJ46"/>
  <c r="AN153" i="21"/>
  <c r="AN151"/>
  <c r="AN149"/>
  <c r="AN147"/>
  <c r="AN145"/>
  <c r="AN143"/>
  <c r="AN141"/>
  <c r="AN139"/>
  <c r="AN137"/>
  <c r="AN135"/>
  <c r="AN133"/>
  <c r="AN131"/>
  <c r="AN129"/>
  <c r="P72"/>
  <c r="P70"/>
  <c r="P68"/>
  <c r="P66"/>
  <c r="P64"/>
  <c r="P62"/>
  <c r="P60"/>
  <c r="P58"/>
  <c r="P56"/>
  <c r="P54"/>
  <c r="P52"/>
  <c r="P50"/>
  <c r="H2426" i="23"/>
  <c r="L65" i="22"/>
  <c r="BF63"/>
  <c r="L63"/>
  <c r="BF61"/>
  <c r="L61"/>
  <c r="BF58"/>
  <c r="L58"/>
  <c r="BF57"/>
  <c r="L57"/>
  <c r="H2057" i="23"/>
  <c r="L56" i="22"/>
  <c r="BF55"/>
  <c r="L55"/>
  <c r="BF52"/>
  <c r="L52"/>
  <c r="BF51"/>
  <c r="L51"/>
  <c r="H1811" i="23"/>
  <c r="L50" i="22"/>
  <c r="BF48"/>
  <c r="L48"/>
  <c r="BF44"/>
  <c r="L44"/>
  <c r="H1524" i="23"/>
  <c r="L43" i="22"/>
  <c r="H1360" i="23"/>
  <c r="L39" i="22"/>
  <c r="AN92" i="20"/>
  <c r="X1183" i="10" s="1"/>
  <c r="T1187" s="1"/>
  <c r="AN90" i="20"/>
  <c r="X1101" i="10" s="1"/>
  <c r="T1105" s="1"/>
  <c r="AN88" i="20"/>
  <c r="X1019" i="10" s="1"/>
  <c r="T1023" s="1"/>
  <c r="AN86" i="20"/>
  <c r="X937" i="10" s="1"/>
  <c r="T941" s="1"/>
  <c r="AN84" i="20"/>
  <c r="X855" i="10" s="1"/>
  <c r="T859" s="1"/>
  <c r="AN82" i="20"/>
  <c r="X773" i="10" s="1"/>
  <c r="T777" s="1"/>
  <c r="AN80" i="20"/>
  <c r="X691" i="10" s="1"/>
  <c r="T695" s="1"/>
  <c r="AN78" i="20"/>
  <c r="X609" i="10" s="1"/>
  <c r="T613" s="1"/>
  <c r="AN76" i="20"/>
  <c r="X527" i="10" s="1"/>
  <c r="T531" s="1"/>
  <c r="AN74" i="20"/>
  <c r="X445" i="10" s="1"/>
  <c r="T449" s="1"/>
  <c r="AN72" i="20"/>
  <c r="X363" i="10" s="1"/>
  <c r="T367" s="1"/>
  <c r="AN70" i="20"/>
  <c r="X281" i="10" s="1"/>
  <c r="T285" s="1"/>
  <c r="AN68" i="20"/>
  <c r="X199" i="10" s="1"/>
  <c r="T203" s="1"/>
  <c r="AN66" i="20"/>
  <c r="X117" i="10" s="1"/>
  <c r="T121" s="1"/>
  <c r="P41" i="20"/>
  <c r="P39"/>
  <c r="P41" i="21"/>
  <c r="P42"/>
  <c r="X609" i="23"/>
  <c r="T613" s="1"/>
  <c r="P73" i="21"/>
  <c r="P71"/>
  <c r="P69"/>
  <c r="P67"/>
  <c r="B7" i="17"/>
  <c r="AV7" s="1"/>
  <c r="X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Y95" i="20"/>
  <c r="AC95"/>
  <c r="AJ34" i="22"/>
  <c r="K1068" i="10"/>
  <c r="AJ95" i="20"/>
  <c r="AJ96"/>
  <c r="AJ97"/>
  <c r="AJ99"/>
  <c r="AJ98"/>
  <c r="AJ94"/>
  <c r="Q99"/>
  <c r="Q95"/>
  <c r="Q97"/>
  <c r="Q96"/>
  <c r="Q98"/>
  <c r="Q94"/>
  <c r="W99"/>
  <c r="W95"/>
  <c r="W96"/>
  <c r="W98"/>
  <c r="W97"/>
  <c r="W94"/>
  <c r="T99"/>
  <c r="T95"/>
  <c r="T97"/>
  <c r="T96"/>
  <c r="T98"/>
  <c r="T94"/>
  <c r="O97"/>
  <c r="O99"/>
  <c r="O95"/>
  <c r="O96"/>
  <c r="O98"/>
  <c r="O94"/>
  <c r="R49"/>
  <c r="R45"/>
  <c r="R44"/>
  <c r="R47"/>
  <c r="R46"/>
  <c r="R48"/>
  <c r="T49"/>
  <c r="T45"/>
  <c r="T44"/>
  <c r="T47"/>
  <c r="T46"/>
  <c r="T48"/>
  <c r="AJ49"/>
  <c r="AJ45"/>
  <c r="AJ44"/>
  <c r="AJ46"/>
  <c r="AJ47"/>
  <c r="AJ48"/>
  <c r="AQ49"/>
  <c r="AQ45"/>
  <c r="AQ44"/>
  <c r="AQ46"/>
  <c r="AQ47"/>
  <c r="AQ48"/>
  <c r="AP49"/>
  <c r="AP45"/>
  <c r="AP47"/>
  <c r="AP44"/>
  <c r="AP46"/>
  <c r="AP48"/>
  <c r="AF95"/>
  <c r="AF96"/>
  <c r="AF97"/>
  <c r="AF94"/>
  <c r="AF99"/>
  <c r="AF98"/>
  <c r="AV49"/>
  <c r="AV45"/>
  <c r="AV44"/>
  <c r="AV46"/>
  <c r="AV47"/>
  <c r="AV48"/>
  <c r="L77" i="21"/>
  <c r="L75"/>
  <c r="L76"/>
  <c r="L78"/>
  <c r="L79"/>
  <c r="L74"/>
  <c r="R77"/>
  <c r="R79"/>
  <c r="R78"/>
  <c r="R75"/>
  <c r="R76"/>
  <c r="R74"/>
  <c r="T77"/>
  <c r="T79"/>
  <c r="T76"/>
  <c r="T78"/>
  <c r="T75"/>
  <c r="T74"/>
  <c r="AB77"/>
  <c r="AB75"/>
  <c r="AB78"/>
  <c r="AB79"/>
  <c r="AB76"/>
  <c r="AB74"/>
  <c r="AI79"/>
  <c r="AI75"/>
  <c r="AI76"/>
  <c r="AI74"/>
  <c r="AI77"/>
  <c r="AI78"/>
  <c r="AM75"/>
  <c r="AM76"/>
  <c r="AM74"/>
  <c r="AM79"/>
  <c r="AM77"/>
  <c r="AM78"/>
  <c r="AQ75"/>
  <c r="AQ76"/>
  <c r="AQ74"/>
  <c r="AQ79"/>
  <c r="AQ77"/>
  <c r="AQ78"/>
  <c r="AU75"/>
  <c r="AU76"/>
  <c r="AU74"/>
  <c r="AU79"/>
  <c r="AU77"/>
  <c r="AU78"/>
  <c r="AJ33" i="22"/>
  <c r="AK99" i="20"/>
  <c r="AK95"/>
  <c r="AK98"/>
  <c r="AK94"/>
  <c r="AK96"/>
  <c r="AK97"/>
  <c r="AE99"/>
  <c r="AE98"/>
  <c r="AE95"/>
  <c r="AE96"/>
  <c r="AE97"/>
  <c r="AE94"/>
  <c r="AB99"/>
  <c r="AB95"/>
  <c r="AB97"/>
  <c r="AB94"/>
  <c r="AB96"/>
  <c r="AB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U99"/>
  <c r="U95"/>
  <c r="U96"/>
  <c r="U98"/>
  <c r="U97"/>
  <c r="U94"/>
  <c r="V97"/>
  <c r="V99"/>
  <c r="V95"/>
  <c r="V96"/>
  <c r="V98"/>
  <c r="V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U49"/>
  <c r="U45"/>
  <c r="U44"/>
  <c r="U46"/>
  <c r="U47"/>
  <c r="U48"/>
  <c r="W49"/>
  <c r="W45"/>
  <c r="W44"/>
  <c r="W46"/>
  <c r="W47"/>
  <c r="W48"/>
  <c r="Y49"/>
  <c r="Y45"/>
  <c r="Y46"/>
  <c r="Y44"/>
  <c r="Y47"/>
  <c r="Y48"/>
  <c r="AB49"/>
  <c r="AB45"/>
  <c r="AB44"/>
  <c r="AB47"/>
  <c r="AB46"/>
  <c r="AB48"/>
  <c r="AD45"/>
  <c r="AD47"/>
  <c r="AD48"/>
  <c r="AD49"/>
  <c r="AD44"/>
  <c r="AD46"/>
  <c r="AK45"/>
  <c r="AK46"/>
  <c r="AK48"/>
  <c r="AK49"/>
  <c r="AK44"/>
  <c r="AK47"/>
  <c r="AL45"/>
  <c r="AL44"/>
  <c r="AL48"/>
  <c r="AL49"/>
  <c r="AL47"/>
  <c r="AL46"/>
  <c r="AN49"/>
  <c r="AN45"/>
  <c r="AN44"/>
  <c r="AN46"/>
  <c r="AN47"/>
  <c r="AN48"/>
  <c r="AR49"/>
  <c r="AR45"/>
  <c r="AR44"/>
  <c r="AR46"/>
  <c r="AR47"/>
  <c r="AR48"/>
  <c r="AO45"/>
  <c r="AO49"/>
  <c r="AO44"/>
  <c r="AO46"/>
  <c r="AO47"/>
  <c r="AO48"/>
  <c r="AT49"/>
  <c r="AT45"/>
  <c r="AT47"/>
  <c r="AT44"/>
  <c r="AT46"/>
  <c r="AT48"/>
  <c r="AX49"/>
  <c r="AX47"/>
  <c r="AX48"/>
  <c r="AX44"/>
  <c r="AX46"/>
  <c r="AX45"/>
  <c r="AL95"/>
  <c r="AL99"/>
  <c r="AL96"/>
  <c r="AL97"/>
  <c r="AL98"/>
  <c r="AL94"/>
  <c r="AU49"/>
  <c r="AU45"/>
  <c r="AU44"/>
  <c r="AU46"/>
  <c r="AU47"/>
  <c r="AU48"/>
  <c r="AG99"/>
  <c r="AG95"/>
  <c r="AG98"/>
  <c r="AG96"/>
  <c r="AG97"/>
  <c r="AG94"/>
  <c r="AI99"/>
  <c r="AI98"/>
  <c r="AI95"/>
  <c r="AI96"/>
  <c r="AI97"/>
  <c r="AI94"/>
  <c r="M79" i="21"/>
  <c r="M75"/>
  <c r="M76"/>
  <c r="M77"/>
  <c r="M74"/>
  <c r="M78"/>
  <c r="Q79"/>
  <c r="Q75"/>
  <c r="Q76"/>
  <c r="Q77"/>
  <c r="Q74"/>
  <c r="Q78"/>
  <c r="U79"/>
  <c r="U75"/>
  <c r="U74"/>
  <c r="U76"/>
  <c r="U77"/>
  <c r="U78"/>
  <c r="W79"/>
  <c r="W75"/>
  <c r="W76"/>
  <c r="W74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J75"/>
  <c r="AJ77"/>
  <c r="AJ78"/>
  <c r="AJ79"/>
  <c r="AJ76"/>
  <c r="AJ74"/>
  <c r="AL79"/>
  <c r="AL76"/>
  <c r="AL77"/>
  <c r="AL78"/>
  <c r="AL75"/>
  <c r="AL74"/>
  <c r="AN79"/>
  <c r="AN77"/>
  <c r="AN78"/>
  <c r="AN75"/>
  <c r="AN76"/>
  <c r="AN74"/>
  <c r="AP79"/>
  <c r="AP75"/>
  <c r="AP76"/>
  <c r="AP77"/>
  <c r="AP78"/>
  <c r="AP74"/>
  <c r="AR79"/>
  <c r="AR77"/>
  <c r="AR78"/>
  <c r="AR75"/>
  <c r="AR76"/>
  <c r="AR74"/>
  <c r="AT79"/>
  <c r="AT75"/>
  <c r="AT76"/>
  <c r="AT77"/>
  <c r="AT78"/>
  <c r="AT74"/>
  <c r="AV79"/>
  <c r="AV77"/>
  <c r="AV78"/>
  <c r="AV75"/>
  <c r="AV76"/>
  <c r="AV74"/>
  <c r="AX79"/>
  <c r="AX75"/>
  <c r="AX76"/>
  <c r="AX77"/>
  <c r="AX78"/>
  <c r="AX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U155"/>
  <c r="U156"/>
  <c r="U157"/>
  <c r="U158"/>
  <c r="U154"/>
  <c r="U159"/>
  <c r="W155"/>
  <c r="W156"/>
  <c r="W157"/>
  <c r="W158"/>
  <c r="W154"/>
  <c r="W159"/>
  <c r="Y155"/>
  <c r="Y156"/>
  <c r="Y157"/>
  <c r="Y158"/>
  <c r="Y154"/>
  <c r="Y159"/>
  <c r="AC155"/>
  <c r="AC156"/>
  <c r="AC157"/>
  <c r="AC158"/>
  <c r="AC154"/>
  <c r="AC159"/>
  <c r="AE155"/>
  <c r="AE156"/>
  <c r="AE157"/>
  <c r="AE158"/>
  <c r="AE154"/>
  <c r="AE159"/>
  <c r="AG155"/>
  <c r="AG156"/>
  <c r="AG157"/>
  <c r="AG158"/>
  <c r="AG154"/>
  <c r="AG159"/>
  <c r="AI155"/>
  <c r="AI156"/>
  <c r="AI157"/>
  <c r="AI158"/>
  <c r="AI154"/>
  <c r="AI159"/>
  <c r="AK155"/>
  <c r="AK156"/>
  <c r="AK157"/>
  <c r="AK158"/>
  <c r="AK154"/>
  <c r="AK159"/>
  <c r="AM155"/>
  <c r="AM156"/>
  <c r="AM157"/>
  <c r="AM158"/>
  <c r="AM154"/>
  <c r="AM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K27" i="17"/>
  <c r="L27" s="1"/>
  <c r="G27" i="22"/>
  <c r="D868" i="23" s="1"/>
  <c r="G27" i="17"/>
  <c r="H27" s="1"/>
  <c r="K26" i="22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K23" i="17"/>
  <c r="L23" s="1"/>
  <c r="G23" i="22"/>
  <c r="D704" i="23" s="1"/>
  <c r="G23" i="17"/>
  <c r="H23" s="1"/>
  <c r="K22" i="22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K20" i="17"/>
  <c r="L20" s="1"/>
  <c r="K19" i="22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K16" i="17"/>
  <c r="L16" s="1"/>
  <c r="G16" i="22"/>
  <c r="D417" i="23" s="1"/>
  <c r="G16" i="17"/>
  <c r="H16" s="1"/>
  <c r="O15" i="22"/>
  <c r="L376" i="23" s="1"/>
  <c r="O15" i="17"/>
  <c r="P15" s="1"/>
  <c r="K15" i="22"/>
  <c r="K15" i="17"/>
  <c r="L15" s="1"/>
  <c r="G15" i="22"/>
  <c r="D376" i="23" s="1"/>
  <c r="G15" i="17"/>
  <c r="H15" s="1"/>
  <c r="O13" i="22"/>
  <c r="L294" i="23" s="1"/>
  <c r="O13" i="17"/>
  <c r="P13" s="1"/>
  <c r="K13" i="22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K10" i="17"/>
  <c r="L10" s="1"/>
  <c r="G10" i="22"/>
  <c r="D171" i="23" s="1"/>
  <c r="G10" i="17"/>
  <c r="H10" s="1"/>
  <c r="K9" i="22"/>
  <c r="L9" s="1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G6"/>
  <c r="D7" i="23" s="1"/>
  <c r="G6" i="17"/>
  <c r="K79" i="21"/>
  <c r="K75"/>
  <c r="K74"/>
  <c r="K76"/>
  <c r="K78"/>
  <c r="K77"/>
  <c r="AG32" i="22"/>
  <c r="AC97" i="20"/>
  <c r="AC96"/>
  <c r="AC99"/>
  <c r="Y97"/>
  <c r="Y96"/>
  <c r="Y99"/>
  <c r="X98"/>
  <c r="X97"/>
  <c r="X99"/>
  <c r="AD99"/>
  <c r="AD97"/>
  <c r="AD94"/>
  <c r="AD95"/>
  <c r="AD96"/>
  <c r="AD98"/>
  <c r="L99"/>
  <c r="L95"/>
  <c r="L96"/>
  <c r="L98"/>
  <c r="L97"/>
  <c r="L94"/>
  <c r="L49"/>
  <c r="L45"/>
  <c r="L44"/>
  <c r="L47"/>
  <c r="L46"/>
  <c r="L48"/>
  <c r="N45"/>
  <c r="N47"/>
  <c r="N49"/>
  <c r="N44"/>
  <c r="N46"/>
  <c r="S49"/>
  <c r="S45"/>
  <c r="S44"/>
  <c r="S47"/>
  <c r="S46"/>
  <c r="S48"/>
  <c r="V49"/>
  <c r="V45"/>
  <c r="V44"/>
  <c r="V47"/>
  <c r="V46"/>
  <c r="V48"/>
  <c r="X49"/>
  <c r="X45"/>
  <c r="X44"/>
  <c r="X47"/>
  <c r="X46"/>
  <c r="X48"/>
  <c r="Z49"/>
  <c r="Z45"/>
  <c r="Z44"/>
  <c r="Z47"/>
  <c r="Z46"/>
  <c r="Z48"/>
  <c r="AA49"/>
  <c r="AA45"/>
  <c r="AA44"/>
  <c r="AA46"/>
  <c r="AA47"/>
  <c r="AA48"/>
  <c r="AC45"/>
  <c r="AC44"/>
  <c r="AC48"/>
  <c r="AC49"/>
  <c r="AC46"/>
  <c r="AC47"/>
  <c r="AE49"/>
  <c r="AE45"/>
  <c r="AE44"/>
  <c r="AE46"/>
  <c r="AE47"/>
  <c r="AE48"/>
  <c r="AI49"/>
  <c r="AI45"/>
  <c r="AI44"/>
  <c r="AI46"/>
  <c r="AI47"/>
  <c r="AI48"/>
  <c r="AM49"/>
  <c r="AM45"/>
  <c r="AM44"/>
  <c r="AM46"/>
  <c r="AM47"/>
  <c r="AM48"/>
  <c r="AS45"/>
  <c r="AS49"/>
  <c r="AS44"/>
  <c r="AS46"/>
  <c r="AS47"/>
  <c r="AS48"/>
  <c r="AW45"/>
  <c r="AW49"/>
  <c r="AW44"/>
  <c r="AW46"/>
  <c r="AW47"/>
  <c r="AW48"/>
  <c r="AM99"/>
  <c r="AM98"/>
  <c r="AM94"/>
  <c r="AM95"/>
  <c r="AM96"/>
  <c r="AM97"/>
  <c r="AH95"/>
  <c r="AH99"/>
  <c r="AH96"/>
  <c r="AH97"/>
  <c r="AH94"/>
  <c r="AH98"/>
  <c r="N76" i="21"/>
  <c r="N77"/>
  <c r="N79"/>
  <c r="N78"/>
  <c r="N75"/>
  <c r="N74"/>
  <c r="S77"/>
  <c r="S75"/>
  <c r="S78"/>
  <c r="S79"/>
  <c r="S76"/>
  <c r="S74"/>
  <c r="V76"/>
  <c r="V77"/>
  <c r="V75"/>
  <c r="V78"/>
  <c r="V79"/>
  <c r="V74"/>
  <c r="X77"/>
  <c r="X75"/>
  <c r="X78"/>
  <c r="X79"/>
  <c r="X76"/>
  <c r="X74"/>
  <c r="Z77"/>
  <c r="Z79"/>
  <c r="Z76"/>
  <c r="Z78"/>
  <c r="Z75"/>
  <c r="Z74"/>
  <c r="AD77"/>
  <c r="AD79"/>
  <c r="AD76"/>
  <c r="AD78"/>
  <c r="AD75"/>
  <c r="AD74"/>
  <c r="AK79"/>
  <c r="AK75"/>
  <c r="AK76"/>
  <c r="AK74"/>
  <c r="AK77"/>
  <c r="AK78"/>
  <c r="AO75"/>
  <c r="AO76"/>
  <c r="AO79"/>
  <c r="AO74"/>
  <c r="AO77"/>
  <c r="AO78"/>
  <c r="AS75"/>
  <c r="AS76"/>
  <c r="AS79"/>
  <c r="AS74"/>
  <c r="AS77"/>
  <c r="AS78"/>
  <c r="AW75"/>
  <c r="AW76"/>
  <c r="AW79"/>
  <c r="AW74"/>
  <c r="AW77"/>
  <c r="AW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T159"/>
  <c r="T156"/>
  <c r="T157"/>
  <c r="T158"/>
  <c r="T154"/>
  <c r="T155"/>
  <c r="V159"/>
  <c r="V155"/>
  <c r="V156"/>
  <c r="V157"/>
  <c r="V158"/>
  <c r="V154"/>
  <c r="X159"/>
  <c r="X156"/>
  <c r="X157"/>
  <c r="X158"/>
  <c r="X154"/>
  <c r="X155"/>
  <c r="AB159"/>
  <c r="AB156"/>
  <c r="AB157"/>
  <c r="AB158"/>
  <c r="AB154"/>
  <c r="AB155"/>
  <c r="AD159"/>
  <c r="AD154"/>
  <c r="AD155"/>
  <c r="AD156"/>
  <c r="AD157"/>
  <c r="AD158"/>
  <c r="AF159"/>
  <c r="AF155"/>
  <c r="AF156"/>
  <c r="AF157"/>
  <c r="AF158"/>
  <c r="AF154"/>
  <c r="AH159"/>
  <c r="AH158"/>
  <c r="AH154"/>
  <c r="AH155"/>
  <c r="AH156"/>
  <c r="AH157"/>
  <c r="AJ159"/>
  <c r="AJ155"/>
  <c r="AJ156"/>
  <c r="AJ157"/>
  <c r="AJ158"/>
  <c r="AJ154"/>
  <c r="AL159"/>
  <c r="AL158"/>
  <c r="AL154"/>
  <c r="AL155"/>
  <c r="AL156"/>
  <c r="AL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M20" i="22"/>
  <c r="J581" i="23" s="1"/>
  <c r="M20" i="17"/>
  <c r="J581" i="10" s="1"/>
  <c r="I20" i="22"/>
  <c r="F581" i="23" s="1"/>
  <c r="I20" i="17"/>
  <c r="J20" s="1"/>
  <c r="G581" i="10" s="1"/>
  <c r="Y581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K458" i="10" s="1"/>
  <c r="AA458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F171" i="10" s="1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C94" i="20"/>
  <c r="AC98"/>
  <c r="Y94"/>
  <c r="Y98"/>
  <c r="X94"/>
  <c r="X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BP35" s="1"/>
  <c r="Q35" i="22"/>
  <c r="R35" s="1"/>
  <c r="Q35" i="17"/>
  <c r="M35" i="22"/>
  <c r="BH35" s="1"/>
  <c r="M35" i="17"/>
  <c r="I35" i="22"/>
  <c r="J35" s="1"/>
  <c r="I35" i="17"/>
  <c r="BD35" s="1"/>
  <c r="S35" i="22"/>
  <c r="S35" i="17"/>
  <c r="O35" i="22"/>
  <c r="P35" s="1"/>
  <c r="O35" i="17"/>
  <c r="BG26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F458" i="23"/>
  <c r="J15" i="22"/>
  <c r="F376" i="23"/>
  <c r="R12" i="22"/>
  <c r="N253" i="23"/>
  <c r="J12" i="22"/>
  <c r="F253" i="23"/>
  <c r="T32" i="22"/>
  <c r="P1073" i="23"/>
  <c r="T16" i="22"/>
  <c r="P417" i="23"/>
  <c r="N12" i="22"/>
  <c r="J253" i="23"/>
  <c r="H130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BN32"/>
  <c r="Q581" i="10"/>
  <c r="AD581" s="1"/>
  <c r="V28" i="17"/>
  <c r="L704" i="10"/>
  <c r="R417"/>
  <c r="BP6" i="17"/>
  <c r="AJ6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BL20" i="17"/>
  <c r="L1073" i="10"/>
  <c r="N950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H12" i="22"/>
  <c r="BB1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L7" s="1"/>
  <c r="O6"/>
  <c r="L7" i="23" s="1"/>
  <c r="L7" i="10"/>
  <c r="A15" i="21"/>
  <c r="A15" i="20"/>
  <c r="F35" i="17"/>
  <c r="AZ35" s="1"/>
  <c r="F35" i="22"/>
  <c r="AZ35" s="1"/>
  <c r="O581" i="10"/>
  <c r="AC581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F376" i="10"/>
  <c r="BF9" i="17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V35" i="17"/>
  <c r="R1196" i="10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BB45"/>
  <c r="T44"/>
  <c r="P1565" i="23"/>
  <c r="H1565"/>
  <c r="T43" i="22"/>
  <c r="BN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L35" s="1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T61"/>
  <c r="P2262" i="23"/>
  <c r="P61" i="22"/>
  <c r="L2262" i="23"/>
  <c r="BJ61" i="22"/>
  <c r="R60"/>
  <c r="N2221" i="23"/>
  <c r="H2098"/>
  <c r="J56" i="22"/>
  <c r="BD56"/>
  <c r="N54"/>
  <c r="BH54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H1852" i="23"/>
  <c r="H51" i="22"/>
  <c r="D1852" i="23"/>
  <c r="BB51" i="22"/>
  <c r="T50"/>
  <c r="BN50"/>
  <c r="T47"/>
  <c r="P1688" i="23"/>
  <c r="H1647"/>
  <c r="BF46" i="22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O2262" i="23" s="1"/>
  <c r="AC2262" s="1"/>
  <c r="N2262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N2344" i="23"/>
  <c r="R62" i="22"/>
  <c r="N2303" i="23"/>
  <c r="J60" i="22"/>
  <c r="F2221" i="23"/>
  <c r="V58" i="22"/>
  <c r="BQ58" s="1"/>
  <c r="R2139" i="23"/>
  <c r="H58" i="22"/>
  <c r="D2139" i="23"/>
  <c r="P2098"/>
  <c r="T57" i="22"/>
  <c r="R56"/>
  <c r="O2057" i="23" s="1"/>
  <c r="AC2057" s="1"/>
  <c r="N2057"/>
  <c r="P52" i="22"/>
  <c r="L1893" i="23"/>
  <c r="J50" i="22"/>
  <c r="F1811" i="23"/>
  <c r="V49" i="22"/>
  <c r="BQ49" s="1"/>
  <c r="R1770" i="23"/>
  <c r="P49" i="22"/>
  <c r="L1770" i="23"/>
  <c r="P48" i="22"/>
  <c r="L1729" i="23"/>
  <c r="H1729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J64" i="22"/>
  <c r="BE64" s="1"/>
  <c r="R59"/>
  <c r="V51"/>
  <c r="BQ51" s="1"/>
  <c r="R50"/>
  <c r="R49"/>
  <c r="V48"/>
  <c r="BQ48" s="1"/>
  <c r="N48"/>
  <c r="H48"/>
  <c r="T46"/>
  <c r="J16"/>
  <c r="BD16"/>
  <c r="T17"/>
  <c r="BN17"/>
  <c r="T15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BQ10" s="1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W40" i="22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H1975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O2344"/>
  <c r="AC2344" s="1"/>
  <c r="H2303"/>
  <c r="BF62" i="22"/>
  <c r="V61"/>
  <c r="BQ61" s="1"/>
  <c r="R2262" i="23"/>
  <c r="I2262"/>
  <c r="Z2262" s="1"/>
  <c r="N56" i="22"/>
  <c r="J2057" i="23"/>
  <c r="G2057"/>
  <c r="Y2057" s="1"/>
  <c r="V55" i="22"/>
  <c r="BQ55" s="1"/>
  <c r="R2016" i="23"/>
  <c r="N55" i="22"/>
  <c r="J2016" i="23"/>
  <c r="BH55" i="22"/>
  <c r="S1975" i="23"/>
  <c r="AE1975" s="1"/>
  <c r="R54" i="22"/>
  <c r="N1975" i="23"/>
  <c r="BL54" i="22"/>
  <c r="K1975" i="23"/>
  <c r="AA1975" s="1"/>
  <c r="H1934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H1606"/>
  <c r="BF45" i="22"/>
  <c r="E1606" i="23"/>
  <c r="X1606" s="1"/>
  <c r="H42" i="2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H2139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H2344"/>
  <c r="H60" i="22"/>
  <c r="D2221" i="23"/>
  <c r="P57" i="22"/>
  <c r="L2098" i="23"/>
  <c r="T55" i="22"/>
  <c r="P2016" i="23"/>
  <c r="BG55" i="22"/>
  <c r="H2016" i="23"/>
  <c r="N1360"/>
  <c r="R39" i="22"/>
  <c r="J1360" i="23"/>
  <c r="N39" i="22"/>
  <c r="P39"/>
  <c r="L1360" i="23"/>
  <c r="H39" i="22"/>
  <c r="D1360" i="23"/>
  <c r="T39" i="22"/>
  <c r="T36"/>
  <c r="P1237" i="23"/>
  <c r="BN36" i="22"/>
  <c r="V36"/>
  <c r="BQ36" s="1"/>
  <c r="R1237" i="23"/>
  <c r="BP36" i="22"/>
  <c r="R36"/>
  <c r="BL36"/>
  <c r="N1237" i="23"/>
  <c r="P36" i="22"/>
  <c r="M1237" i="23" s="1"/>
  <c r="AB1237" s="1"/>
  <c r="BJ36" i="22"/>
  <c r="L1237" i="23"/>
  <c r="H1237"/>
  <c r="BF36" i="22"/>
  <c r="J36"/>
  <c r="F1237" i="23"/>
  <c r="BD36" i="22"/>
  <c r="BB36"/>
  <c r="H36"/>
  <c r="D1237" i="23"/>
  <c r="N36" i="22"/>
  <c r="J1237" i="23"/>
  <c r="BH36" i="22"/>
  <c r="Z1251" i="23"/>
  <c r="K1232"/>
  <c r="F1232"/>
  <c r="BN35" i="22"/>
  <c r="T35"/>
  <c r="BN35" i="17"/>
  <c r="S1196" i="10"/>
  <c r="AE1196" s="1"/>
  <c r="V35" i="22"/>
  <c r="BP35"/>
  <c r="BL35"/>
  <c r="BJ35"/>
  <c r="BF35"/>
  <c r="BD35"/>
  <c r="N35"/>
  <c r="P43" i="20"/>
  <c r="T34" i="22"/>
  <c r="V34"/>
  <c r="BP34"/>
  <c r="BL34"/>
  <c r="P34"/>
  <c r="BJ34"/>
  <c r="K1155" i="10"/>
  <c r="AA1155" s="1"/>
  <c r="BF34" i="22"/>
  <c r="J34"/>
  <c r="H34"/>
  <c r="N34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J32"/>
  <c r="H32"/>
  <c r="BH32"/>
  <c r="M1073" i="10"/>
  <c r="AB1073" s="1"/>
  <c r="BH32" i="17"/>
  <c r="T31" i="22"/>
  <c r="BN31"/>
  <c r="V31"/>
  <c r="BP31"/>
  <c r="BL31"/>
  <c r="P31"/>
  <c r="J31"/>
  <c r="E1032" i="10"/>
  <c r="X1032" s="1"/>
  <c r="BB31" i="17"/>
  <c r="N31" i="22"/>
  <c r="AI31" i="17"/>
  <c r="AI31" i="22"/>
  <c r="F1027" i="10"/>
  <c r="T30" i="22"/>
  <c r="BP30"/>
  <c r="V30"/>
  <c r="BL30"/>
  <c r="BG4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BF29" i="22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J28"/>
  <c r="BD28"/>
  <c r="BB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J27"/>
  <c r="BD27"/>
  <c r="H27"/>
  <c r="BB27"/>
  <c r="N27"/>
  <c r="BH27"/>
  <c r="BN26"/>
  <c r="T26"/>
  <c r="V26"/>
  <c r="BP26"/>
  <c r="R26"/>
  <c r="BL26"/>
  <c r="P26"/>
  <c r="J827" i="10"/>
  <c r="BH26" i="17"/>
  <c r="BF26" i="22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BF24" i="22"/>
  <c r="G745" i="10"/>
  <c r="Y745" s="1"/>
  <c r="J24" i="22"/>
  <c r="BD24"/>
  <c r="H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J23"/>
  <c r="BD23"/>
  <c r="BB23"/>
  <c r="H23"/>
  <c r="N23"/>
  <c r="BH23"/>
  <c r="Y718" i="23"/>
  <c r="K699" i="10"/>
  <c r="AJ23" i="17"/>
  <c r="T22" i="22"/>
  <c r="V22"/>
  <c r="BP22"/>
  <c r="R22"/>
  <c r="BL22"/>
  <c r="P22"/>
  <c r="BJ22"/>
  <c r="BF22"/>
  <c r="J22"/>
  <c r="BD22"/>
  <c r="H22"/>
  <c r="N22"/>
  <c r="BH22"/>
  <c r="P30" i="21"/>
  <c r="BN21" i="22"/>
  <c r="T21"/>
  <c r="V21"/>
  <c r="BP21"/>
  <c r="R21"/>
  <c r="BL21"/>
  <c r="P21"/>
  <c r="BJ21"/>
  <c r="BF21"/>
  <c r="J21"/>
  <c r="BD21"/>
  <c r="H21"/>
  <c r="BB21"/>
  <c r="N21"/>
  <c r="BH21"/>
  <c r="P29" i="21"/>
  <c r="T20" i="22"/>
  <c r="BN20"/>
  <c r="V20"/>
  <c r="BP20"/>
  <c r="R20"/>
  <c r="BL20"/>
  <c r="P20"/>
  <c r="BJ20"/>
  <c r="BF20"/>
  <c r="J20"/>
  <c r="BD20"/>
  <c r="H20"/>
  <c r="BB20"/>
  <c r="N20"/>
  <c r="BH20"/>
  <c r="AJ20"/>
  <c r="K576" i="10"/>
  <c r="BN19" i="22"/>
  <c r="V19"/>
  <c r="BP19"/>
  <c r="R19"/>
  <c r="BL19"/>
  <c r="P19"/>
  <c r="BJ19"/>
  <c r="BF19"/>
  <c r="J19"/>
  <c r="BD19"/>
  <c r="H19"/>
  <c r="BB19"/>
  <c r="N19"/>
  <c r="BH19"/>
  <c r="BJ19" i="17"/>
  <c r="BH19"/>
  <c r="J540" i="10"/>
  <c r="F19" i="22"/>
  <c r="AZ19" s="1"/>
  <c r="P27" i="20"/>
  <c r="BN18" i="22"/>
  <c r="V18"/>
  <c r="BP18"/>
  <c r="R18"/>
  <c r="BL18"/>
  <c r="P18"/>
  <c r="BJ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BF16"/>
  <c r="H16"/>
  <c r="BB16"/>
  <c r="BB16" i="17"/>
  <c r="BJ16" i="22"/>
  <c r="P16"/>
  <c r="BP15"/>
  <c r="V15"/>
  <c r="R15"/>
  <c r="BL15"/>
  <c r="N15"/>
  <c r="BH15"/>
  <c r="BF15"/>
  <c r="H15"/>
  <c r="BB15"/>
  <c r="BJ15"/>
  <c r="P15"/>
  <c r="V14"/>
  <c r="BP14"/>
  <c r="BL14"/>
  <c r="R14"/>
  <c r="L335" i="10"/>
  <c r="BJ14" i="22"/>
  <c r="BJ14" i="17"/>
  <c r="BF14" i="22"/>
  <c r="J14"/>
  <c r="BD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BF13" i="22"/>
  <c r="J13"/>
  <c r="BD13"/>
  <c r="H13"/>
  <c r="BB13"/>
  <c r="N13"/>
  <c r="BH1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J11"/>
  <c r="BD11"/>
  <c r="D212" i="10"/>
  <c r="BB11" i="17"/>
  <c r="H11" i="22"/>
  <c r="BB11"/>
  <c r="BJ11"/>
  <c r="K212" i="10"/>
  <c r="AA212" s="1"/>
  <c r="T10" i="22"/>
  <c r="BN10"/>
  <c r="V10"/>
  <c r="BP10"/>
  <c r="R10"/>
  <c r="BL10"/>
  <c r="P10"/>
  <c r="BJ10"/>
  <c r="K171" i="10"/>
  <c r="AA171" s="1"/>
  <c r="BF10" i="22"/>
  <c r="BF10" i="17"/>
  <c r="H171" i="10"/>
  <c r="J10" i="22"/>
  <c r="BD10"/>
  <c r="N10"/>
  <c r="BH10"/>
  <c r="X185" i="10"/>
  <c r="AL10" i="22"/>
  <c r="X185" i="23" s="1"/>
  <c r="BN9" i="22"/>
  <c r="BP9"/>
  <c r="V9"/>
  <c r="V9" i="17"/>
  <c r="BQ9" s="1"/>
  <c r="BL9" i="22"/>
  <c r="R9"/>
  <c r="H10"/>
  <c r="BB10"/>
  <c r="P9"/>
  <c r="BJ9"/>
  <c r="I130" i="10"/>
  <c r="Z130" s="1"/>
  <c r="BF9" i="22"/>
  <c r="BD9"/>
  <c r="J9"/>
  <c r="H9"/>
  <c r="BB9"/>
  <c r="N9"/>
  <c r="BH9"/>
  <c r="J130" i="10"/>
  <c r="K125"/>
  <c r="F9" i="22"/>
  <c r="AZ9" s="1"/>
  <c r="K125" i="23"/>
  <c r="T8" i="22"/>
  <c r="BN8"/>
  <c r="V8"/>
  <c r="BP8"/>
  <c r="BL8"/>
  <c r="R8"/>
  <c r="P8"/>
  <c r="BJ8"/>
  <c r="L89" i="10"/>
  <c r="J89"/>
  <c r="BF8" i="22"/>
  <c r="BD8"/>
  <c r="J8"/>
  <c r="BD8" i="17"/>
  <c r="H8" i="22"/>
  <c r="BB8"/>
  <c r="BH8"/>
  <c r="N8"/>
  <c r="AI8"/>
  <c r="F84" i="10"/>
  <c r="T7" i="22"/>
  <c r="BN7"/>
  <c r="V7"/>
  <c r="BP7"/>
  <c r="U7" i="17"/>
  <c r="N48" i="10"/>
  <c r="BL7" i="17"/>
  <c r="BL7" i="22"/>
  <c r="R7"/>
  <c r="L48" i="10"/>
  <c r="P7" i="22"/>
  <c r="BJ7"/>
  <c r="BF7" i="17"/>
  <c r="BF7" i="22"/>
  <c r="J7"/>
  <c r="BD7"/>
  <c r="D48" i="10"/>
  <c r="BB7" i="17"/>
  <c r="N7" i="22"/>
  <c r="BH7"/>
  <c r="AJ7" i="17"/>
  <c r="K43" i="10"/>
  <c r="P15" i="20"/>
  <c r="BN6" i="22"/>
  <c r="T6"/>
  <c r="V6"/>
  <c r="BP6"/>
  <c r="R6"/>
  <c r="BL6"/>
  <c r="BJ6"/>
  <c r="J7" i="10"/>
  <c r="BF6" i="22"/>
  <c r="J6"/>
  <c r="BD6"/>
  <c r="BB6" i="17"/>
  <c r="H6" i="22"/>
  <c r="BB6"/>
  <c r="BH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Y759" i="23" l="1"/>
  <c r="Y308"/>
  <c r="S663" i="10"/>
  <c r="AE663" s="1"/>
  <c r="H253" i="23"/>
  <c r="L12" i="22"/>
  <c r="H89" i="23"/>
  <c r="L8" i="22"/>
  <c r="H458" i="23"/>
  <c r="L17" i="22"/>
  <c r="W17" s="1"/>
  <c r="T458" i="23" s="1"/>
  <c r="H499"/>
  <c r="L18" i="22"/>
  <c r="H786" i="23"/>
  <c r="L25" i="22"/>
  <c r="W25" s="1"/>
  <c r="T786" i="23" s="1"/>
  <c r="H950"/>
  <c r="L29" i="22"/>
  <c r="H1114" i="23"/>
  <c r="L33" i="22"/>
  <c r="H212" i="23"/>
  <c r="L11" i="22"/>
  <c r="H335" i="23"/>
  <c r="L14" i="22"/>
  <c r="I335" i="23" s="1"/>
  <c r="H622"/>
  <c r="L21" i="22"/>
  <c r="W21" s="1"/>
  <c r="T622" i="23" s="1"/>
  <c r="H745"/>
  <c r="L24" i="22"/>
  <c r="W24" s="1"/>
  <c r="T745" i="23" s="1"/>
  <c r="H909"/>
  <c r="L28" i="22"/>
  <c r="H991" i="23"/>
  <c r="L30" i="22"/>
  <c r="H1155" i="23"/>
  <c r="L34" i="22"/>
  <c r="H7" i="23"/>
  <c r="L6" i="22"/>
  <c r="W6" s="1"/>
  <c r="H171" i="23"/>
  <c r="L10" i="22"/>
  <c r="H294" i="23"/>
  <c r="L13" i="22"/>
  <c r="I294" i="23" s="1"/>
  <c r="H376"/>
  <c r="L15" i="22"/>
  <c r="W15" s="1"/>
  <c r="T376" i="23" s="1"/>
  <c r="H417"/>
  <c r="L16" i="22"/>
  <c r="H540" i="23"/>
  <c r="L19" i="22"/>
  <c r="H581" i="23"/>
  <c r="L20" i="22"/>
  <c r="W20" s="1"/>
  <c r="T581" i="23" s="1"/>
  <c r="H663"/>
  <c r="L22" i="22"/>
  <c r="I663" i="23" s="1"/>
  <c r="Z663" s="1"/>
  <c r="H704"/>
  <c r="L23" i="22"/>
  <c r="H827" i="23"/>
  <c r="L26" i="22"/>
  <c r="H868" i="23"/>
  <c r="L27" i="22"/>
  <c r="H1032" i="23"/>
  <c r="L31" i="22"/>
  <c r="H1073" i="23"/>
  <c r="L32" i="22"/>
  <c r="P6"/>
  <c r="P11"/>
  <c r="H14"/>
  <c r="BF18"/>
  <c r="T18"/>
  <c r="T19"/>
  <c r="BB22"/>
  <c r="BN22"/>
  <c r="BB24"/>
  <c r="BJ26"/>
  <c r="H28"/>
  <c r="BC61" s="1"/>
  <c r="H31"/>
  <c r="T33"/>
  <c r="BL33" i="17"/>
  <c r="BD20"/>
  <c r="BG64" i="22"/>
  <c r="X650" i="23"/>
  <c r="T654" s="1"/>
  <c r="BE60" i="22"/>
  <c r="M2303" i="23"/>
  <c r="AB2303" s="1"/>
  <c r="BE65" i="22"/>
  <c r="BE61"/>
  <c r="BE63"/>
  <c r="BE59"/>
  <c r="BE62"/>
  <c r="Z2440" i="23"/>
  <c r="P30" i="22"/>
  <c r="BN30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H31"/>
  <c r="BB31"/>
  <c r="BD31"/>
  <c r="BF31"/>
  <c r="BJ31"/>
  <c r="R31"/>
  <c r="N32"/>
  <c r="BI6" s="1"/>
  <c r="BB32"/>
  <c r="BD32"/>
  <c r="BF32"/>
  <c r="BJ32"/>
  <c r="R32"/>
  <c r="BH33"/>
  <c r="BD33"/>
  <c r="BF33"/>
  <c r="BL33"/>
  <c r="BH34"/>
  <c r="BB34"/>
  <c r="BD34"/>
  <c r="R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BE40" i="22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W19" s="1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W31" s="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8" i="22"/>
  <c r="W23"/>
  <c r="T704" i="23" s="1"/>
  <c r="W27" i="22"/>
  <c r="T868" i="23" s="1"/>
  <c r="W29" i="22"/>
  <c r="T950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BC60"/>
  <c r="W60"/>
  <c r="BC59"/>
  <c r="W59"/>
  <c r="BC63"/>
  <c r="W63"/>
  <c r="BC65"/>
  <c r="W65"/>
  <c r="AN95" i="20"/>
  <c r="AN96"/>
  <c r="AN97"/>
  <c r="AN99"/>
  <c r="AN98"/>
  <c r="AN94"/>
  <c r="BC64" i="22"/>
  <c r="W64"/>
  <c r="P76" i="21"/>
  <c r="P77"/>
  <c r="P75"/>
  <c r="P78"/>
  <c r="P79"/>
  <c r="P74"/>
  <c r="H6" i="17"/>
  <c r="H39" s="1"/>
  <c r="G36"/>
  <c r="W16" i="22"/>
  <c r="T417" i="23" s="1"/>
  <c r="W19" i="22"/>
  <c r="T540" i="23" s="1"/>
  <c r="W22" i="22"/>
  <c r="W26"/>
  <c r="T827" i="23" s="1"/>
  <c r="W31" i="22"/>
  <c r="W56"/>
  <c r="W58"/>
  <c r="W52"/>
  <c r="W45"/>
  <c r="T1606" i="23" s="1"/>
  <c r="W49" i="22"/>
  <c r="W12" i="17"/>
  <c r="W55" i="22"/>
  <c r="W61"/>
  <c r="W15" i="17"/>
  <c r="W23"/>
  <c r="W30"/>
  <c r="Z718" i="23"/>
  <c r="O48" i="20"/>
  <c r="BC39" i="22"/>
  <c r="BC56"/>
  <c r="BC51"/>
  <c r="H1196" i="23"/>
  <c r="K67" i="22"/>
  <c r="K66"/>
  <c r="K69"/>
  <c r="K68"/>
  <c r="K70"/>
  <c r="BC45"/>
  <c r="BC38"/>
  <c r="L37" i="1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I55"/>
  <c r="BI44"/>
  <c r="BI48"/>
  <c r="BM50"/>
  <c r="BM53"/>
  <c r="BI58"/>
  <c r="BI42"/>
  <c r="BM42"/>
  <c r="BI53"/>
  <c r="BE54"/>
  <c r="BI54"/>
  <c r="BE56"/>
  <c r="BE43"/>
  <c r="BI46"/>
  <c r="BE47"/>
  <c r="BM47"/>
  <c r="BE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70"/>
  <c r="H67"/>
  <c r="J69"/>
  <c r="J68"/>
  <c r="J70"/>
  <c r="J67"/>
  <c r="J66"/>
  <c r="R68"/>
  <c r="R67"/>
  <c r="BC36"/>
  <c r="BC53"/>
  <c r="BC47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I56"/>
  <c r="BM38"/>
  <c r="BE38"/>
  <c r="BM46"/>
  <c r="BE50"/>
  <c r="BM56"/>
  <c r="BI41"/>
  <c r="BM41"/>
  <c r="BE42"/>
  <c r="BM43"/>
  <c r="BC43"/>
  <c r="BC57"/>
  <c r="BI37"/>
  <c r="BM40"/>
  <c r="BQ35" i="17"/>
  <c r="V3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C7" i="17"/>
  <c r="BE21"/>
  <c r="H7" i="10"/>
  <c r="BJ16" i="17"/>
  <c r="BE20"/>
  <c r="K2426" i="23"/>
  <c r="AA2426" s="1"/>
  <c r="BI65" i="22"/>
  <c r="BE17" i="17"/>
  <c r="BE23"/>
  <c r="BE11"/>
  <c r="M7" i="23"/>
  <c r="O48"/>
  <c r="AC48" s="1"/>
  <c r="K89"/>
  <c r="BI8" i="22"/>
  <c r="E89" i="23"/>
  <c r="X89" s="1"/>
  <c r="M89"/>
  <c r="S89"/>
  <c r="AE89" s="1"/>
  <c r="BQ8" i="22"/>
  <c r="Q89" i="23"/>
  <c r="AD89" s="1"/>
  <c r="G130"/>
  <c r="Y130" s="1"/>
  <c r="BE9" i="22"/>
  <c r="M130" i="23"/>
  <c r="AB130" s="1"/>
  <c r="O130"/>
  <c r="BM9" i="22"/>
  <c r="S130" i="23"/>
  <c r="BQ9" i="22"/>
  <c r="G171" i="23"/>
  <c r="BE10" i="22"/>
  <c r="O171" i="23"/>
  <c r="BM10" i="22"/>
  <c r="E212" i="23"/>
  <c r="BC11" i="22"/>
  <c r="G212" i="23"/>
  <c r="BE11" i="22"/>
  <c r="K212" i="23"/>
  <c r="AA212" s="1"/>
  <c r="BI11" i="22"/>
  <c r="Q212" i="23"/>
  <c r="AD212" s="1"/>
  <c r="E294"/>
  <c r="BC13" i="22"/>
  <c r="M294" i="23"/>
  <c r="E335"/>
  <c r="BC14" i="22"/>
  <c r="G335" i="23"/>
  <c r="Y335" s="1"/>
  <c r="BE14" i="22"/>
  <c r="S335" i="23"/>
  <c r="AE335" s="1"/>
  <c r="BQ14" i="22"/>
  <c r="M376" i="23"/>
  <c r="AB376" s="1"/>
  <c r="O376"/>
  <c r="AC376" s="1"/>
  <c r="I417"/>
  <c r="Z417" s="1"/>
  <c r="K417"/>
  <c r="BI16" i="22"/>
  <c r="O417" i="23"/>
  <c r="AC417" s="1"/>
  <c r="BM16" i="22"/>
  <c r="K458" i="23"/>
  <c r="AA458" s="1"/>
  <c r="BI17" i="22"/>
  <c r="M499" i="23"/>
  <c r="AB499" s="1"/>
  <c r="E540"/>
  <c r="X540" s="1"/>
  <c r="M540"/>
  <c r="AB540" s="1"/>
  <c r="O540"/>
  <c r="BM19" i="22"/>
  <c r="E581" i="23"/>
  <c r="BC20" i="22"/>
  <c r="G581" i="23"/>
  <c r="Y581" s="1"/>
  <c r="BE20" i="22"/>
  <c r="M581" i="23"/>
  <c r="AB581" s="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M663" i="23"/>
  <c r="Q663"/>
  <c r="E704"/>
  <c r="X704" s="1"/>
  <c r="I704"/>
  <c r="Z704" s="1"/>
  <c r="M704"/>
  <c r="O704"/>
  <c r="AC704" s="1"/>
  <c r="S704"/>
  <c r="AE704" s="1"/>
  <c r="BQ23" i="22"/>
  <c r="K745" i="23"/>
  <c r="BI24" i="22"/>
  <c r="E745" i="23"/>
  <c r="G745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AB868" s="1"/>
  <c r="K909"/>
  <c r="AA909" s="1"/>
  <c r="BI28" i="22"/>
  <c r="G909" i="23"/>
  <c r="Y909" s="1"/>
  <c r="BE28" i="22"/>
  <c r="I909" i="23"/>
  <c r="O909"/>
  <c r="AC909" s="1"/>
  <c r="E950"/>
  <c r="X950" s="1"/>
  <c r="BC29" i="22"/>
  <c r="G950" i="23"/>
  <c r="Y950" s="1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AE991" s="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Y1073" s="1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Y1196" s="1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X130" s="1"/>
  <c r="BC9" i="22"/>
  <c r="E171" i="23"/>
  <c r="BC10" i="22"/>
  <c r="K171" i="23"/>
  <c r="AA171" s="1"/>
  <c r="BI10" i="22"/>
  <c r="I171" i="23"/>
  <c r="Z171" s="1"/>
  <c r="M171"/>
  <c r="AB171" s="1"/>
  <c r="S171"/>
  <c r="BQ10" i="22"/>
  <c r="Q171" i="23"/>
  <c r="AD171" s="1"/>
  <c r="M212"/>
  <c r="AB212" s="1"/>
  <c r="O212"/>
  <c r="AC212" s="1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AB458" s="1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AE499" s="1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AD540" s="1"/>
  <c r="K581"/>
  <c r="AA581" s="1"/>
  <c r="BI20" i="22"/>
  <c r="S581" i="23"/>
  <c r="AE581" s="1"/>
  <c r="BQ20" i="22"/>
  <c r="Q581" i="23"/>
  <c r="AD581" s="1"/>
  <c r="G622"/>
  <c r="Y622" s="1"/>
  <c r="BE21" i="22"/>
  <c r="I622" i="23"/>
  <c r="Z622" s="1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X827" s="1"/>
  <c r="BC26" i="22"/>
  <c r="G827" i="23"/>
  <c r="Y827" s="1"/>
  <c r="BE26" i="22"/>
  <c r="M827" i="23"/>
  <c r="AB827" s="1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AE868" s="1"/>
  <c r="BQ27" i="22"/>
  <c r="Q868" i="23"/>
  <c r="AD868" s="1"/>
  <c r="E909"/>
  <c r="BC28" i="22"/>
  <c r="G909" i="10"/>
  <c r="Y909" s="1"/>
  <c r="M909" i="23"/>
  <c r="AB909" s="1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X7" s="1"/>
  <c r="O7"/>
  <c r="AC7" s="1"/>
  <c r="BG62" i="22"/>
  <c r="H48" i="23"/>
  <c r="T9" i="22"/>
  <c r="P130" i="23"/>
  <c r="P14" i="22"/>
  <c r="L335" i="23"/>
  <c r="AD1196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Y513" i="23"/>
  <c r="O7" i="10"/>
  <c r="AC7" s="1"/>
  <c r="L294"/>
  <c r="P458"/>
  <c r="BN17" i="17"/>
  <c r="BO32"/>
  <c r="BJ29"/>
  <c r="P786" i="10"/>
  <c r="BN7" i="17"/>
  <c r="H868" i="10"/>
  <c r="L745"/>
  <c r="BJ24" i="17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E540"/>
  <c r="X540" s="1"/>
  <c r="Y212" i="23"/>
  <c r="M991" i="10"/>
  <c r="AB991" s="1"/>
  <c r="AB991" i="23"/>
  <c r="X349" i="10"/>
  <c r="X308"/>
  <c r="Q868"/>
  <c r="AD868" s="1"/>
  <c r="AC540" i="23"/>
  <c r="O540" i="10"/>
  <c r="AC540" s="1"/>
  <c r="M704"/>
  <c r="AB704" s="1"/>
  <c r="AB704" i="23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K1483" i="2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O1852" i="23"/>
  <c r="AC1852" s="1"/>
  <c r="T12" i="22"/>
  <c r="BN12"/>
  <c r="A17" i="19"/>
  <c r="A16" i="21"/>
  <c r="A96"/>
  <c r="A66" i="20"/>
  <c r="A16"/>
  <c r="A8" i="18"/>
  <c r="E827" i="10"/>
  <c r="X827" s="1"/>
  <c r="Y431" i="23"/>
  <c r="Y226"/>
  <c r="I1032" i="10"/>
  <c r="Z1032" s="1"/>
  <c r="Y636"/>
  <c r="O1032"/>
  <c r="AC1032" s="1"/>
  <c r="I704"/>
  <c r="Z704" s="1"/>
  <c r="G950"/>
  <c r="Y950" s="1"/>
  <c r="AB1155" i="23"/>
  <c r="M1155" i="10"/>
  <c r="AB1155" s="1"/>
  <c r="M1114"/>
  <c r="AB1114" s="1"/>
  <c r="Z226"/>
  <c r="O991"/>
  <c r="AC991" s="1"/>
  <c r="I622"/>
  <c r="Z622" s="1"/>
  <c r="M827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M130" i="10"/>
  <c r="AB130" s="1"/>
  <c r="M581"/>
  <c r="AB581" s="1"/>
  <c r="S1073"/>
  <c r="AE1073" s="1"/>
  <c r="AE1073" i="23"/>
  <c r="Q212" i="10"/>
  <c r="AD212" s="1"/>
  <c r="G1073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S868" i="10"/>
  <c r="AE868" s="1"/>
  <c r="M868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O663"/>
  <c r="AC663" s="1"/>
  <c r="Q54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Y704" i="23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BK31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Y923" i="10"/>
  <c r="O868"/>
  <c r="AC868" s="1"/>
  <c r="AC868" i="23"/>
  <c r="BH27" i="17"/>
  <c r="AC827" i="23"/>
  <c r="Z841" i="10"/>
  <c r="Y841"/>
  <c r="Z800"/>
  <c r="AA745" i="23"/>
  <c r="Z759" i="10"/>
  <c r="T663" i="23"/>
  <c r="BK21" i="17"/>
  <c r="L622" i="10"/>
  <c r="BJ21" i="17"/>
  <c r="BF20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X212" i="23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M89"/>
  <c r="AB89" s="1"/>
  <c r="BI8" i="17"/>
  <c r="BH8"/>
  <c r="Y103" i="23"/>
  <c r="Y103" i="10"/>
  <c r="V7" i="17"/>
  <c r="V3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W34" l="1"/>
  <c r="T1155" i="10" s="1"/>
  <c r="BE15" i="17"/>
  <c r="BM60" i="22"/>
  <c r="W30"/>
  <c r="T991" i="23" s="1"/>
  <c r="W11" i="22"/>
  <c r="T212" i="23" s="1"/>
  <c r="W33" i="22"/>
  <c r="T1114" i="23" s="1"/>
  <c r="BM59" i="22"/>
  <c r="BE7" i="17"/>
  <c r="BM28" i="22"/>
  <c r="BC24"/>
  <c r="BM23"/>
  <c r="BC23"/>
  <c r="I581" i="23"/>
  <c r="BC19" i="22"/>
  <c r="BM15"/>
  <c r="I376" i="23"/>
  <c r="Z376" s="1"/>
  <c r="I212"/>
  <c r="Z212" s="1"/>
  <c r="BC8" i="22"/>
  <c r="BM7"/>
  <c r="BE24" i="17"/>
  <c r="BE29"/>
  <c r="BE14"/>
  <c r="BE25"/>
  <c r="BM6" i="22"/>
  <c r="BC44"/>
  <c r="BC40"/>
  <c r="BM51"/>
  <c r="BM52"/>
  <c r="BC58"/>
  <c r="BC48"/>
  <c r="BC50"/>
  <c r="R66"/>
  <c r="R70"/>
  <c r="R69"/>
  <c r="H66"/>
  <c r="H68"/>
  <c r="H69"/>
  <c r="BM44"/>
  <c r="BM57"/>
  <c r="BM55"/>
  <c r="BM48"/>
  <c r="BM49"/>
  <c r="BM54"/>
  <c r="H38" i="17"/>
  <c r="BC49" i="22"/>
  <c r="BC37"/>
  <c r="BC46"/>
  <c r="BC42"/>
  <c r="W27" i="17"/>
  <c r="W10"/>
  <c r="W28" i="22"/>
  <c r="T909" i="23" s="1"/>
  <c r="BM58" i="22"/>
  <c r="BO65"/>
  <c r="BI57"/>
  <c r="BM65"/>
  <c r="BM64"/>
  <c r="BK64"/>
  <c r="H40" i="17"/>
  <c r="BC32"/>
  <c r="BC31"/>
  <c r="BK33" i="22"/>
  <c r="BO33"/>
  <c r="BK32"/>
  <c r="BK30"/>
  <c r="BO64"/>
  <c r="BO61"/>
  <c r="W32"/>
  <c r="T1073" i="23" s="1"/>
  <c r="BK59" i="22"/>
  <c r="BI63"/>
  <c r="BK61"/>
  <c r="BM61"/>
  <c r="BI59"/>
  <c r="BI64"/>
  <c r="BI61"/>
  <c r="BK63"/>
  <c r="BM63"/>
  <c r="BO63"/>
  <c r="BO31" i="17"/>
  <c r="BO30"/>
  <c r="BO33"/>
  <c r="BO31" i="22"/>
  <c r="BO30"/>
  <c r="BO32"/>
  <c r="BO34"/>
  <c r="BK34"/>
  <c r="BK31"/>
  <c r="BO59"/>
  <c r="BI62"/>
  <c r="BO60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T1278" i="23"/>
  <c r="X42" i="22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37" i="22" l="1"/>
  <c r="X38"/>
  <c r="X40"/>
  <c r="U1401" i="23" s="1"/>
  <c r="X46" i="22"/>
  <c r="X53"/>
  <c r="X45"/>
  <c r="X28"/>
  <c r="X61"/>
  <c r="AN61" s="1"/>
  <c r="X23" i="17"/>
  <c r="X19"/>
  <c r="AO19" s="1"/>
  <c r="X29"/>
  <c r="X24"/>
  <c r="X11"/>
  <c r="X14"/>
  <c r="X15"/>
  <c r="X28"/>
  <c r="X20"/>
  <c r="X10"/>
  <c r="X31"/>
  <c r="X39" i="22"/>
  <c r="BR39" s="1"/>
  <c r="X56"/>
  <c r="X51"/>
  <c r="U1852" i="23" s="1"/>
  <c r="X49" i="22"/>
  <c r="X21"/>
  <c r="X14"/>
  <c r="X30"/>
  <c r="X32"/>
  <c r="X34"/>
  <c r="X60"/>
  <c r="X63"/>
  <c r="AN63" s="1"/>
  <c r="X64"/>
  <c r="X33"/>
  <c r="AN33" s="1"/>
  <c r="X31"/>
  <c r="X62"/>
  <c r="AN62" s="1"/>
  <c r="X59"/>
  <c r="X65"/>
  <c r="AN65" s="1"/>
  <c r="X732" i="23"/>
  <c r="T736" s="1"/>
  <c r="X21" i="17"/>
  <c r="X17"/>
  <c r="X13"/>
  <c r="X7"/>
  <c r="X26"/>
  <c r="X22"/>
  <c r="X16"/>
  <c r="X12"/>
  <c r="X8"/>
  <c r="X27"/>
  <c r="X35"/>
  <c r="X54" i="22"/>
  <c r="X52"/>
  <c r="BR52" s="1"/>
  <c r="X13"/>
  <c r="X22"/>
  <c r="AN22" s="1"/>
  <c r="X35"/>
  <c r="X36"/>
  <c r="U1237" i="23" s="1"/>
  <c r="X47" i="22"/>
  <c r="X41"/>
  <c r="BR41" s="1"/>
  <c r="X17"/>
  <c r="X9"/>
  <c r="X24"/>
  <c r="X18"/>
  <c r="X10"/>
  <c r="X27"/>
  <c r="AO27" s="1"/>
  <c r="AS27" s="1"/>
  <c r="X30" i="17"/>
  <c r="X34"/>
  <c r="W67" i="22"/>
  <c r="X9" i="17"/>
  <c r="U130" i="10" s="1"/>
  <c r="T48" i="23"/>
  <c r="X55" i="22"/>
  <c r="BR55" s="1"/>
  <c r="X57"/>
  <c r="X43"/>
  <c r="X50"/>
  <c r="X48"/>
  <c r="X58"/>
  <c r="X44"/>
  <c r="BR44" s="1"/>
  <c r="X23"/>
  <c r="X19"/>
  <c r="AO19" s="1"/>
  <c r="AP19" s="1"/>
  <c r="X15"/>
  <c r="X11"/>
  <c r="X7"/>
  <c r="X26"/>
  <c r="X6"/>
  <c r="U7" i="23" s="1"/>
  <c r="X20" i="22"/>
  <c r="BR20" s="1"/>
  <c r="X16"/>
  <c r="X12"/>
  <c r="U253" i="23" s="1"/>
  <c r="X8" i="22"/>
  <c r="X29"/>
  <c r="AN29" s="1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U1934"/>
  <c r="U1811"/>
  <c r="BR9" i="17"/>
  <c r="AN13" i="22"/>
  <c r="BR25"/>
  <c r="AO28"/>
  <c r="AP28" s="1"/>
  <c r="AO22"/>
  <c r="AS22" s="1"/>
  <c r="T663" i="10"/>
  <c r="AP40" i="22"/>
  <c r="AQ40"/>
  <c r="U1360" i="23"/>
  <c r="AO39" i="22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U2385"/>
  <c r="BR64" i="22"/>
  <c r="AO64"/>
  <c r="AN64"/>
  <c r="A19" i="19"/>
  <c r="A18" i="21"/>
  <c r="A98"/>
  <c r="A10" i="18"/>
  <c r="A18" i="20"/>
  <c r="A68"/>
  <c r="U2344" i="23"/>
  <c r="BR63" i="22"/>
  <c r="U2016" i="23"/>
  <c r="U2262"/>
  <c r="AO61" i="22"/>
  <c r="U2426" i="23"/>
  <c r="BR65" i="22"/>
  <c r="AN52"/>
  <c r="U2303" i="23"/>
  <c r="AO62" i="22"/>
  <c r="AN50"/>
  <c r="BR50"/>
  <c r="U1442" i="23"/>
  <c r="AN41" i="22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BR51"/>
  <c r="AO51"/>
  <c r="U2180" i="23"/>
  <c r="AN59" i="22"/>
  <c r="BR59"/>
  <c r="AO59"/>
  <c r="BR36"/>
  <c r="AN36"/>
  <c r="T1196" i="10"/>
  <c r="AN34" i="22"/>
  <c r="T1032" i="10"/>
  <c r="BR28" i="22"/>
  <c r="BR29"/>
  <c r="T991" i="10"/>
  <c r="BR27" i="22"/>
  <c r="T868" i="10"/>
  <c r="AO24" i="22"/>
  <c r="AQ24" s="1"/>
  <c r="AO25"/>
  <c r="AP25" s="1"/>
  <c r="AO23"/>
  <c r="AQ23" s="1"/>
  <c r="AN21"/>
  <c r="BR21"/>
  <c r="AO14"/>
  <c r="AR14" s="1"/>
  <c r="U376" i="10"/>
  <c r="AO17" i="17"/>
  <c r="AN19" i="22"/>
  <c r="T622" i="10"/>
  <c r="AN18" i="22"/>
  <c r="U48" i="10"/>
  <c r="U253"/>
  <c r="AN16" i="22"/>
  <c r="AN17"/>
  <c r="T581" i="10"/>
  <c r="BR17" i="22"/>
  <c r="BR18"/>
  <c r="AN14"/>
  <c r="U171" i="10"/>
  <c r="T335"/>
  <c r="U130" i="23"/>
  <c r="BR12" i="22"/>
  <c r="AN7"/>
  <c r="AN8"/>
  <c r="BR8"/>
  <c r="AN9" i="17"/>
  <c r="T89" i="10"/>
  <c r="AP8" i="22"/>
  <c r="AS8"/>
  <c r="AN6"/>
  <c r="BR6"/>
  <c r="AO6"/>
  <c r="U7" i="10"/>
  <c r="AN6" i="17"/>
  <c r="AN12" i="22" l="1"/>
  <c r="AN20"/>
  <c r="BR33"/>
  <c r="AO36"/>
  <c r="AN51"/>
  <c r="AO41"/>
  <c r="BR62"/>
  <c r="AO65"/>
  <c r="BR61"/>
  <c r="AN55"/>
  <c r="AO63"/>
  <c r="AS63" s="1"/>
  <c r="AO44"/>
  <c r="AN39"/>
  <c r="AO12"/>
  <c r="AO55"/>
  <c r="AS55" s="1"/>
  <c r="AN44"/>
  <c r="X773" i="23"/>
  <c r="T777" s="1"/>
  <c r="AO6" i="17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Q55"/>
  <c r="AP55"/>
  <c r="AQ63"/>
  <c r="AP63"/>
  <c r="AR64"/>
  <c r="AP64"/>
  <c r="AS64"/>
  <c r="AQ64"/>
  <c r="AR44"/>
  <c r="AP44"/>
  <c r="AS44"/>
  <c r="AQ44"/>
  <c r="AP42"/>
  <c r="AQ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Q50"/>
  <c r="AR62"/>
  <c r="AP62"/>
  <c r="AS62"/>
  <c r="AQ6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P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BR10" i="22"/>
  <c r="AO10"/>
  <c r="AN11"/>
  <c r="BR11"/>
  <c r="AQ12"/>
  <c r="AR12"/>
  <c r="AS12"/>
  <c r="AP12"/>
  <c r="AO9"/>
  <c r="AN9"/>
  <c r="BR9"/>
  <c r="AQ9" i="17"/>
  <c r="BR8"/>
  <c r="AO8"/>
  <c r="U89" i="10"/>
  <c r="AN8" i="17"/>
  <c r="AR6"/>
  <c r="AP6"/>
  <c r="AS6"/>
  <c r="AQ6"/>
  <c r="AR6" i="22"/>
  <c r="AP6"/>
  <c r="AS6"/>
  <c r="AQ6"/>
  <c r="AR9" i="17" l="1"/>
  <c r="AS11" i="22"/>
  <c r="AQ15"/>
  <c r="AS52"/>
  <c r="AR63"/>
  <c r="AR55"/>
  <c r="X814" i="23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N159" i="21"/>
  <c r="AN155"/>
  <c r="AN156"/>
  <c r="AN154"/>
  <c r="AN157"/>
  <c r="AN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<sst xmlns="http://schemas.openxmlformats.org/spreadsheetml/2006/main" count="6822" uniqueCount="381">
  <si>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</si>
  <si>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</si>
  <si>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</si>
  <si>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</si>
  <si>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</si>
  <si>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</si>
  <si>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</si>
  <si>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</si>
  <si>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</si>
  <si>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</si>
  <si>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</si>
  <si>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</si>
  <si>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</si>
  <si>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</si>
  <si>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</si>
  <si>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</si>
  <si>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</si>
  <si>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</si>
  <si>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</si>
  <si>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</si>
  <si>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</si>
  <si>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</si>
  <si>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</si>
  <si>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</si>
  <si>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</si>
  <si>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</si>
  <si>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</si>
  <si>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</si>
  <si>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</si>
  <si>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</si>
  <si>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</si>
  <si>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</si>
  <si>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</si>
  <si>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</si>
  <si>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</si>
  <si>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</si>
  <si>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</si>
  <si>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</si>
  <si>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</si>
  <si>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</si>
  <si>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</si>
  <si>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</si>
  <si>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</si>
  <si>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</si>
  <si>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</si>
  <si>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</si>
  <si>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</si>
  <si>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</si>
  <si>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</si>
  <si>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</si>
  <si>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</si>
  <si>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</si>
  <si>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</si>
  <si>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</si>
  <si>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</si>
  <si>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</si>
  <si>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</si>
  <si>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</si>
  <si>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</si>
  <si>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</si>
  <si>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</si>
  <si>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</si>
  <si>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</si>
  <si>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</si>
  <si>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</si>
  <si>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</si>
  <si>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</si>
  <si>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</si>
  <si>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</si>
  <si>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</si>
  <si>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</si>
  <si>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</si>
  <si>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</si>
  <si>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</si>
  <si>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</si>
  <si>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</si>
  <si>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</si>
  <si>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</si>
  <si>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</si>
  <si>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</si>
  <si>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</si>
  <si>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</si>
  <si>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</si>
  <si>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</si>
  <si>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</si>
  <si>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</si>
  <si>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</si>
  <si>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</si>
  <si>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</si>
  <si>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</si>
  <si>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</si>
  <si>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</si>
  <si>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</si>
  <si>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</si>
  <si>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</si>
  <si>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</si>
  <si>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</si>
  <si>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</si>
  <si>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</si>
  <si>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</si>
  <si>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</si>
  <si>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</si>
  <si>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</si>
  <si>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</si>
  <si>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</si>
  <si>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</si>
  <si>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</si>
  <si>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</si>
  <si>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</si>
  <si>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</si>
  <si>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</si>
  <si>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</si>
  <si>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</si>
  <si>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</si>
  <si>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</si>
  <si>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</si>
  <si>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</si>
  <si>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</si>
  <si>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</si>
  <si>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</si>
  <si>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</si>
  <si>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</si>
  <si>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</si>
  <si>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</si>
  <si>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</si>
  <si>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</si>
  <si>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</si>
  <si>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</si>
  <si>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</si>
  <si>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</si>
  <si>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</si>
  <si>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</si>
  <si>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</si>
  <si>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</si>
  <si>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</si>
  <si>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</si>
  <si>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</si>
  <si>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</si>
  <si>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</si>
  <si>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</si>
  <si>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</si>
  <si>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</si>
  <si>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</si>
  <si>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</si>
  <si>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</si>
  <si>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</si>
  <si>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</si>
  <si>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</si>
  <si>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</si>
  <si>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</si>
  <si>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</si>
  <si>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</si>
  <si>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</si>
  <si>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</si>
  <si>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</si>
  <si>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</si>
  <si>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</si>
  <si>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</si>
  <si>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</si>
  <si>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</si>
  <si>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</si>
  <si>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</si>
  <si>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</si>
  <si>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</si>
  <si>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</si>
  <si>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</si>
  <si>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</si>
  <si>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</si>
  <si>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</si>
  <si>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</si>
  <si>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</si>
  <si>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</si>
  <si>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</si>
  <si>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</si>
  <si>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</si>
  <si>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</si>
  <si>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1st（20m）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</si>
  <si>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</si>
  <si>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</si>
  <si>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</si>
  <si>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</si>
  <si>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</si>
  <si>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</si>
  <si>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</si>
  <si>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</si>
  <si>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</si>
  <si>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</si>
  <si>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</si>
  <si>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</si>
  <si>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</si>
  <si>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</si>
  <si>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</si>
  <si>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</si>
  <si>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</si>
  <si>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</si>
  <si>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</si>
  <si>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</si>
  <si>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</si>
  <si>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</si>
  <si>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</si>
  <si>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</si>
  <si>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</si>
  <si>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</si>
  <si>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</si>
  <si>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</si>
  <si>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</si>
  <si>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</si>
  <si>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</si>
  <si>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</si>
  <si>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</si>
  <si>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</si>
  <si>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</si>
  <si>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</si>
  <si>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</si>
  <si>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</si>
  <si>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</si>
  <si>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</si>
  <si>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</si>
  <si>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</si>
  <si>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1st（20m）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</si>
  <si>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</si>
  <si>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</si>
  <si>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</si>
  <si>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</si>
  <si>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</si>
  <si>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</si>
  <si>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</si>
  <si>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</si>
  <si>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</si>
  <si>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</si>
  <si>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</si>
  <si>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</si>
  <si>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</si>
  <si>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</si>
  <si>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</si>
  <si>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</si>
  <si>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</si>
  <si>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</si>
  <si>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</si>
  <si>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</si>
  <si>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</si>
  <si>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</si>
  <si>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</si>
  <si>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</si>
  <si>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</si>
  <si>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</si>
  <si>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</si>
  <si>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</si>
  <si>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</si>
  <si>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</si>
  <si>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</si>
  <si>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</si>
  <si>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</si>
  <si>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</si>
  <si>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</si>
  <si>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</si>
  <si>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</si>
  <si>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</si>
  <si>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</si>
  <si>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</si>
  <si>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</si>
  <si>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</si>
  <si>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</si>
  <si>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</si>
  <si>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</si>
  <si>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</si>
  <si>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</si>
  <si>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</si>
  <si>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</si>
  <si>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</si>
  <si>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</si>
  <si>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</si>
  <si>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</si>
  <si>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</si>
  <si>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</si>
  <si>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</si>
  <si>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</si>
  <si>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</si>
  <si>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</si>
  <si>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</si>
  <si>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</si>
  <si>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</si>
  <si>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</si>
  <si>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</si>
  <si>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</si>
  <si>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</si>
  <si>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</si>
  <si>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</si>
  <si>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</si>
  <si>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</si>
  <si>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</si>
  <si>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</si>
  <si>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</si>
  <si>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</si>
  <si>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</si>
  <si>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</si>
  <si>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</si>
  <si>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</si>
  <si>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</si>
  <si>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</si>
  <si>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</si>
  <si>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</si>
  <si>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</si>
  <si>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</si>
  <si>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</si>
  <si>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</si>
  <si>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</si>
  <si>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</si>
  <si>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</si>
  <si>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</si>
  <si>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</si>
  <si>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</si>
  <si>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</si>
  <si>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</si>
  <si>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</si>
  <si>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</si>
  <si>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</si>
  <si>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</si>
  <si>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</si>
  <si>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</si>
  <si>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</si>
  <si>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</si>
  <si>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</si>
  <si>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</si>
  <si>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</si>
  <si>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</si>
  <si>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</si>
  <si>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</si>
  <si>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</si>
  <si>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</si>
  <si>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</si>
  <si>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</si>
  <si>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</si>
  <si>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</si>
  <si>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</si>
  <si>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</si>
  <si>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</si>
  <si>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</si>
  <si>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</si>
  <si>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</si>
  <si>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</si>
  <si>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</si>
  <si>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</si>
  <si>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</si>
  <si>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</si>
  <si>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</si>
  <si>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</si>
  <si>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</si>
  <si>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</si>
  <si>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</si>
  <si>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ブロックジャンプ（右方向へ）</t>
    <phoneticPr fontId="3"/>
  </si>
  <si>
    <t>ブロックジャンプ（左方向へ）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</si>
  <si>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</si>
  <si>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</si>
  <si>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</si>
  <si>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</si>
  <si>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</si>
  <si>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</si>
  <si>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</si>
  <si>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</si>
  <si>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</si>
  <si>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</si>
  <si>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</si>
  <si>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</si>
  <si>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</si>
  <si>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3回跳び</t>
    <rPh sb="1" eb="2">
      <t>カイ</t>
    </rPh>
    <rPh sb="2" eb="3">
      <t>ト</t>
    </rPh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</si>
  <si>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</si>
  <si>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</si>
  <si>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</si>
  <si>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</si>
  <si>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</si>
  <si>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</si>
  <si>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</si>
  <si>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</si>
  <si>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</si>
  <si>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</si>
  <si>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</si>
  <si>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</si>
  <si>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</si>
  <si>
    <t>スピード</t>
  </si>
  <si>
    <t>20ｍスプリント</t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</si>
</sst>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28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178" fontId="7" fillId="5" borderId="72" xfId="0" applyNumberFormat="1" applyFont="1" applyFill="1" applyBorder="1" applyAlignment="1">
      <alignment horizontal="center" vertical="center"/>
    </xf>
    <xf numFmtId="180" fontId="7" fillId="0" borderId="14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134" xfId="0" applyFont="1" applyFill="1" applyBorder="1" applyAlignment="1">
      <alignment horizontal="center" vertical="center"/>
    </xf>
    <xf numFmtId="180" fontId="30" fillId="0" borderId="86" xfId="0" applyNumberFormat="1" applyFont="1" applyFill="1" applyBorder="1" applyAlignment="1">
      <alignment horizontal="center" vertical="center"/>
    </xf>
    <xf numFmtId="180" fontId="30" fillId="0" borderId="8" xfId="0" applyNumberFormat="1" applyFont="1" applyFill="1" applyBorder="1" applyAlignment="1">
      <alignment horizontal="center" vertical="center"/>
    </xf>
    <xf numFmtId="179" fontId="30" fillId="0" borderId="9" xfId="9" applyNumberFormat="1" applyFont="1" applyFill="1" applyBorder="1" applyAlignment="1">
      <alignment horizontal="center" vertical="center"/>
    </xf>
    <xf numFmtId="0" fontId="7" fillId="5" borderId="145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right" vertical="center"/>
    </xf>
    <xf numFmtId="0" fontId="30" fillId="7" borderId="67" xfId="0" applyFont="1" applyFill="1" applyBorder="1" applyAlignment="1">
      <alignment horizontal="right" vertical="center"/>
    </xf>
    <xf numFmtId="0" fontId="30" fillId="7" borderId="119" xfId="0" applyFont="1" applyFill="1" applyBorder="1" applyAlignment="1">
      <alignment horizontal="center" vertical="center"/>
    </xf>
    <xf numFmtId="179" fontId="7" fillId="0" borderId="9" xfId="0" applyNumberFormat="1" applyFont="1" applyFill="1" applyBorder="1" applyAlignment="1">
      <alignment horizontal="center" vertical="center"/>
    </xf>
    <xf numFmtId="180" fontId="7" fillId="0" borderId="7" xfId="0" applyNumberFormat="1" applyFont="1" applyFill="1" applyBorder="1" applyAlignment="1">
      <alignment horizontal="center" vertical="center"/>
    </xf>
    <xf numFmtId="180" fontId="7" fillId="0" borderId="85" xfId="0" applyNumberFormat="1" applyFont="1" applyFill="1" applyBorder="1" applyAlignment="1">
      <alignment horizontal="center" vertical="center"/>
    </xf>
    <xf numFmtId="0" fontId="30" fillId="5" borderId="118" xfId="0" applyFont="1" applyFill="1" applyBorder="1" applyAlignment="1">
      <alignment horizontal="center" vertical="center"/>
    </xf>
    <xf numFmtId="0" fontId="30" fillId="5" borderId="144" xfId="0" applyFont="1" applyFill="1" applyBorder="1" applyAlignment="1">
      <alignment horizontal="center" vertical="center"/>
    </xf>
    <xf numFmtId="0" fontId="30" fillId="5" borderId="42" xfId="0" applyFont="1" applyFill="1" applyBorder="1" applyAlignment="1">
      <alignment horizontal="right" vertical="center"/>
    </xf>
    <xf numFmtId="178" fontId="7" fillId="0" borderId="54" xfId="0" applyNumberFormat="1" applyFont="1" applyFill="1" applyBorder="1" applyAlignment="1">
      <alignment horizontal="center" vertical="center"/>
    </xf>
    <xf numFmtId="180" fontId="7" fillId="0" borderId="86" xfId="0" applyNumberFormat="1" applyFont="1" applyFill="1" applyBorder="1" applyAlignment="1">
      <alignment horizontal="center" vertical="center"/>
    </xf>
    <xf numFmtId="0" fontId="30" fillId="5" borderId="146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54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7" xfId="0" applyNumberFormat="1" applyFont="1" applyBorder="1">
      <alignment vertical="center"/>
    </xf>
    <xf numFmtId="177" fontId="30" fillId="0" borderId="148" xfId="0" applyNumberFormat="1" applyFont="1" applyBorder="1">
      <alignment vertical="center"/>
    </xf>
    <xf numFmtId="177" fontId="30" fillId="0" borderId="8" xfId="0" applyNumberFormat="1" applyFont="1" applyFill="1" applyBorder="1">
      <alignment vertical="center"/>
    </xf>
    <xf numFmtId="0" fontId="30" fillId="10" borderId="67" xfId="0" applyFont="1" applyFill="1" applyBorder="1" applyAlignment="1">
      <alignment horizontal="right" vertical="center"/>
    </xf>
    <xf numFmtId="177" fontId="30" fillId="0" borderId="19" xfId="0" applyNumberFormat="1" applyFont="1" applyFill="1" applyBorder="1" applyAlignment="1">
      <alignment horizontal="center" vertical="center"/>
    </xf>
    <xf numFmtId="0" fontId="30" fillId="7" borderId="71" xfId="0" applyFont="1" applyFill="1" applyBorder="1" applyAlignment="1">
      <alignment horizontal="right" vertical="center"/>
    </xf>
    <xf numFmtId="0" fontId="30" fillId="8" borderId="67" xfId="0" applyFont="1" applyFill="1" applyBorder="1" applyAlignment="1">
      <alignment horizontal="right" vertical="center"/>
    </xf>
    <xf numFmtId="180" fontId="7" fillId="0" borderId="49" xfId="6" applyNumberFormat="1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 vertical="center"/>
    </xf>
    <xf numFmtId="0" fontId="30" fillId="7" borderId="118" xfId="0" applyFont="1" applyFill="1" applyBorder="1" applyAlignment="1">
      <alignment horizontal="center" vertical="center"/>
    </xf>
    <xf numFmtId="0" fontId="30" fillId="7" borderId="144" xfId="0" applyFont="1" applyFill="1" applyBorder="1" applyAlignment="1">
      <alignment horizontal="center" vertical="center"/>
    </xf>
    <xf numFmtId="0" fontId="30" fillId="7" borderId="45" xfId="0" applyFont="1" applyFill="1" applyBorder="1" applyAlignment="1">
      <alignment horizontal="right" vertical="center"/>
    </xf>
    <xf numFmtId="177" fontId="30" fillId="0" borderId="149" xfId="0" applyNumberFormat="1" applyFont="1" applyBorder="1">
      <alignment vertical="center"/>
    </xf>
    <xf numFmtId="177" fontId="30" fillId="0" borderId="47" xfId="0" applyNumberFormat="1" applyFont="1" applyBorder="1">
      <alignment vertical="center"/>
    </xf>
    <xf numFmtId="177" fontId="30" fillId="0" borderId="79" xfId="0" applyNumberFormat="1" applyFont="1" applyBorder="1">
      <alignment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9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0" fillId="8" borderId="82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19" fillId="4" borderId="110" xfId="0" applyFont="1" applyFill="1" applyBorder="1" applyAlignment="1">
      <alignment horizontal="center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4" fillId="4" borderId="82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1114624"/>
        <c:axId val="81116160"/>
      </c:radarChart>
      <c:catAx>
        <c:axId val="81114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1116160"/>
        <c:crosses val="autoZero"/>
        <c:lblAlgn val="ctr"/>
        <c:lblOffset val="100"/>
      </c:catAx>
      <c:valAx>
        <c:axId val="81116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1114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937536"/>
        <c:axId val="83943424"/>
      </c:barChart>
      <c:catAx>
        <c:axId val="83937536"/>
        <c:scaling>
          <c:orientation val="minMax"/>
        </c:scaling>
        <c:axPos val="b"/>
        <c:numFmt formatCode="General" sourceLinked="1"/>
        <c:majorTickMark val="none"/>
        <c:tickLblPos val="nextTo"/>
        <c:crossAx val="83943424"/>
        <c:crosses val="autoZero"/>
        <c:auto val="1"/>
        <c:lblAlgn val="ctr"/>
        <c:lblOffset val="100"/>
      </c:catAx>
      <c:valAx>
        <c:axId val="83943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937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465344"/>
        <c:axId val="105466880"/>
      </c:radarChart>
      <c:catAx>
        <c:axId val="105465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66880"/>
        <c:crosses val="autoZero"/>
        <c:lblAlgn val="ctr"/>
        <c:lblOffset val="100"/>
      </c:catAx>
      <c:valAx>
        <c:axId val="105466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65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12960"/>
        <c:axId val="105514496"/>
      </c:barChart>
      <c:catAx>
        <c:axId val="105512960"/>
        <c:scaling>
          <c:orientation val="minMax"/>
        </c:scaling>
        <c:axPos val="b"/>
        <c:numFmt formatCode="General" sourceLinked="1"/>
        <c:majorTickMark val="none"/>
        <c:tickLblPos val="nextTo"/>
        <c:crossAx val="105514496"/>
        <c:crosses val="autoZero"/>
        <c:auto val="1"/>
        <c:lblAlgn val="ctr"/>
        <c:lblOffset val="100"/>
      </c:catAx>
      <c:valAx>
        <c:axId val="105514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1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540224"/>
        <c:axId val="105542016"/>
      </c:radarChart>
      <c:catAx>
        <c:axId val="105540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42016"/>
        <c:crosses val="autoZero"/>
        <c:lblAlgn val="ctr"/>
        <c:lblOffset val="100"/>
      </c:catAx>
      <c:valAx>
        <c:axId val="105542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40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79264"/>
        <c:axId val="105580800"/>
      </c:barChart>
      <c:catAx>
        <c:axId val="105579264"/>
        <c:scaling>
          <c:orientation val="minMax"/>
        </c:scaling>
        <c:axPos val="b"/>
        <c:numFmt formatCode="General" sourceLinked="1"/>
        <c:majorTickMark val="none"/>
        <c:tickLblPos val="nextTo"/>
        <c:crossAx val="105580800"/>
        <c:crosses val="autoZero"/>
        <c:auto val="1"/>
        <c:lblAlgn val="ctr"/>
        <c:lblOffset val="100"/>
      </c:catAx>
      <c:valAx>
        <c:axId val="105580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79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611264"/>
        <c:axId val="105612800"/>
      </c:radarChart>
      <c:catAx>
        <c:axId val="105611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12800"/>
        <c:crosses val="autoZero"/>
        <c:lblAlgn val="ctr"/>
        <c:lblOffset val="100"/>
      </c:catAx>
      <c:valAx>
        <c:axId val="105612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11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801984"/>
        <c:axId val="105803776"/>
      </c:barChart>
      <c:catAx>
        <c:axId val="105801984"/>
        <c:scaling>
          <c:orientation val="minMax"/>
        </c:scaling>
        <c:axPos val="b"/>
        <c:numFmt formatCode="General" sourceLinked="1"/>
        <c:majorTickMark val="none"/>
        <c:tickLblPos val="nextTo"/>
        <c:crossAx val="105803776"/>
        <c:crosses val="autoZero"/>
        <c:auto val="1"/>
        <c:lblAlgn val="ctr"/>
        <c:lblOffset val="100"/>
      </c:catAx>
      <c:valAx>
        <c:axId val="105803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801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825408"/>
        <c:axId val="105826944"/>
      </c:radarChart>
      <c:catAx>
        <c:axId val="105825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26944"/>
        <c:crosses val="autoZero"/>
        <c:lblAlgn val="ctr"/>
        <c:lblOffset val="100"/>
      </c:catAx>
      <c:valAx>
        <c:axId val="105826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25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729024"/>
        <c:axId val="105763584"/>
      </c:barChart>
      <c:catAx>
        <c:axId val="105729024"/>
        <c:scaling>
          <c:orientation val="minMax"/>
        </c:scaling>
        <c:axPos val="b"/>
        <c:numFmt formatCode="General" sourceLinked="1"/>
        <c:majorTickMark val="none"/>
        <c:tickLblPos val="nextTo"/>
        <c:crossAx val="105763584"/>
        <c:crosses val="autoZero"/>
        <c:auto val="1"/>
        <c:lblAlgn val="ctr"/>
        <c:lblOffset val="100"/>
      </c:catAx>
      <c:valAx>
        <c:axId val="10576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729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850752"/>
        <c:axId val="105852288"/>
      </c:radarChart>
      <c:catAx>
        <c:axId val="105850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52288"/>
        <c:crosses val="autoZero"/>
        <c:lblAlgn val="ctr"/>
        <c:lblOffset val="100"/>
      </c:catAx>
      <c:valAx>
        <c:axId val="105852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50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881984"/>
        <c:axId val="105883520"/>
      </c:barChart>
      <c:catAx>
        <c:axId val="105881984"/>
        <c:scaling>
          <c:orientation val="minMax"/>
        </c:scaling>
        <c:axPos val="b"/>
        <c:numFmt formatCode="General" sourceLinked="1"/>
        <c:majorTickMark val="none"/>
        <c:tickLblPos val="nextTo"/>
        <c:crossAx val="105883520"/>
        <c:crosses val="autoZero"/>
        <c:auto val="1"/>
        <c:lblAlgn val="ctr"/>
        <c:lblOffset val="100"/>
      </c:catAx>
      <c:valAx>
        <c:axId val="105883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881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960576"/>
        <c:axId val="83962112"/>
      </c:radarChart>
      <c:catAx>
        <c:axId val="83960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962112"/>
        <c:crosses val="autoZero"/>
        <c:lblAlgn val="ctr"/>
        <c:lblOffset val="100"/>
      </c:catAx>
      <c:valAx>
        <c:axId val="83962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960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904000"/>
        <c:axId val="105905536"/>
      </c:radarChart>
      <c:catAx>
        <c:axId val="105904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05536"/>
        <c:crosses val="autoZero"/>
        <c:lblAlgn val="ctr"/>
        <c:lblOffset val="100"/>
      </c:catAx>
      <c:valAx>
        <c:axId val="105905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04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968384"/>
        <c:axId val="105969920"/>
      </c:barChart>
      <c:catAx>
        <c:axId val="105968384"/>
        <c:scaling>
          <c:orientation val="minMax"/>
        </c:scaling>
        <c:axPos val="b"/>
        <c:numFmt formatCode="General" sourceLinked="1"/>
        <c:majorTickMark val="none"/>
        <c:tickLblPos val="nextTo"/>
        <c:crossAx val="105969920"/>
        <c:crosses val="autoZero"/>
        <c:auto val="1"/>
        <c:lblAlgn val="ctr"/>
        <c:lblOffset val="100"/>
      </c:catAx>
      <c:valAx>
        <c:axId val="10596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68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999744"/>
        <c:axId val="106009728"/>
      </c:radarChart>
      <c:catAx>
        <c:axId val="105999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09728"/>
        <c:crosses val="autoZero"/>
        <c:lblAlgn val="ctr"/>
        <c:lblOffset val="100"/>
      </c:catAx>
      <c:valAx>
        <c:axId val="106009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99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08800"/>
        <c:axId val="106110336"/>
      </c:barChart>
      <c:catAx>
        <c:axId val="106108800"/>
        <c:scaling>
          <c:orientation val="minMax"/>
        </c:scaling>
        <c:axPos val="b"/>
        <c:numFmt formatCode="General" sourceLinked="1"/>
        <c:majorTickMark val="none"/>
        <c:tickLblPos val="nextTo"/>
        <c:crossAx val="106110336"/>
        <c:crosses val="autoZero"/>
        <c:auto val="1"/>
        <c:lblAlgn val="ctr"/>
        <c:lblOffset val="100"/>
      </c:catAx>
      <c:valAx>
        <c:axId val="106110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08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148608"/>
        <c:axId val="106150144"/>
      </c:radarChart>
      <c:catAx>
        <c:axId val="106148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50144"/>
        <c:crosses val="autoZero"/>
        <c:lblAlgn val="ctr"/>
        <c:lblOffset val="100"/>
      </c:catAx>
      <c:valAx>
        <c:axId val="106150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48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073472"/>
        <c:axId val="106083456"/>
      </c:barChart>
      <c:catAx>
        <c:axId val="106073472"/>
        <c:scaling>
          <c:orientation val="minMax"/>
        </c:scaling>
        <c:axPos val="b"/>
        <c:numFmt formatCode="General" sourceLinked="1"/>
        <c:majorTickMark val="none"/>
        <c:tickLblPos val="nextTo"/>
        <c:crossAx val="106083456"/>
        <c:crosses val="autoZero"/>
        <c:auto val="1"/>
        <c:lblAlgn val="ctr"/>
        <c:lblOffset val="100"/>
      </c:catAx>
      <c:valAx>
        <c:axId val="106083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73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187008"/>
        <c:axId val="106196992"/>
      </c:radarChart>
      <c:catAx>
        <c:axId val="106187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96992"/>
        <c:crosses val="autoZero"/>
        <c:lblAlgn val="ctr"/>
        <c:lblOffset val="100"/>
      </c:catAx>
      <c:valAx>
        <c:axId val="106196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87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222720"/>
        <c:axId val="106224256"/>
      </c:barChart>
      <c:catAx>
        <c:axId val="106222720"/>
        <c:scaling>
          <c:orientation val="minMax"/>
        </c:scaling>
        <c:axPos val="b"/>
        <c:numFmt formatCode="General" sourceLinked="1"/>
        <c:majorTickMark val="none"/>
        <c:tickLblPos val="nextTo"/>
        <c:crossAx val="106224256"/>
        <c:crosses val="autoZero"/>
        <c:auto val="1"/>
        <c:lblAlgn val="ctr"/>
        <c:lblOffset val="100"/>
      </c:catAx>
      <c:valAx>
        <c:axId val="106224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254336"/>
        <c:axId val="106255872"/>
      </c:radarChart>
      <c:catAx>
        <c:axId val="10625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55872"/>
        <c:crosses val="autoZero"/>
        <c:lblAlgn val="ctr"/>
        <c:lblOffset val="100"/>
      </c:catAx>
      <c:valAx>
        <c:axId val="10625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5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371712"/>
        <c:axId val="106377600"/>
      </c:barChart>
      <c:catAx>
        <c:axId val="106371712"/>
        <c:scaling>
          <c:orientation val="minMax"/>
        </c:scaling>
        <c:axPos val="b"/>
        <c:numFmt formatCode="General" sourceLinked="1"/>
        <c:majorTickMark val="none"/>
        <c:tickLblPos val="nextTo"/>
        <c:crossAx val="106377600"/>
        <c:crosses val="autoZero"/>
        <c:auto val="1"/>
        <c:lblAlgn val="ctr"/>
        <c:lblOffset val="100"/>
      </c:catAx>
      <c:valAx>
        <c:axId val="106377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71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4016128"/>
        <c:axId val="84030208"/>
      </c:barChart>
      <c:catAx>
        <c:axId val="84016128"/>
        <c:scaling>
          <c:orientation val="minMax"/>
        </c:scaling>
        <c:axPos val="b"/>
        <c:numFmt formatCode="General" sourceLinked="1"/>
        <c:majorTickMark val="none"/>
        <c:tickLblPos val="nextTo"/>
        <c:crossAx val="84030208"/>
        <c:crosses val="autoZero"/>
        <c:auto val="1"/>
        <c:lblAlgn val="ctr"/>
        <c:lblOffset val="100"/>
      </c:catAx>
      <c:valAx>
        <c:axId val="84030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16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07424"/>
        <c:axId val="106408960"/>
      </c:radarChart>
      <c:catAx>
        <c:axId val="106407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08960"/>
        <c:crosses val="autoZero"/>
        <c:lblAlgn val="ctr"/>
        <c:lblOffset val="100"/>
      </c:catAx>
      <c:valAx>
        <c:axId val="106408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07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471808"/>
        <c:axId val="106473344"/>
      </c:barChart>
      <c:catAx>
        <c:axId val="106471808"/>
        <c:scaling>
          <c:orientation val="minMax"/>
        </c:scaling>
        <c:axPos val="b"/>
        <c:numFmt formatCode="General" sourceLinked="1"/>
        <c:majorTickMark val="none"/>
        <c:tickLblPos val="nextTo"/>
        <c:crossAx val="106473344"/>
        <c:crosses val="autoZero"/>
        <c:auto val="1"/>
        <c:lblAlgn val="ctr"/>
        <c:lblOffset val="100"/>
      </c:catAx>
      <c:valAx>
        <c:axId val="106473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71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86784"/>
        <c:axId val="106308352"/>
      </c:radarChart>
      <c:catAx>
        <c:axId val="106486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08352"/>
        <c:crosses val="autoZero"/>
        <c:lblAlgn val="ctr"/>
        <c:lblOffset val="100"/>
      </c:catAx>
      <c:valAx>
        <c:axId val="106308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86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338176"/>
        <c:axId val="106339712"/>
      </c:barChart>
      <c:catAx>
        <c:axId val="106338176"/>
        <c:scaling>
          <c:orientation val="minMax"/>
        </c:scaling>
        <c:axPos val="b"/>
        <c:numFmt formatCode="General" sourceLinked="1"/>
        <c:majorTickMark val="none"/>
        <c:tickLblPos val="nextTo"/>
        <c:crossAx val="106339712"/>
        <c:crosses val="autoZero"/>
        <c:auto val="1"/>
        <c:lblAlgn val="ctr"/>
        <c:lblOffset val="100"/>
      </c:catAx>
      <c:valAx>
        <c:axId val="106339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38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513152"/>
        <c:axId val="106514688"/>
      </c:radarChart>
      <c:catAx>
        <c:axId val="106513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14688"/>
        <c:crosses val="autoZero"/>
        <c:lblAlgn val="ctr"/>
        <c:lblOffset val="100"/>
      </c:catAx>
      <c:valAx>
        <c:axId val="106514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13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640896"/>
        <c:axId val="106642432"/>
      </c:barChart>
      <c:catAx>
        <c:axId val="106640896"/>
        <c:scaling>
          <c:orientation val="minMax"/>
        </c:scaling>
        <c:axPos val="b"/>
        <c:numFmt formatCode="General" sourceLinked="1"/>
        <c:majorTickMark val="none"/>
        <c:tickLblPos val="nextTo"/>
        <c:crossAx val="106642432"/>
        <c:crosses val="autoZero"/>
        <c:auto val="1"/>
        <c:lblAlgn val="ctr"/>
        <c:lblOffset val="100"/>
      </c:catAx>
      <c:valAx>
        <c:axId val="106642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40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668416"/>
        <c:axId val="106669952"/>
      </c:radarChart>
      <c:catAx>
        <c:axId val="106668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69952"/>
        <c:crosses val="autoZero"/>
        <c:lblAlgn val="ctr"/>
        <c:lblOffset val="100"/>
      </c:catAx>
      <c:valAx>
        <c:axId val="106669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68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703872"/>
        <c:axId val="106717952"/>
      </c:barChart>
      <c:catAx>
        <c:axId val="106703872"/>
        <c:scaling>
          <c:orientation val="minMax"/>
        </c:scaling>
        <c:axPos val="b"/>
        <c:numFmt formatCode="General" sourceLinked="1"/>
        <c:majorTickMark val="none"/>
        <c:tickLblPos val="nextTo"/>
        <c:crossAx val="106717952"/>
        <c:crosses val="autoZero"/>
        <c:auto val="1"/>
        <c:lblAlgn val="ctr"/>
        <c:lblOffset val="100"/>
      </c:catAx>
      <c:valAx>
        <c:axId val="106717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0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747776"/>
        <c:axId val="106749312"/>
      </c:radarChart>
      <c:catAx>
        <c:axId val="106747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49312"/>
        <c:crosses val="autoZero"/>
        <c:lblAlgn val="ctr"/>
        <c:lblOffset val="100"/>
      </c:catAx>
      <c:valAx>
        <c:axId val="106749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47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586880"/>
        <c:axId val="106588416"/>
      </c:barChart>
      <c:catAx>
        <c:axId val="106586880"/>
        <c:scaling>
          <c:orientation val="minMax"/>
        </c:scaling>
        <c:axPos val="b"/>
        <c:numFmt formatCode="General" sourceLinked="1"/>
        <c:majorTickMark val="none"/>
        <c:tickLblPos val="nextTo"/>
        <c:crossAx val="106588416"/>
        <c:crosses val="autoZero"/>
        <c:auto val="1"/>
        <c:lblAlgn val="ctr"/>
        <c:lblOffset val="100"/>
      </c:catAx>
      <c:valAx>
        <c:axId val="106588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8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4055552"/>
        <c:axId val="84057088"/>
      </c:radarChart>
      <c:catAx>
        <c:axId val="84055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57088"/>
        <c:crosses val="autoZero"/>
        <c:lblAlgn val="ctr"/>
        <c:lblOffset val="100"/>
      </c:catAx>
      <c:valAx>
        <c:axId val="84057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55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626432"/>
        <c:axId val="106759296"/>
      </c:radarChart>
      <c:catAx>
        <c:axId val="1066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59296"/>
        <c:crosses val="autoZero"/>
        <c:lblAlgn val="ctr"/>
        <c:lblOffset val="100"/>
      </c:catAx>
      <c:valAx>
        <c:axId val="106759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783872"/>
        <c:axId val="106785408"/>
      </c:radarChart>
      <c:catAx>
        <c:axId val="10678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85408"/>
        <c:crosses val="autoZero"/>
        <c:lblAlgn val="ctr"/>
        <c:lblOffset val="100"/>
      </c:catAx>
      <c:valAx>
        <c:axId val="10678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8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17888"/>
        <c:axId val="106919424"/>
      </c:barChart>
      <c:catAx>
        <c:axId val="106917888"/>
        <c:scaling>
          <c:orientation val="minMax"/>
        </c:scaling>
        <c:axPos val="b"/>
        <c:numFmt formatCode="General" sourceLinked="1"/>
        <c:majorTickMark val="none"/>
        <c:tickLblPos val="nextTo"/>
        <c:crossAx val="106919424"/>
        <c:crosses val="autoZero"/>
        <c:auto val="1"/>
        <c:lblAlgn val="ctr"/>
        <c:lblOffset val="100"/>
      </c:catAx>
      <c:valAx>
        <c:axId val="106919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1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65632"/>
        <c:axId val="106971520"/>
      </c:radarChart>
      <c:catAx>
        <c:axId val="106965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71520"/>
        <c:crosses val="autoZero"/>
        <c:lblAlgn val="ctr"/>
        <c:lblOffset val="100"/>
      </c:catAx>
      <c:valAx>
        <c:axId val="106971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65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97248"/>
        <c:axId val="106998784"/>
      </c:barChart>
      <c:catAx>
        <c:axId val="106997248"/>
        <c:scaling>
          <c:orientation val="minMax"/>
        </c:scaling>
        <c:axPos val="b"/>
        <c:numFmt formatCode="General" sourceLinked="1"/>
        <c:majorTickMark val="none"/>
        <c:tickLblPos val="nextTo"/>
        <c:crossAx val="106998784"/>
        <c:crosses val="autoZero"/>
        <c:auto val="1"/>
        <c:lblAlgn val="ctr"/>
        <c:lblOffset val="100"/>
      </c:catAx>
      <c:valAx>
        <c:axId val="106998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97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90304"/>
        <c:axId val="107091840"/>
      </c:radarChart>
      <c:catAx>
        <c:axId val="107090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91840"/>
        <c:crosses val="autoZero"/>
        <c:lblAlgn val="ctr"/>
        <c:lblOffset val="100"/>
      </c:catAx>
      <c:valAx>
        <c:axId val="107091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90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50336"/>
        <c:axId val="107021056"/>
      </c:barChart>
      <c:catAx>
        <c:axId val="107150336"/>
        <c:scaling>
          <c:orientation val="minMax"/>
        </c:scaling>
        <c:axPos val="b"/>
        <c:numFmt formatCode="General" sourceLinked="1"/>
        <c:majorTickMark val="none"/>
        <c:tickLblPos val="nextTo"/>
        <c:crossAx val="107021056"/>
        <c:crosses val="autoZero"/>
        <c:auto val="1"/>
        <c:lblAlgn val="ctr"/>
        <c:lblOffset val="100"/>
      </c:catAx>
      <c:valAx>
        <c:axId val="107021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5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42688"/>
        <c:axId val="107044224"/>
      </c:radarChart>
      <c:catAx>
        <c:axId val="107042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44224"/>
        <c:crosses val="autoZero"/>
        <c:lblAlgn val="ctr"/>
        <c:lblOffset val="100"/>
      </c:catAx>
      <c:valAx>
        <c:axId val="107044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42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38144"/>
        <c:axId val="107239680"/>
      </c:barChart>
      <c:catAx>
        <c:axId val="107238144"/>
        <c:scaling>
          <c:orientation val="minMax"/>
        </c:scaling>
        <c:axPos val="b"/>
        <c:numFmt formatCode="General" sourceLinked="1"/>
        <c:majorTickMark val="none"/>
        <c:tickLblPos val="nextTo"/>
        <c:crossAx val="107239680"/>
        <c:crosses val="autoZero"/>
        <c:auto val="1"/>
        <c:lblAlgn val="ctr"/>
        <c:lblOffset val="100"/>
      </c:catAx>
      <c:valAx>
        <c:axId val="107239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38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65408"/>
        <c:axId val="107271296"/>
      </c:radarChart>
      <c:catAx>
        <c:axId val="107265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71296"/>
        <c:crosses val="autoZero"/>
        <c:lblAlgn val="ctr"/>
        <c:lblOffset val="100"/>
      </c:catAx>
      <c:valAx>
        <c:axId val="107271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65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4168704"/>
        <c:axId val="84170240"/>
      </c:barChart>
      <c:catAx>
        <c:axId val="84168704"/>
        <c:scaling>
          <c:orientation val="minMax"/>
        </c:scaling>
        <c:axPos val="b"/>
        <c:numFmt formatCode="General" sourceLinked="1"/>
        <c:majorTickMark val="none"/>
        <c:tickLblPos val="nextTo"/>
        <c:crossAx val="84170240"/>
        <c:crosses val="autoZero"/>
        <c:auto val="1"/>
        <c:lblAlgn val="ctr"/>
        <c:lblOffset val="100"/>
      </c:catAx>
      <c:valAx>
        <c:axId val="8417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16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94624"/>
        <c:axId val="107200512"/>
      </c:barChart>
      <c:catAx>
        <c:axId val="107194624"/>
        <c:scaling>
          <c:orientation val="minMax"/>
        </c:scaling>
        <c:axPos val="b"/>
        <c:numFmt formatCode="General" sourceLinked="1"/>
        <c:majorTickMark val="none"/>
        <c:tickLblPos val="nextTo"/>
        <c:crossAx val="107200512"/>
        <c:crosses val="autoZero"/>
        <c:auto val="1"/>
        <c:lblAlgn val="ctr"/>
        <c:lblOffset val="100"/>
      </c:catAx>
      <c:valAx>
        <c:axId val="107200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9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18752"/>
        <c:axId val="107420288"/>
      </c:radarChart>
      <c:catAx>
        <c:axId val="107418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20288"/>
        <c:crosses val="autoZero"/>
        <c:lblAlgn val="ctr"/>
        <c:lblOffset val="100"/>
      </c:catAx>
      <c:valAx>
        <c:axId val="107420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18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46272"/>
        <c:axId val="107447808"/>
      </c:barChart>
      <c:catAx>
        <c:axId val="107446272"/>
        <c:scaling>
          <c:orientation val="minMax"/>
        </c:scaling>
        <c:axPos val="b"/>
        <c:numFmt formatCode="General" sourceLinked="1"/>
        <c:majorTickMark val="none"/>
        <c:tickLblPos val="nextTo"/>
        <c:crossAx val="107447808"/>
        <c:crosses val="autoZero"/>
        <c:auto val="1"/>
        <c:lblAlgn val="ctr"/>
        <c:lblOffset val="100"/>
      </c:catAx>
      <c:valAx>
        <c:axId val="107447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46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362944"/>
        <c:axId val="107372928"/>
      </c:radarChart>
      <c:catAx>
        <c:axId val="107362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72928"/>
        <c:crosses val="autoZero"/>
        <c:lblAlgn val="ctr"/>
        <c:lblOffset val="100"/>
      </c:catAx>
      <c:valAx>
        <c:axId val="107372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62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80576"/>
        <c:axId val="107482112"/>
      </c:barChart>
      <c:catAx>
        <c:axId val="107480576"/>
        <c:scaling>
          <c:orientation val="minMax"/>
        </c:scaling>
        <c:axPos val="b"/>
        <c:numFmt formatCode="General" sourceLinked="1"/>
        <c:majorTickMark val="none"/>
        <c:tickLblPos val="nextTo"/>
        <c:crossAx val="107482112"/>
        <c:crosses val="autoZero"/>
        <c:auto val="1"/>
        <c:lblAlgn val="ctr"/>
        <c:lblOffset val="100"/>
      </c:catAx>
      <c:valAx>
        <c:axId val="107482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80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08096"/>
        <c:axId val="107509632"/>
      </c:radarChart>
      <c:catAx>
        <c:axId val="107508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09632"/>
        <c:crosses val="autoZero"/>
        <c:lblAlgn val="ctr"/>
        <c:lblOffset val="100"/>
      </c:catAx>
      <c:valAx>
        <c:axId val="107509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08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691008"/>
        <c:axId val="107700992"/>
      </c:barChart>
      <c:catAx>
        <c:axId val="107691008"/>
        <c:scaling>
          <c:orientation val="minMax"/>
        </c:scaling>
        <c:axPos val="b"/>
        <c:numFmt formatCode="General" sourceLinked="1"/>
        <c:majorTickMark val="none"/>
        <c:tickLblPos val="nextTo"/>
        <c:crossAx val="107700992"/>
        <c:crosses val="autoZero"/>
        <c:auto val="1"/>
        <c:lblAlgn val="ctr"/>
        <c:lblOffset val="100"/>
      </c:catAx>
      <c:valAx>
        <c:axId val="107700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91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26720"/>
        <c:axId val="107728256"/>
      </c:radarChart>
      <c:catAx>
        <c:axId val="107726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28256"/>
        <c:crosses val="autoZero"/>
        <c:lblAlgn val="ctr"/>
        <c:lblOffset val="100"/>
      </c:catAx>
      <c:valAx>
        <c:axId val="107728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26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594496"/>
        <c:axId val="107596032"/>
      </c:barChart>
      <c:catAx>
        <c:axId val="107594496"/>
        <c:scaling>
          <c:orientation val="minMax"/>
        </c:scaling>
        <c:axPos val="b"/>
        <c:numFmt formatCode="General" sourceLinked="1"/>
        <c:majorTickMark val="none"/>
        <c:tickLblPos val="nextTo"/>
        <c:crossAx val="107596032"/>
        <c:crosses val="autoZero"/>
        <c:auto val="1"/>
        <c:lblAlgn val="ctr"/>
        <c:lblOffset val="100"/>
      </c:catAx>
      <c:valAx>
        <c:axId val="107596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94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48736"/>
        <c:axId val="107750528"/>
      </c:radarChart>
      <c:catAx>
        <c:axId val="107748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50528"/>
        <c:crosses val="autoZero"/>
        <c:lblAlgn val="ctr"/>
        <c:lblOffset val="100"/>
      </c:catAx>
      <c:valAx>
        <c:axId val="107750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48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4203776"/>
        <c:axId val="84082688"/>
      </c:radarChart>
      <c:catAx>
        <c:axId val="84203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82688"/>
        <c:crosses val="autoZero"/>
        <c:lblAlgn val="ctr"/>
        <c:lblOffset val="100"/>
      </c:catAx>
      <c:valAx>
        <c:axId val="84082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203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800832"/>
        <c:axId val="107802624"/>
      </c:barChart>
      <c:catAx>
        <c:axId val="107800832"/>
        <c:scaling>
          <c:orientation val="minMax"/>
        </c:scaling>
        <c:axPos val="b"/>
        <c:numFmt formatCode="General" sourceLinked="1"/>
        <c:majorTickMark val="none"/>
        <c:tickLblPos val="nextTo"/>
        <c:crossAx val="107802624"/>
        <c:crosses val="autoZero"/>
        <c:auto val="1"/>
        <c:lblAlgn val="ctr"/>
        <c:lblOffset val="100"/>
      </c:catAx>
      <c:valAx>
        <c:axId val="107802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00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28352"/>
        <c:axId val="107829888"/>
      </c:radarChart>
      <c:catAx>
        <c:axId val="107828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29888"/>
        <c:crosses val="autoZero"/>
        <c:lblAlgn val="ctr"/>
        <c:lblOffset val="100"/>
      </c:catAx>
      <c:valAx>
        <c:axId val="107829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28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876352"/>
        <c:axId val="107877888"/>
      </c:barChart>
      <c:catAx>
        <c:axId val="107876352"/>
        <c:scaling>
          <c:orientation val="minMax"/>
        </c:scaling>
        <c:axPos val="b"/>
        <c:numFmt formatCode="General" sourceLinked="1"/>
        <c:majorTickMark val="none"/>
        <c:tickLblPos val="nextTo"/>
        <c:crossAx val="107877888"/>
        <c:crosses val="autoZero"/>
        <c:auto val="1"/>
        <c:lblAlgn val="ctr"/>
        <c:lblOffset val="100"/>
      </c:catAx>
      <c:valAx>
        <c:axId val="10787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76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07712"/>
        <c:axId val="107925888"/>
      </c:radarChart>
      <c:catAx>
        <c:axId val="107907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25888"/>
        <c:crosses val="autoZero"/>
        <c:lblAlgn val="ctr"/>
        <c:lblOffset val="100"/>
      </c:catAx>
      <c:valAx>
        <c:axId val="107925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07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13056"/>
        <c:axId val="108014592"/>
      </c:barChart>
      <c:catAx>
        <c:axId val="108013056"/>
        <c:scaling>
          <c:orientation val="minMax"/>
        </c:scaling>
        <c:axPos val="b"/>
        <c:numFmt formatCode="General" sourceLinked="1"/>
        <c:majorTickMark val="none"/>
        <c:tickLblPos val="nextTo"/>
        <c:crossAx val="108014592"/>
        <c:crosses val="autoZero"/>
        <c:auto val="1"/>
        <c:lblAlgn val="ctr"/>
        <c:lblOffset val="100"/>
      </c:catAx>
      <c:valAx>
        <c:axId val="108014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13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65152"/>
        <c:axId val="108066688"/>
      </c:radarChart>
      <c:catAx>
        <c:axId val="108065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66688"/>
        <c:crosses val="autoZero"/>
        <c:lblAlgn val="ctr"/>
        <c:lblOffset val="100"/>
      </c:catAx>
      <c:valAx>
        <c:axId val="108066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65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79904"/>
        <c:axId val="107981440"/>
      </c:barChart>
      <c:catAx>
        <c:axId val="107979904"/>
        <c:scaling>
          <c:orientation val="minMax"/>
        </c:scaling>
        <c:axPos val="b"/>
        <c:numFmt formatCode="General" sourceLinked="1"/>
        <c:majorTickMark val="none"/>
        <c:tickLblPos val="nextTo"/>
        <c:crossAx val="107981440"/>
        <c:crosses val="autoZero"/>
        <c:auto val="1"/>
        <c:lblAlgn val="ctr"/>
        <c:lblOffset val="100"/>
      </c:catAx>
      <c:valAx>
        <c:axId val="107981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9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138496"/>
        <c:axId val="108140032"/>
      </c:radarChart>
      <c:catAx>
        <c:axId val="108138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40032"/>
        <c:crosses val="autoZero"/>
        <c:lblAlgn val="ctr"/>
        <c:lblOffset val="100"/>
      </c:catAx>
      <c:valAx>
        <c:axId val="108140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38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86240"/>
        <c:axId val="108069248"/>
      </c:barChart>
      <c:catAx>
        <c:axId val="108186240"/>
        <c:scaling>
          <c:orientation val="minMax"/>
        </c:scaling>
        <c:axPos val="b"/>
        <c:numFmt formatCode="General" sourceLinked="1"/>
        <c:majorTickMark val="none"/>
        <c:tickLblPos val="nextTo"/>
        <c:crossAx val="108069248"/>
        <c:crosses val="autoZero"/>
        <c:auto val="1"/>
        <c:lblAlgn val="ctr"/>
        <c:lblOffset val="100"/>
      </c:catAx>
      <c:valAx>
        <c:axId val="108069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86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94976"/>
        <c:axId val="108096512"/>
      </c:radarChart>
      <c:catAx>
        <c:axId val="108094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96512"/>
        <c:crosses val="autoZero"/>
        <c:lblAlgn val="ctr"/>
        <c:lblOffset val="100"/>
      </c:catAx>
      <c:valAx>
        <c:axId val="108096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94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4128512"/>
        <c:axId val="84130048"/>
      </c:barChart>
      <c:catAx>
        <c:axId val="84128512"/>
        <c:scaling>
          <c:orientation val="minMax"/>
        </c:scaling>
        <c:axPos val="b"/>
        <c:numFmt formatCode="General" sourceLinked="1"/>
        <c:majorTickMark val="none"/>
        <c:tickLblPos val="nextTo"/>
        <c:crossAx val="84130048"/>
        <c:crosses val="autoZero"/>
        <c:auto val="1"/>
        <c:lblAlgn val="ctr"/>
        <c:lblOffset val="100"/>
      </c:catAx>
      <c:valAx>
        <c:axId val="84130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12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446976"/>
        <c:axId val="14448512"/>
      </c:barChart>
      <c:catAx>
        <c:axId val="14446976"/>
        <c:scaling>
          <c:orientation val="minMax"/>
        </c:scaling>
        <c:axPos val="b"/>
        <c:numFmt formatCode="General" sourceLinked="1"/>
        <c:majorTickMark val="none"/>
        <c:tickLblPos val="nextTo"/>
        <c:crossAx val="14448512"/>
        <c:crosses val="autoZero"/>
        <c:auto val="1"/>
        <c:lblAlgn val="ctr"/>
        <c:lblOffset val="100"/>
      </c:catAx>
      <c:valAx>
        <c:axId val="14448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46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478336"/>
        <c:axId val="108200704"/>
      </c:radarChart>
      <c:catAx>
        <c:axId val="14478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00704"/>
        <c:crosses val="autoZero"/>
        <c:lblAlgn val="ctr"/>
        <c:lblOffset val="100"/>
      </c:catAx>
      <c:valAx>
        <c:axId val="108200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78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226432"/>
        <c:axId val="108227968"/>
      </c:barChart>
      <c:catAx>
        <c:axId val="108226432"/>
        <c:scaling>
          <c:orientation val="minMax"/>
        </c:scaling>
        <c:axPos val="b"/>
        <c:numFmt formatCode="General" sourceLinked="1"/>
        <c:majorTickMark val="none"/>
        <c:tickLblPos val="nextTo"/>
        <c:crossAx val="108227968"/>
        <c:crosses val="autoZero"/>
        <c:auto val="1"/>
        <c:lblAlgn val="ctr"/>
        <c:lblOffset val="100"/>
      </c:catAx>
      <c:valAx>
        <c:axId val="108227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26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484224"/>
        <c:axId val="14485760"/>
      </c:radarChart>
      <c:catAx>
        <c:axId val="14484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85760"/>
        <c:crosses val="autoZero"/>
        <c:lblAlgn val="ctr"/>
        <c:lblOffset val="100"/>
      </c:catAx>
      <c:valAx>
        <c:axId val="14485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84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531968"/>
        <c:axId val="14541952"/>
      </c:barChart>
      <c:catAx>
        <c:axId val="14531968"/>
        <c:scaling>
          <c:orientation val="minMax"/>
        </c:scaling>
        <c:axPos val="b"/>
        <c:numFmt formatCode="General" sourceLinked="1"/>
        <c:majorTickMark val="none"/>
        <c:tickLblPos val="nextTo"/>
        <c:crossAx val="14541952"/>
        <c:crosses val="autoZero"/>
        <c:auto val="1"/>
        <c:lblAlgn val="ctr"/>
        <c:lblOffset val="100"/>
      </c:catAx>
      <c:valAx>
        <c:axId val="14541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531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468480"/>
        <c:axId val="108503040"/>
      </c:radarChart>
      <c:catAx>
        <c:axId val="108468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03040"/>
        <c:crosses val="autoZero"/>
        <c:lblAlgn val="ctr"/>
        <c:lblOffset val="100"/>
      </c:catAx>
      <c:valAx>
        <c:axId val="108503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68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98400"/>
        <c:axId val="108599936"/>
      </c:barChart>
      <c:catAx>
        <c:axId val="108598400"/>
        <c:scaling>
          <c:orientation val="minMax"/>
        </c:scaling>
        <c:axPos val="b"/>
        <c:numFmt formatCode="General" sourceLinked="1"/>
        <c:majorTickMark val="none"/>
        <c:tickLblPos val="nextTo"/>
        <c:crossAx val="108599936"/>
        <c:crosses val="autoZero"/>
        <c:auto val="1"/>
        <c:lblAlgn val="ctr"/>
        <c:lblOffset val="100"/>
      </c:catAx>
      <c:valAx>
        <c:axId val="108599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98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30016"/>
        <c:axId val="108631552"/>
      </c:radarChart>
      <c:catAx>
        <c:axId val="108630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31552"/>
        <c:crosses val="autoZero"/>
        <c:lblAlgn val="ctr"/>
        <c:lblOffset val="100"/>
      </c:catAx>
      <c:valAx>
        <c:axId val="108631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30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43296"/>
        <c:axId val="108757376"/>
      </c:barChart>
      <c:catAx>
        <c:axId val="108743296"/>
        <c:scaling>
          <c:orientation val="minMax"/>
        </c:scaling>
        <c:axPos val="b"/>
        <c:numFmt formatCode="General" sourceLinked="1"/>
        <c:majorTickMark val="none"/>
        <c:tickLblPos val="nextTo"/>
        <c:crossAx val="108757376"/>
        <c:crosses val="autoZero"/>
        <c:auto val="1"/>
        <c:lblAlgn val="ctr"/>
        <c:lblOffset val="100"/>
      </c:catAx>
      <c:valAx>
        <c:axId val="10875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43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79008"/>
        <c:axId val="108780544"/>
      </c:radarChart>
      <c:catAx>
        <c:axId val="108779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80544"/>
        <c:crosses val="autoZero"/>
        <c:lblAlgn val="ctr"/>
        <c:lblOffset val="100"/>
      </c:catAx>
      <c:valAx>
        <c:axId val="10878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79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396480"/>
        <c:axId val="85410560"/>
      </c:radarChart>
      <c:catAx>
        <c:axId val="85396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10560"/>
        <c:crosses val="autoZero"/>
        <c:lblAlgn val="ctr"/>
        <c:lblOffset val="100"/>
      </c:catAx>
      <c:valAx>
        <c:axId val="85410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96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04128"/>
        <c:axId val="108705664"/>
      </c:barChart>
      <c:catAx>
        <c:axId val="108704128"/>
        <c:scaling>
          <c:orientation val="minMax"/>
        </c:scaling>
        <c:axPos val="b"/>
        <c:numFmt formatCode="General" sourceLinked="1"/>
        <c:majorTickMark val="none"/>
        <c:tickLblPos val="nextTo"/>
        <c:crossAx val="108705664"/>
        <c:crosses val="autoZero"/>
        <c:auto val="1"/>
        <c:lblAlgn val="ctr"/>
        <c:lblOffset val="100"/>
      </c:catAx>
      <c:valAx>
        <c:axId val="108705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04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19104"/>
        <c:axId val="108872448"/>
      </c:radarChart>
      <c:catAx>
        <c:axId val="108719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72448"/>
        <c:crosses val="autoZero"/>
        <c:lblAlgn val="ctr"/>
        <c:lblOffset val="100"/>
      </c:catAx>
      <c:valAx>
        <c:axId val="108872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19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10464"/>
        <c:axId val="108912000"/>
      </c:barChart>
      <c:catAx>
        <c:axId val="108910464"/>
        <c:scaling>
          <c:orientation val="minMax"/>
        </c:scaling>
        <c:axPos val="b"/>
        <c:numFmt formatCode="General" sourceLinked="1"/>
        <c:majorTickMark val="none"/>
        <c:tickLblPos val="nextTo"/>
        <c:crossAx val="108912000"/>
        <c:crosses val="autoZero"/>
        <c:auto val="1"/>
        <c:lblAlgn val="ctr"/>
        <c:lblOffset val="100"/>
      </c:catAx>
      <c:valAx>
        <c:axId val="108912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10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19200"/>
        <c:axId val="108820736"/>
      </c:radarChart>
      <c:catAx>
        <c:axId val="108819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20736"/>
        <c:crosses val="autoZero"/>
        <c:lblAlgn val="ctr"/>
        <c:lblOffset val="100"/>
      </c:catAx>
      <c:valAx>
        <c:axId val="108820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19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89824"/>
        <c:axId val="108999808"/>
      </c:barChart>
      <c:catAx>
        <c:axId val="108989824"/>
        <c:scaling>
          <c:orientation val="minMax"/>
        </c:scaling>
        <c:axPos val="b"/>
        <c:numFmt formatCode="General" sourceLinked="1"/>
        <c:majorTickMark val="none"/>
        <c:tickLblPos val="nextTo"/>
        <c:crossAx val="108999808"/>
        <c:crosses val="autoZero"/>
        <c:auto val="1"/>
        <c:lblAlgn val="ctr"/>
        <c:lblOffset val="100"/>
      </c:catAx>
      <c:valAx>
        <c:axId val="108999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89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041920"/>
        <c:axId val="109047808"/>
      </c:radarChart>
      <c:catAx>
        <c:axId val="109041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47808"/>
        <c:crosses val="autoZero"/>
        <c:lblAlgn val="ctr"/>
        <c:lblOffset val="100"/>
      </c:catAx>
      <c:valAx>
        <c:axId val="109047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41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098112"/>
        <c:axId val="109099648"/>
      </c:barChart>
      <c:catAx>
        <c:axId val="109098112"/>
        <c:scaling>
          <c:orientation val="minMax"/>
        </c:scaling>
        <c:axPos val="b"/>
        <c:numFmt formatCode="General" sourceLinked="1"/>
        <c:majorTickMark val="none"/>
        <c:tickLblPos val="nextTo"/>
        <c:crossAx val="109099648"/>
        <c:crosses val="autoZero"/>
        <c:auto val="1"/>
        <c:lblAlgn val="ctr"/>
        <c:lblOffset val="100"/>
      </c:catAx>
      <c:valAx>
        <c:axId val="109099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98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91168"/>
        <c:axId val="109192704"/>
      </c:radarChart>
      <c:catAx>
        <c:axId val="109191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92704"/>
        <c:crosses val="autoZero"/>
        <c:lblAlgn val="ctr"/>
        <c:lblOffset val="100"/>
      </c:catAx>
      <c:valAx>
        <c:axId val="10919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91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226624"/>
        <c:axId val="109232512"/>
      </c:barChart>
      <c:catAx>
        <c:axId val="109226624"/>
        <c:scaling>
          <c:orientation val="minMax"/>
        </c:scaling>
        <c:axPos val="b"/>
        <c:numFmt formatCode="General" sourceLinked="1"/>
        <c:majorTickMark val="none"/>
        <c:tickLblPos val="nextTo"/>
        <c:crossAx val="109232512"/>
        <c:crosses val="autoZero"/>
        <c:auto val="1"/>
        <c:lblAlgn val="ctr"/>
        <c:lblOffset val="100"/>
      </c:catAx>
      <c:valAx>
        <c:axId val="109232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26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811264"/>
        <c:axId val="96825344"/>
      </c:barChart>
      <c:catAx>
        <c:axId val="96811264"/>
        <c:scaling>
          <c:orientation val="minMax"/>
        </c:scaling>
        <c:axPos val="b"/>
        <c:numFmt formatCode="General" sourceLinked="1"/>
        <c:majorTickMark val="none"/>
        <c:tickLblPos val="nextTo"/>
        <c:crossAx val="96825344"/>
        <c:crosses val="autoZero"/>
        <c:auto val="1"/>
        <c:lblAlgn val="ctr"/>
        <c:lblOffset val="100"/>
      </c:catAx>
      <c:valAx>
        <c:axId val="96825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811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448192"/>
        <c:axId val="85449728"/>
      </c:barChart>
      <c:catAx>
        <c:axId val="85448192"/>
        <c:scaling>
          <c:orientation val="minMax"/>
        </c:scaling>
        <c:axPos val="b"/>
        <c:numFmt formatCode="General" sourceLinked="1"/>
        <c:majorTickMark val="none"/>
        <c:tickLblPos val="nextTo"/>
        <c:crossAx val="85449728"/>
        <c:crosses val="autoZero"/>
        <c:auto val="1"/>
        <c:lblAlgn val="ctr"/>
        <c:lblOffset val="100"/>
      </c:catAx>
      <c:valAx>
        <c:axId val="85449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48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267200"/>
        <c:axId val="109273088"/>
      </c:barChart>
      <c:catAx>
        <c:axId val="109267200"/>
        <c:scaling>
          <c:orientation val="minMax"/>
        </c:scaling>
        <c:axPos val="b"/>
        <c:numFmt formatCode="General" sourceLinked="1"/>
        <c:majorTickMark val="none"/>
        <c:tickLblPos val="nextTo"/>
        <c:crossAx val="109273088"/>
        <c:crosses val="autoZero"/>
        <c:auto val="1"/>
        <c:lblAlgn val="ctr"/>
        <c:lblOffset val="100"/>
      </c:catAx>
      <c:valAx>
        <c:axId val="109273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67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348352"/>
        <c:axId val="85349888"/>
      </c:radarChart>
      <c:catAx>
        <c:axId val="85348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49888"/>
        <c:crosses val="autoZero"/>
        <c:lblAlgn val="ctr"/>
        <c:lblOffset val="100"/>
      </c:catAx>
      <c:valAx>
        <c:axId val="85349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48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164416"/>
        <c:axId val="69198976"/>
      </c:barChart>
      <c:catAx>
        <c:axId val="69164416"/>
        <c:scaling>
          <c:orientation val="minMax"/>
        </c:scaling>
        <c:axPos val="b"/>
        <c:numFmt formatCode="General" sourceLinked="1"/>
        <c:majorTickMark val="none"/>
        <c:tickLblPos val="nextTo"/>
        <c:crossAx val="69198976"/>
        <c:crosses val="autoZero"/>
        <c:auto val="1"/>
        <c:lblAlgn val="ctr"/>
        <c:lblOffset val="100"/>
      </c:catAx>
      <c:valAx>
        <c:axId val="69198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6916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534976"/>
        <c:axId val="85540864"/>
      </c:barChart>
      <c:catAx>
        <c:axId val="85534976"/>
        <c:scaling>
          <c:orientation val="minMax"/>
        </c:scaling>
        <c:axPos val="b"/>
        <c:numFmt formatCode="General" sourceLinked="1"/>
        <c:majorTickMark val="none"/>
        <c:tickLblPos val="nextTo"/>
        <c:crossAx val="85540864"/>
        <c:crosses val="autoZero"/>
        <c:auto val="1"/>
        <c:lblAlgn val="ctr"/>
        <c:lblOffset val="100"/>
      </c:catAx>
      <c:valAx>
        <c:axId val="85540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34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574784"/>
        <c:axId val="85576320"/>
      </c:radarChart>
      <c:catAx>
        <c:axId val="85574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76320"/>
        <c:crosses val="autoZero"/>
        <c:lblAlgn val="ctr"/>
        <c:lblOffset val="100"/>
      </c:catAx>
      <c:valAx>
        <c:axId val="85576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74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466496"/>
        <c:axId val="85505152"/>
      </c:barChart>
      <c:catAx>
        <c:axId val="85466496"/>
        <c:scaling>
          <c:orientation val="minMax"/>
        </c:scaling>
        <c:axPos val="b"/>
        <c:numFmt formatCode="General" sourceLinked="1"/>
        <c:majorTickMark val="none"/>
        <c:tickLblPos val="nextTo"/>
        <c:crossAx val="85505152"/>
        <c:crosses val="autoZero"/>
        <c:auto val="1"/>
        <c:lblAlgn val="ctr"/>
        <c:lblOffset val="100"/>
      </c:catAx>
      <c:valAx>
        <c:axId val="85505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66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522304"/>
        <c:axId val="85523840"/>
      </c:radarChart>
      <c:catAx>
        <c:axId val="85522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23840"/>
        <c:crosses val="autoZero"/>
        <c:lblAlgn val="ctr"/>
        <c:lblOffset val="100"/>
      </c:catAx>
      <c:valAx>
        <c:axId val="8552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22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631360"/>
        <c:axId val="85632896"/>
      </c:barChart>
      <c:catAx>
        <c:axId val="85631360"/>
        <c:scaling>
          <c:orientation val="minMax"/>
        </c:scaling>
        <c:axPos val="b"/>
        <c:numFmt formatCode="General" sourceLinked="1"/>
        <c:majorTickMark val="none"/>
        <c:tickLblPos val="nextTo"/>
        <c:crossAx val="85632896"/>
        <c:crosses val="autoZero"/>
        <c:auto val="1"/>
        <c:lblAlgn val="ctr"/>
        <c:lblOffset val="100"/>
      </c:catAx>
      <c:valAx>
        <c:axId val="8563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3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649664"/>
        <c:axId val="86007808"/>
      </c:radarChart>
      <c:catAx>
        <c:axId val="8564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007808"/>
        <c:crosses val="autoZero"/>
        <c:lblAlgn val="ctr"/>
        <c:lblOffset val="100"/>
      </c:catAx>
      <c:valAx>
        <c:axId val="86007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4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6123264"/>
        <c:axId val="86124800"/>
      </c:barChart>
      <c:catAx>
        <c:axId val="86123264"/>
        <c:scaling>
          <c:orientation val="minMax"/>
        </c:scaling>
        <c:axPos val="b"/>
        <c:numFmt formatCode="General" sourceLinked="1"/>
        <c:majorTickMark val="none"/>
        <c:tickLblPos val="nextTo"/>
        <c:crossAx val="86124800"/>
        <c:crosses val="autoZero"/>
        <c:auto val="1"/>
        <c:lblAlgn val="ctr"/>
        <c:lblOffset val="100"/>
      </c:catAx>
      <c:valAx>
        <c:axId val="86124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123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6146432"/>
        <c:axId val="86156416"/>
      </c:radarChart>
      <c:catAx>
        <c:axId val="8614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156416"/>
        <c:crosses val="autoZero"/>
        <c:lblAlgn val="ctr"/>
        <c:lblOffset val="100"/>
      </c:catAx>
      <c:valAx>
        <c:axId val="8615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14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570688"/>
        <c:axId val="87584768"/>
      </c:barChart>
      <c:catAx>
        <c:axId val="87570688"/>
        <c:scaling>
          <c:orientation val="minMax"/>
        </c:scaling>
        <c:axPos val="b"/>
        <c:numFmt formatCode="General" sourceLinked="1"/>
        <c:majorTickMark val="none"/>
        <c:tickLblPos val="nextTo"/>
        <c:crossAx val="87584768"/>
        <c:crosses val="autoZero"/>
        <c:auto val="1"/>
        <c:lblAlgn val="ctr"/>
        <c:lblOffset val="100"/>
      </c:catAx>
      <c:valAx>
        <c:axId val="87584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570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606016"/>
        <c:axId val="87607552"/>
      </c:radarChart>
      <c:catAx>
        <c:axId val="87606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07552"/>
        <c:crosses val="autoZero"/>
        <c:lblAlgn val="ctr"/>
        <c:lblOffset val="100"/>
      </c:catAx>
      <c:valAx>
        <c:axId val="87607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06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646912"/>
        <c:axId val="82648448"/>
      </c:radarChart>
      <c:catAx>
        <c:axId val="82646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648448"/>
        <c:crosses val="autoZero"/>
        <c:lblAlgn val="ctr"/>
        <c:lblOffset val="100"/>
      </c:catAx>
      <c:valAx>
        <c:axId val="82648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646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6207488"/>
        <c:axId val="86213376"/>
      </c:barChart>
      <c:catAx>
        <c:axId val="86207488"/>
        <c:scaling>
          <c:orientation val="minMax"/>
        </c:scaling>
        <c:axPos val="b"/>
        <c:numFmt formatCode="General" sourceLinked="1"/>
        <c:majorTickMark val="none"/>
        <c:tickLblPos val="nextTo"/>
        <c:crossAx val="86213376"/>
        <c:crosses val="autoZero"/>
        <c:auto val="1"/>
        <c:lblAlgn val="ctr"/>
        <c:lblOffset val="100"/>
      </c:catAx>
      <c:valAx>
        <c:axId val="86213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207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6242816"/>
        <c:axId val="86244352"/>
      </c:radarChart>
      <c:catAx>
        <c:axId val="86242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244352"/>
        <c:crosses val="autoZero"/>
        <c:lblAlgn val="ctr"/>
        <c:lblOffset val="100"/>
      </c:catAx>
      <c:valAx>
        <c:axId val="86244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6242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666048"/>
        <c:axId val="87676032"/>
      </c:barChart>
      <c:catAx>
        <c:axId val="87666048"/>
        <c:scaling>
          <c:orientation val="minMax"/>
        </c:scaling>
        <c:axPos val="b"/>
        <c:numFmt formatCode="General" sourceLinked="1"/>
        <c:majorTickMark val="none"/>
        <c:tickLblPos val="nextTo"/>
        <c:crossAx val="87676032"/>
        <c:crosses val="autoZero"/>
        <c:auto val="1"/>
        <c:lblAlgn val="ctr"/>
        <c:lblOffset val="100"/>
      </c:catAx>
      <c:valAx>
        <c:axId val="87676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66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721856"/>
        <c:axId val="87723392"/>
      </c:radarChart>
      <c:catAx>
        <c:axId val="8772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723392"/>
        <c:crosses val="autoZero"/>
        <c:lblAlgn val="ctr"/>
        <c:lblOffset val="100"/>
      </c:catAx>
      <c:valAx>
        <c:axId val="8772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72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889792"/>
        <c:axId val="87891328"/>
      </c:barChart>
      <c:catAx>
        <c:axId val="87889792"/>
        <c:scaling>
          <c:orientation val="minMax"/>
        </c:scaling>
        <c:axPos val="b"/>
        <c:numFmt formatCode="General" sourceLinked="1"/>
        <c:majorTickMark val="none"/>
        <c:tickLblPos val="nextTo"/>
        <c:crossAx val="87891328"/>
        <c:crosses val="autoZero"/>
        <c:auto val="1"/>
        <c:lblAlgn val="ctr"/>
        <c:lblOffset val="100"/>
      </c:catAx>
      <c:valAx>
        <c:axId val="87891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889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933312"/>
        <c:axId val="87934848"/>
      </c:radarChart>
      <c:catAx>
        <c:axId val="87933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34848"/>
        <c:crosses val="autoZero"/>
        <c:lblAlgn val="ctr"/>
        <c:lblOffset val="100"/>
      </c:catAx>
      <c:valAx>
        <c:axId val="87934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33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779968"/>
        <c:axId val="87789952"/>
      </c:barChart>
      <c:catAx>
        <c:axId val="87779968"/>
        <c:scaling>
          <c:orientation val="minMax"/>
        </c:scaling>
        <c:axPos val="b"/>
        <c:numFmt formatCode="General" sourceLinked="1"/>
        <c:majorTickMark val="none"/>
        <c:tickLblPos val="nextTo"/>
        <c:crossAx val="87789952"/>
        <c:crosses val="autoZero"/>
        <c:auto val="1"/>
        <c:lblAlgn val="ctr"/>
        <c:lblOffset val="100"/>
      </c:catAx>
      <c:valAx>
        <c:axId val="87789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779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807488"/>
        <c:axId val="87809024"/>
      </c:radarChart>
      <c:catAx>
        <c:axId val="87807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809024"/>
        <c:crosses val="autoZero"/>
        <c:lblAlgn val="ctr"/>
        <c:lblOffset val="100"/>
      </c:catAx>
      <c:valAx>
        <c:axId val="87809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807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998464"/>
        <c:axId val="88000000"/>
      </c:barChart>
      <c:catAx>
        <c:axId val="87998464"/>
        <c:scaling>
          <c:orientation val="minMax"/>
        </c:scaling>
        <c:axPos val="b"/>
        <c:numFmt formatCode="General" sourceLinked="1"/>
        <c:majorTickMark val="none"/>
        <c:tickLblPos val="nextTo"/>
        <c:crossAx val="88000000"/>
        <c:crosses val="autoZero"/>
        <c:auto val="1"/>
        <c:lblAlgn val="ctr"/>
        <c:lblOffset val="100"/>
      </c:catAx>
      <c:valAx>
        <c:axId val="88000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998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025344"/>
        <c:axId val="88039424"/>
      </c:radarChart>
      <c:catAx>
        <c:axId val="88025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39424"/>
        <c:crosses val="autoZero"/>
        <c:lblAlgn val="ctr"/>
        <c:lblOffset val="100"/>
      </c:catAx>
      <c:valAx>
        <c:axId val="88039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25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2583936"/>
        <c:axId val="82585472"/>
      </c:barChart>
      <c:catAx>
        <c:axId val="82583936"/>
        <c:scaling>
          <c:orientation val="minMax"/>
        </c:scaling>
        <c:axPos val="b"/>
        <c:numFmt formatCode="General" sourceLinked="1"/>
        <c:majorTickMark val="none"/>
        <c:tickLblPos val="nextTo"/>
        <c:crossAx val="82585472"/>
        <c:crosses val="autoZero"/>
        <c:auto val="1"/>
        <c:lblAlgn val="ctr"/>
        <c:lblOffset val="100"/>
      </c:catAx>
      <c:valAx>
        <c:axId val="82585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83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072576"/>
        <c:axId val="88074112"/>
      </c:barChart>
      <c:catAx>
        <c:axId val="88072576"/>
        <c:scaling>
          <c:orientation val="minMax"/>
        </c:scaling>
        <c:axPos val="b"/>
        <c:numFmt formatCode="General" sourceLinked="1"/>
        <c:majorTickMark val="none"/>
        <c:tickLblPos val="nextTo"/>
        <c:crossAx val="88074112"/>
        <c:crosses val="autoZero"/>
        <c:auto val="1"/>
        <c:lblAlgn val="ctr"/>
        <c:lblOffset val="100"/>
      </c:catAx>
      <c:valAx>
        <c:axId val="88074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072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103552"/>
        <c:axId val="88105344"/>
      </c:radarChart>
      <c:catAx>
        <c:axId val="88103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05344"/>
        <c:crosses val="autoZero"/>
        <c:lblAlgn val="ctr"/>
        <c:lblOffset val="100"/>
      </c:catAx>
      <c:valAx>
        <c:axId val="88105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03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228992"/>
        <c:axId val="88230528"/>
      </c:barChart>
      <c:catAx>
        <c:axId val="88228992"/>
        <c:scaling>
          <c:orientation val="minMax"/>
        </c:scaling>
        <c:axPos val="b"/>
        <c:numFmt formatCode="General" sourceLinked="1"/>
        <c:majorTickMark val="none"/>
        <c:tickLblPos val="nextTo"/>
        <c:crossAx val="88230528"/>
        <c:crosses val="autoZero"/>
        <c:auto val="1"/>
        <c:lblAlgn val="ctr"/>
        <c:lblOffset val="100"/>
      </c:catAx>
      <c:valAx>
        <c:axId val="88230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28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263680"/>
        <c:axId val="88146688"/>
      </c:radarChart>
      <c:catAx>
        <c:axId val="88263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46688"/>
        <c:crosses val="autoZero"/>
        <c:lblAlgn val="ctr"/>
        <c:lblOffset val="100"/>
      </c:catAx>
      <c:valAx>
        <c:axId val="88146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63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8172416"/>
        <c:axId val="88173952"/>
      </c:barChart>
      <c:catAx>
        <c:axId val="88172416"/>
        <c:scaling>
          <c:orientation val="minMax"/>
        </c:scaling>
        <c:axPos val="b"/>
        <c:numFmt formatCode="General" sourceLinked="1"/>
        <c:majorTickMark val="none"/>
        <c:tickLblPos val="nextTo"/>
        <c:crossAx val="88173952"/>
        <c:crosses val="autoZero"/>
        <c:auto val="1"/>
        <c:lblAlgn val="ctr"/>
        <c:lblOffset val="100"/>
      </c:catAx>
      <c:valAx>
        <c:axId val="88173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172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807552"/>
        <c:axId val="92809088"/>
      </c:radarChart>
      <c:catAx>
        <c:axId val="92807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09088"/>
        <c:crosses val="autoZero"/>
        <c:lblAlgn val="ctr"/>
        <c:lblOffset val="100"/>
      </c:catAx>
      <c:valAx>
        <c:axId val="92809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07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46720"/>
        <c:axId val="92848512"/>
      </c:barChart>
      <c:catAx>
        <c:axId val="92846720"/>
        <c:scaling>
          <c:orientation val="minMax"/>
        </c:scaling>
        <c:axPos val="b"/>
        <c:numFmt formatCode="General" sourceLinked="1"/>
        <c:majorTickMark val="none"/>
        <c:tickLblPos val="nextTo"/>
        <c:crossAx val="92848512"/>
        <c:crosses val="autoZero"/>
        <c:auto val="1"/>
        <c:lblAlgn val="ctr"/>
        <c:lblOffset val="100"/>
      </c:catAx>
      <c:valAx>
        <c:axId val="92848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4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8290048"/>
        <c:axId val="88291584"/>
      </c:radarChart>
      <c:catAx>
        <c:axId val="88290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91584"/>
        <c:crosses val="autoZero"/>
        <c:lblAlgn val="ctr"/>
        <c:lblOffset val="100"/>
      </c:catAx>
      <c:valAx>
        <c:axId val="88291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8290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41312"/>
        <c:axId val="92955392"/>
      </c:barChart>
      <c:catAx>
        <c:axId val="92941312"/>
        <c:scaling>
          <c:orientation val="minMax"/>
        </c:scaling>
        <c:axPos val="b"/>
        <c:numFmt formatCode="General" sourceLinked="1"/>
        <c:majorTickMark val="none"/>
        <c:tickLblPos val="nextTo"/>
        <c:crossAx val="92955392"/>
        <c:crosses val="autoZero"/>
        <c:auto val="1"/>
        <c:lblAlgn val="ctr"/>
        <c:lblOffset val="100"/>
      </c:catAx>
      <c:valAx>
        <c:axId val="92955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41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72544"/>
        <c:axId val="92974080"/>
      </c:radarChart>
      <c:catAx>
        <c:axId val="9297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4080"/>
        <c:crosses val="autoZero"/>
        <c:lblAlgn val="ctr"/>
        <c:lblOffset val="100"/>
      </c:catAx>
      <c:valAx>
        <c:axId val="92974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598528"/>
        <c:axId val="82616704"/>
      </c:radarChart>
      <c:catAx>
        <c:axId val="8259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616704"/>
        <c:crosses val="autoZero"/>
        <c:lblAlgn val="ctr"/>
        <c:lblOffset val="100"/>
      </c:catAx>
      <c:valAx>
        <c:axId val="82616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9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91776"/>
        <c:axId val="92893568"/>
      </c:barChart>
      <c:catAx>
        <c:axId val="92891776"/>
        <c:scaling>
          <c:orientation val="minMax"/>
        </c:scaling>
        <c:axPos val="b"/>
        <c:numFmt formatCode="General" sourceLinked="1"/>
        <c:majorTickMark val="none"/>
        <c:tickLblPos val="nextTo"/>
        <c:crossAx val="92893568"/>
        <c:crosses val="autoZero"/>
        <c:auto val="1"/>
        <c:lblAlgn val="ctr"/>
        <c:lblOffset val="100"/>
      </c:catAx>
      <c:valAx>
        <c:axId val="92893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91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23008"/>
        <c:axId val="92924544"/>
      </c:radarChart>
      <c:catAx>
        <c:axId val="92923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24544"/>
        <c:crosses val="autoZero"/>
        <c:lblAlgn val="ctr"/>
        <c:lblOffset val="100"/>
      </c:catAx>
      <c:valAx>
        <c:axId val="92924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23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023232"/>
        <c:axId val="93041408"/>
      </c:barChart>
      <c:catAx>
        <c:axId val="93023232"/>
        <c:scaling>
          <c:orientation val="minMax"/>
        </c:scaling>
        <c:axPos val="b"/>
        <c:numFmt formatCode="General" sourceLinked="1"/>
        <c:majorTickMark val="none"/>
        <c:tickLblPos val="nextTo"/>
        <c:crossAx val="93041408"/>
        <c:crosses val="autoZero"/>
        <c:auto val="1"/>
        <c:lblAlgn val="ctr"/>
        <c:lblOffset val="100"/>
      </c:catAx>
      <c:valAx>
        <c:axId val="9304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23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079040"/>
        <c:axId val="93080576"/>
      </c:radarChart>
      <c:catAx>
        <c:axId val="93079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80576"/>
        <c:crosses val="autoZero"/>
        <c:lblAlgn val="ctr"/>
        <c:lblOffset val="100"/>
      </c:catAx>
      <c:valAx>
        <c:axId val="93080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79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114368"/>
        <c:axId val="93115904"/>
      </c:barChart>
      <c:catAx>
        <c:axId val="93114368"/>
        <c:scaling>
          <c:orientation val="minMax"/>
        </c:scaling>
        <c:axPos val="b"/>
        <c:numFmt formatCode="General" sourceLinked="1"/>
        <c:majorTickMark val="none"/>
        <c:tickLblPos val="nextTo"/>
        <c:crossAx val="93115904"/>
        <c:crosses val="autoZero"/>
        <c:auto val="1"/>
        <c:lblAlgn val="ctr"/>
        <c:lblOffset val="100"/>
      </c:catAx>
      <c:valAx>
        <c:axId val="93115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1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23168"/>
        <c:axId val="93229056"/>
      </c:radarChart>
      <c:catAx>
        <c:axId val="9322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29056"/>
        <c:crosses val="autoZero"/>
        <c:lblAlgn val="ctr"/>
        <c:lblOffset val="100"/>
      </c:catAx>
      <c:valAx>
        <c:axId val="93229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2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266688"/>
        <c:axId val="93268224"/>
      </c:barChart>
      <c:catAx>
        <c:axId val="93266688"/>
        <c:scaling>
          <c:orientation val="minMax"/>
        </c:scaling>
        <c:axPos val="b"/>
        <c:numFmt formatCode="General" sourceLinked="1"/>
        <c:majorTickMark val="none"/>
        <c:tickLblPos val="nextTo"/>
        <c:crossAx val="93268224"/>
        <c:crosses val="autoZero"/>
        <c:auto val="1"/>
        <c:lblAlgn val="ctr"/>
        <c:lblOffset val="100"/>
      </c:catAx>
      <c:valAx>
        <c:axId val="93268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66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89472"/>
        <c:axId val="93295360"/>
      </c:radarChart>
      <c:catAx>
        <c:axId val="93289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95360"/>
        <c:crosses val="autoZero"/>
        <c:lblAlgn val="ctr"/>
        <c:lblOffset val="100"/>
      </c:catAx>
      <c:valAx>
        <c:axId val="93295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89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65760"/>
        <c:axId val="93367296"/>
      </c:barChart>
      <c:catAx>
        <c:axId val="93365760"/>
        <c:scaling>
          <c:orientation val="minMax"/>
        </c:scaling>
        <c:axPos val="b"/>
        <c:numFmt formatCode="General" sourceLinked="1"/>
        <c:majorTickMark val="none"/>
        <c:tickLblPos val="nextTo"/>
        <c:crossAx val="93367296"/>
        <c:crosses val="autoZero"/>
        <c:auto val="1"/>
        <c:lblAlgn val="ctr"/>
        <c:lblOffset val="100"/>
      </c:catAx>
      <c:valAx>
        <c:axId val="93367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6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462528"/>
        <c:axId val="93464064"/>
      </c:radarChart>
      <c:catAx>
        <c:axId val="93462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64064"/>
        <c:crosses val="autoZero"/>
        <c:lblAlgn val="ctr"/>
        <c:lblOffset val="100"/>
      </c:catAx>
      <c:valAx>
        <c:axId val="93464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62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2781312"/>
        <c:axId val="82782848"/>
      </c:barChart>
      <c:catAx>
        <c:axId val="82781312"/>
        <c:scaling>
          <c:orientation val="minMax"/>
        </c:scaling>
        <c:axPos val="b"/>
        <c:numFmt formatCode="General" sourceLinked="1"/>
        <c:majorTickMark val="none"/>
        <c:tickLblPos val="nextTo"/>
        <c:crossAx val="82782848"/>
        <c:crosses val="autoZero"/>
        <c:auto val="1"/>
        <c:lblAlgn val="ctr"/>
        <c:lblOffset val="100"/>
      </c:catAx>
      <c:valAx>
        <c:axId val="82782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81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505792"/>
        <c:axId val="93515776"/>
      </c:barChart>
      <c:catAx>
        <c:axId val="93505792"/>
        <c:scaling>
          <c:orientation val="minMax"/>
        </c:scaling>
        <c:axPos val="b"/>
        <c:numFmt formatCode="General" sourceLinked="1"/>
        <c:majorTickMark val="none"/>
        <c:tickLblPos val="nextTo"/>
        <c:crossAx val="93515776"/>
        <c:crosses val="autoZero"/>
        <c:auto val="1"/>
        <c:lblAlgn val="ctr"/>
        <c:lblOffset val="100"/>
      </c:catAx>
      <c:valAx>
        <c:axId val="93515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05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355264"/>
        <c:axId val="97356800"/>
      </c:radarChart>
      <c:catAx>
        <c:axId val="9735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56800"/>
        <c:crosses val="autoZero"/>
        <c:lblAlgn val="ctr"/>
        <c:lblOffset val="100"/>
      </c:catAx>
      <c:valAx>
        <c:axId val="9735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5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431552"/>
        <c:axId val="97433088"/>
      </c:barChart>
      <c:catAx>
        <c:axId val="97431552"/>
        <c:scaling>
          <c:orientation val="minMax"/>
        </c:scaling>
        <c:axPos val="b"/>
        <c:numFmt formatCode="General" sourceLinked="1"/>
        <c:majorTickMark val="none"/>
        <c:tickLblPos val="nextTo"/>
        <c:crossAx val="97433088"/>
        <c:crosses val="autoZero"/>
        <c:auto val="1"/>
        <c:lblAlgn val="ctr"/>
        <c:lblOffset val="100"/>
      </c:catAx>
      <c:valAx>
        <c:axId val="97433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431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454720"/>
        <c:axId val="97468800"/>
      </c:radarChart>
      <c:catAx>
        <c:axId val="97454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68800"/>
        <c:crosses val="autoZero"/>
        <c:lblAlgn val="ctr"/>
        <c:lblOffset val="100"/>
      </c:catAx>
      <c:valAx>
        <c:axId val="97468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54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515008"/>
        <c:axId val="97516544"/>
      </c:barChart>
      <c:catAx>
        <c:axId val="97515008"/>
        <c:scaling>
          <c:orientation val="minMax"/>
        </c:scaling>
        <c:axPos val="b"/>
        <c:numFmt formatCode="General" sourceLinked="1"/>
        <c:majorTickMark val="none"/>
        <c:tickLblPos val="nextTo"/>
        <c:crossAx val="97516544"/>
        <c:crosses val="autoZero"/>
        <c:auto val="1"/>
        <c:lblAlgn val="ctr"/>
        <c:lblOffset val="100"/>
      </c:catAx>
      <c:valAx>
        <c:axId val="97516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15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288576"/>
        <c:axId val="97290112"/>
      </c:radarChart>
      <c:catAx>
        <c:axId val="97288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90112"/>
        <c:crosses val="autoZero"/>
        <c:lblAlgn val="ctr"/>
        <c:lblOffset val="100"/>
      </c:catAx>
      <c:valAx>
        <c:axId val="97290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88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315840"/>
        <c:axId val="97317632"/>
      </c:barChart>
      <c:catAx>
        <c:axId val="97315840"/>
        <c:scaling>
          <c:orientation val="minMax"/>
        </c:scaling>
        <c:axPos val="b"/>
        <c:numFmt formatCode="General" sourceLinked="1"/>
        <c:majorTickMark val="none"/>
        <c:tickLblPos val="nextTo"/>
        <c:crossAx val="97317632"/>
        <c:crosses val="autoZero"/>
        <c:auto val="1"/>
        <c:lblAlgn val="ctr"/>
        <c:lblOffset val="100"/>
      </c:catAx>
      <c:valAx>
        <c:axId val="97317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1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609600"/>
        <c:axId val="97611136"/>
      </c:radarChart>
      <c:catAx>
        <c:axId val="97609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11136"/>
        <c:crosses val="autoZero"/>
        <c:lblAlgn val="ctr"/>
        <c:lblOffset val="100"/>
      </c:catAx>
      <c:valAx>
        <c:axId val="97611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09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735424"/>
        <c:axId val="97736960"/>
      </c:barChart>
      <c:catAx>
        <c:axId val="97735424"/>
        <c:scaling>
          <c:orientation val="minMax"/>
        </c:scaling>
        <c:axPos val="b"/>
        <c:numFmt formatCode="General" sourceLinked="1"/>
        <c:majorTickMark val="none"/>
        <c:tickLblPos val="nextTo"/>
        <c:crossAx val="97736960"/>
        <c:crosses val="autoZero"/>
        <c:auto val="1"/>
        <c:lblAlgn val="ctr"/>
        <c:lblOffset val="100"/>
      </c:catAx>
      <c:valAx>
        <c:axId val="97736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35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770880"/>
        <c:axId val="97772672"/>
      </c:radarChart>
      <c:catAx>
        <c:axId val="97770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72672"/>
        <c:crosses val="autoZero"/>
        <c:lblAlgn val="ctr"/>
        <c:lblOffset val="100"/>
      </c:catAx>
      <c:valAx>
        <c:axId val="97772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70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812288"/>
        <c:axId val="82814080"/>
      </c:radarChart>
      <c:catAx>
        <c:axId val="82812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814080"/>
        <c:crosses val="autoZero"/>
        <c:lblAlgn val="ctr"/>
        <c:lblOffset val="100"/>
      </c:catAx>
      <c:valAx>
        <c:axId val="82814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812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696000"/>
        <c:axId val="97705984"/>
      </c:barChart>
      <c:catAx>
        <c:axId val="97696000"/>
        <c:scaling>
          <c:orientation val="minMax"/>
        </c:scaling>
        <c:axPos val="b"/>
        <c:numFmt formatCode="General" sourceLinked="1"/>
        <c:majorTickMark val="none"/>
        <c:tickLblPos val="nextTo"/>
        <c:crossAx val="97705984"/>
        <c:crosses val="autoZero"/>
        <c:auto val="1"/>
        <c:lblAlgn val="ctr"/>
        <c:lblOffset val="100"/>
      </c:catAx>
      <c:valAx>
        <c:axId val="97705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9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45824"/>
        <c:axId val="98847360"/>
      </c:radarChart>
      <c:catAx>
        <c:axId val="98845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47360"/>
        <c:crosses val="autoZero"/>
        <c:lblAlgn val="ctr"/>
        <c:lblOffset val="100"/>
      </c:catAx>
      <c:valAx>
        <c:axId val="98847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45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71936"/>
        <c:axId val="98881920"/>
      </c:radarChart>
      <c:catAx>
        <c:axId val="98871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81920"/>
        <c:crosses val="autoZero"/>
        <c:lblAlgn val="ctr"/>
        <c:lblOffset val="100"/>
      </c:catAx>
      <c:valAx>
        <c:axId val="98881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71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911360"/>
        <c:axId val="98912896"/>
      </c:barChart>
      <c:catAx>
        <c:axId val="98911360"/>
        <c:scaling>
          <c:orientation val="minMax"/>
        </c:scaling>
        <c:axPos val="b"/>
        <c:numFmt formatCode="General" sourceLinked="1"/>
        <c:majorTickMark val="none"/>
        <c:tickLblPos val="nextTo"/>
        <c:crossAx val="98912896"/>
        <c:crosses val="autoZero"/>
        <c:auto val="1"/>
        <c:lblAlgn val="ctr"/>
        <c:lblOffset val="100"/>
      </c:catAx>
      <c:valAx>
        <c:axId val="9891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91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963456"/>
        <c:axId val="98964992"/>
      </c:radarChart>
      <c:catAx>
        <c:axId val="98963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64992"/>
        <c:crosses val="autoZero"/>
        <c:lblAlgn val="ctr"/>
        <c:lblOffset val="100"/>
      </c:catAx>
      <c:valAx>
        <c:axId val="98964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63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006720"/>
        <c:axId val="99008512"/>
      </c:barChart>
      <c:catAx>
        <c:axId val="99006720"/>
        <c:scaling>
          <c:orientation val="minMax"/>
        </c:scaling>
        <c:axPos val="b"/>
        <c:numFmt formatCode="General" sourceLinked="1"/>
        <c:majorTickMark val="none"/>
        <c:tickLblPos val="nextTo"/>
        <c:crossAx val="99008512"/>
        <c:crosses val="autoZero"/>
        <c:auto val="1"/>
        <c:lblAlgn val="ctr"/>
        <c:lblOffset val="100"/>
      </c:catAx>
      <c:valAx>
        <c:axId val="99008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00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42432"/>
        <c:axId val="99043968"/>
      </c:radarChart>
      <c:catAx>
        <c:axId val="9904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43968"/>
        <c:crosses val="autoZero"/>
        <c:lblAlgn val="ctr"/>
        <c:lblOffset val="100"/>
      </c:catAx>
      <c:valAx>
        <c:axId val="99043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4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085696"/>
        <c:axId val="99095680"/>
      </c:barChart>
      <c:catAx>
        <c:axId val="99085696"/>
        <c:scaling>
          <c:orientation val="minMax"/>
        </c:scaling>
        <c:axPos val="b"/>
        <c:numFmt formatCode="General" sourceLinked="1"/>
        <c:majorTickMark val="none"/>
        <c:tickLblPos val="nextTo"/>
        <c:crossAx val="99095680"/>
        <c:crosses val="autoZero"/>
        <c:auto val="1"/>
        <c:lblAlgn val="ctr"/>
        <c:lblOffset val="100"/>
      </c:catAx>
      <c:valAx>
        <c:axId val="99095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085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121408"/>
        <c:axId val="99123200"/>
      </c:radarChart>
      <c:catAx>
        <c:axId val="99121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23200"/>
        <c:crosses val="autoZero"/>
        <c:lblAlgn val="ctr"/>
        <c:lblOffset val="100"/>
      </c:catAx>
      <c:valAx>
        <c:axId val="99123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21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160832"/>
        <c:axId val="99162368"/>
      </c:barChart>
      <c:catAx>
        <c:axId val="99160832"/>
        <c:scaling>
          <c:orientation val="minMax"/>
        </c:scaling>
        <c:axPos val="b"/>
        <c:numFmt formatCode="General" sourceLinked="1"/>
        <c:majorTickMark val="none"/>
        <c:tickLblPos val="nextTo"/>
        <c:crossAx val="99162368"/>
        <c:crosses val="autoZero"/>
        <c:auto val="1"/>
        <c:lblAlgn val="ctr"/>
        <c:lblOffset val="100"/>
      </c:catAx>
      <c:valAx>
        <c:axId val="99162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160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2724736"/>
        <c:axId val="82726272"/>
      </c:barChart>
      <c:catAx>
        <c:axId val="82724736"/>
        <c:scaling>
          <c:orientation val="minMax"/>
        </c:scaling>
        <c:axPos val="b"/>
        <c:numFmt formatCode="General" sourceLinked="1"/>
        <c:majorTickMark val="none"/>
        <c:tickLblPos val="nextTo"/>
        <c:crossAx val="82726272"/>
        <c:crosses val="autoZero"/>
        <c:auto val="1"/>
        <c:lblAlgn val="ctr"/>
        <c:lblOffset val="100"/>
      </c:catAx>
      <c:valAx>
        <c:axId val="82726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24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188096"/>
        <c:axId val="99206272"/>
      </c:radarChart>
      <c:catAx>
        <c:axId val="99188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06272"/>
        <c:crosses val="autoZero"/>
        <c:lblAlgn val="ctr"/>
        <c:lblOffset val="100"/>
      </c:catAx>
      <c:valAx>
        <c:axId val="99206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88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54304"/>
        <c:axId val="100360192"/>
      </c:barChart>
      <c:catAx>
        <c:axId val="100354304"/>
        <c:scaling>
          <c:orientation val="minMax"/>
        </c:scaling>
        <c:axPos val="b"/>
        <c:numFmt formatCode="General" sourceLinked="1"/>
        <c:majorTickMark val="none"/>
        <c:tickLblPos val="nextTo"/>
        <c:crossAx val="100360192"/>
        <c:crosses val="autoZero"/>
        <c:auto val="1"/>
        <c:lblAlgn val="ctr"/>
        <c:lblOffset val="100"/>
      </c:catAx>
      <c:valAx>
        <c:axId val="10036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35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90016"/>
        <c:axId val="100391552"/>
      </c:radarChart>
      <c:catAx>
        <c:axId val="100390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91552"/>
        <c:crosses val="autoZero"/>
        <c:lblAlgn val="ctr"/>
        <c:lblOffset val="100"/>
      </c:catAx>
      <c:valAx>
        <c:axId val="100391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90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261824"/>
        <c:axId val="99271808"/>
      </c:barChart>
      <c:catAx>
        <c:axId val="99261824"/>
        <c:scaling>
          <c:orientation val="minMax"/>
        </c:scaling>
        <c:axPos val="b"/>
        <c:numFmt formatCode="General" sourceLinked="1"/>
        <c:majorTickMark val="none"/>
        <c:tickLblPos val="nextTo"/>
        <c:crossAx val="99271808"/>
        <c:crosses val="autoZero"/>
        <c:auto val="1"/>
        <c:lblAlgn val="ctr"/>
        <c:lblOffset val="100"/>
      </c:catAx>
      <c:valAx>
        <c:axId val="99271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261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81280"/>
        <c:axId val="100495360"/>
      </c:radarChart>
      <c:catAx>
        <c:axId val="100481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95360"/>
        <c:crosses val="autoZero"/>
        <c:lblAlgn val="ctr"/>
        <c:lblOffset val="100"/>
      </c:catAx>
      <c:valAx>
        <c:axId val="100495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81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20320"/>
        <c:axId val="100521856"/>
      </c:barChart>
      <c:catAx>
        <c:axId val="100520320"/>
        <c:scaling>
          <c:orientation val="minMax"/>
        </c:scaling>
        <c:axPos val="b"/>
        <c:numFmt formatCode="General" sourceLinked="1"/>
        <c:majorTickMark val="none"/>
        <c:tickLblPos val="nextTo"/>
        <c:crossAx val="100521856"/>
        <c:crosses val="autoZero"/>
        <c:auto val="1"/>
        <c:lblAlgn val="ctr"/>
        <c:lblOffset val="100"/>
      </c:catAx>
      <c:valAx>
        <c:axId val="100521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20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08320"/>
        <c:axId val="100434688"/>
      </c:radarChart>
      <c:catAx>
        <c:axId val="10040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34688"/>
        <c:crosses val="autoZero"/>
        <c:lblAlgn val="ctr"/>
        <c:lblOffset val="100"/>
      </c:catAx>
      <c:valAx>
        <c:axId val="100434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0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603776"/>
        <c:axId val="100605312"/>
      </c:barChart>
      <c:catAx>
        <c:axId val="100603776"/>
        <c:scaling>
          <c:orientation val="minMax"/>
        </c:scaling>
        <c:axPos val="b"/>
        <c:numFmt formatCode="General" sourceLinked="1"/>
        <c:majorTickMark val="none"/>
        <c:tickLblPos val="nextTo"/>
        <c:crossAx val="100605312"/>
        <c:crosses val="autoZero"/>
        <c:auto val="1"/>
        <c:lblAlgn val="ctr"/>
        <c:lblOffset val="100"/>
      </c:catAx>
      <c:valAx>
        <c:axId val="100605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0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43968"/>
        <c:axId val="100645504"/>
      </c:radarChart>
      <c:catAx>
        <c:axId val="100643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45504"/>
        <c:crosses val="autoZero"/>
        <c:lblAlgn val="ctr"/>
        <c:lblOffset val="100"/>
      </c:catAx>
      <c:valAx>
        <c:axId val="100645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43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32288"/>
        <c:axId val="100766848"/>
      </c:barChart>
      <c:catAx>
        <c:axId val="100732288"/>
        <c:scaling>
          <c:orientation val="minMax"/>
        </c:scaling>
        <c:axPos val="b"/>
        <c:numFmt formatCode="General" sourceLinked="1"/>
        <c:majorTickMark val="none"/>
        <c:tickLblPos val="nextTo"/>
        <c:crossAx val="100766848"/>
        <c:crosses val="autoZero"/>
        <c:auto val="1"/>
        <c:lblAlgn val="ctr"/>
        <c:lblOffset val="100"/>
      </c:catAx>
      <c:valAx>
        <c:axId val="100766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732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763776"/>
        <c:axId val="82765312"/>
      </c:radarChart>
      <c:catAx>
        <c:axId val="82763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65312"/>
        <c:crosses val="autoZero"/>
        <c:lblAlgn val="ctr"/>
        <c:lblOffset val="100"/>
      </c:catAx>
      <c:valAx>
        <c:axId val="82765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63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784384"/>
        <c:axId val="100786176"/>
      </c:radarChart>
      <c:catAx>
        <c:axId val="100784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86176"/>
        <c:crosses val="autoZero"/>
        <c:lblAlgn val="ctr"/>
        <c:lblOffset val="100"/>
      </c:catAx>
      <c:valAx>
        <c:axId val="1007861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84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57568"/>
        <c:axId val="100559104"/>
      </c:barChart>
      <c:catAx>
        <c:axId val="100557568"/>
        <c:scaling>
          <c:orientation val="minMax"/>
        </c:scaling>
        <c:axPos val="b"/>
        <c:numFmt formatCode="General" sourceLinked="1"/>
        <c:majorTickMark val="none"/>
        <c:tickLblPos val="nextTo"/>
        <c:crossAx val="100559104"/>
        <c:crosses val="autoZero"/>
        <c:auto val="1"/>
        <c:lblAlgn val="ctr"/>
        <c:lblOffset val="100"/>
      </c:catAx>
      <c:valAx>
        <c:axId val="100559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57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96736"/>
        <c:axId val="100815616"/>
      </c:radarChart>
      <c:catAx>
        <c:axId val="10059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15616"/>
        <c:crosses val="autoZero"/>
        <c:lblAlgn val="ctr"/>
        <c:lblOffset val="100"/>
      </c:catAx>
      <c:valAx>
        <c:axId val="100815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9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45056"/>
        <c:axId val="100846592"/>
      </c:barChart>
      <c:catAx>
        <c:axId val="100845056"/>
        <c:scaling>
          <c:orientation val="minMax"/>
        </c:scaling>
        <c:axPos val="b"/>
        <c:numFmt formatCode="General" sourceLinked="1"/>
        <c:majorTickMark val="none"/>
        <c:tickLblPos val="nextTo"/>
        <c:crossAx val="100846592"/>
        <c:crosses val="autoZero"/>
        <c:auto val="1"/>
        <c:lblAlgn val="ctr"/>
        <c:lblOffset val="100"/>
      </c:catAx>
      <c:valAx>
        <c:axId val="100846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845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86016"/>
        <c:axId val="100887552"/>
      </c:radarChart>
      <c:catAx>
        <c:axId val="100886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7552"/>
        <c:crosses val="autoZero"/>
        <c:lblAlgn val="ctr"/>
        <c:lblOffset val="100"/>
      </c:catAx>
      <c:valAx>
        <c:axId val="100887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6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11456"/>
        <c:axId val="101012992"/>
      </c:barChart>
      <c:catAx>
        <c:axId val="101011456"/>
        <c:scaling>
          <c:orientation val="minMax"/>
        </c:scaling>
        <c:axPos val="b"/>
        <c:numFmt formatCode="General" sourceLinked="1"/>
        <c:majorTickMark val="none"/>
        <c:tickLblPos val="nextTo"/>
        <c:crossAx val="101012992"/>
        <c:crosses val="autoZero"/>
        <c:auto val="1"/>
        <c:lblAlgn val="ctr"/>
        <c:lblOffset val="100"/>
      </c:catAx>
      <c:valAx>
        <c:axId val="101012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01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26432"/>
        <c:axId val="101036416"/>
      </c:radarChart>
      <c:catAx>
        <c:axId val="1010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36416"/>
        <c:crosses val="autoZero"/>
        <c:lblAlgn val="ctr"/>
        <c:lblOffset val="100"/>
      </c:catAx>
      <c:valAx>
        <c:axId val="10103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334272"/>
        <c:axId val="105335808"/>
      </c:barChart>
      <c:catAx>
        <c:axId val="105334272"/>
        <c:scaling>
          <c:orientation val="minMax"/>
        </c:scaling>
        <c:axPos val="b"/>
        <c:numFmt formatCode="General" sourceLinked="1"/>
        <c:majorTickMark val="none"/>
        <c:tickLblPos val="nextTo"/>
        <c:crossAx val="105335808"/>
        <c:crosses val="autoZero"/>
        <c:auto val="1"/>
        <c:lblAlgn val="ctr"/>
        <c:lblOffset val="100"/>
      </c:catAx>
      <c:valAx>
        <c:axId val="105335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33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374080"/>
        <c:axId val="105375616"/>
      </c:radarChart>
      <c:catAx>
        <c:axId val="105374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75616"/>
        <c:crosses val="autoZero"/>
        <c:lblAlgn val="ctr"/>
        <c:lblOffset val="100"/>
      </c:catAx>
      <c:valAx>
        <c:axId val="105375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74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56800"/>
        <c:axId val="100962688"/>
      </c:barChart>
      <c:catAx>
        <c:axId val="100956800"/>
        <c:scaling>
          <c:orientation val="minMax"/>
        </c:scaling>
        <c:axPos val="b"/>
        <c:numFmt formatCode="General" sourceLinked="1"/>
        <c:majorTickMark val="none"/>
        <c:tickLblPos val="nextTo"/>
        <c:crossAx val="100962688"/>
        <c:crosses val="autoZero"/>
        <c:auto val="1"/>
        <c:lblAlgn val="ctr"/>
        <c:lblOffset val="100"/>
      </c:catAx>
      <c:valAx>
        <c:axId val="100962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95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1" ht="14.25">
      <c r="A1" s="530" t="s">
        <v>356</v>
      </c>
      <c r="B1" s="530"/>
      <c r="C1" s="530"/>
      <c r="D1" s="530"/>
      <c r="E1" s="530"/>
      <c r="F1" s="530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51" ht="14.25" thickBot="1"/>
    <row r="3" spans="1:51">
      <c r="A3" s="531" t="s">
        <v>181</v>
      </c>
      <c r="B3" s="532"/>
      <c r="C3" s="535">
        <v>42370</v>
      </c>
      <c r="D3" s="535"/>
      <c r="E3" s="535"/>
      <c r="F3" s="536"/>
      <c r="G3" s="422"/>
      <c r="H3" s="213" t="s">
        <v>367</v>
      </c>
    </row>
    <row r="4" spans="1:51">
      <c r="A4" s="533" t="s">
        <v>183</v>
      </c>
      <c r="B4" s="534"/>
      <c r="C4" s="578" t="s">
        <v>357</v>
      </c>
      <c r="D4" s="578"/>
      <c r="E4" s="578"/>
      <c r="F4" s="579"/>
      <c r="H4" s="213" t="s">
        <v>368</v>
      </c>
    </row>
    <row r="5" spans="1:51">
      <c r="A5" s="533" t="s">
        <v>185</v>
      </c>
      <c r="B5" s="534"/>
      <c r="C5" s="534" t="s">
        <v>358</v>
      </c>
      <c r="D5" s="534"/>
      <c r="E5" s="534"/>
      <c r="F5" s="580"/>
      <c r="H5" s="213" t="s">
        <v>369</v>
      </c>
    </row>
    <row r="6" spans="1:51">
      <c r="A6" s="533" t="s">
        <v>187</v>
      </c>
      <c r="B6" s="534"/>
      <c r="C6" s="534" t="s">
        <v>359</v>
      </c>
      <c r="D6" s="534"/>
      <c r="E6" s="534"/>
      <c r="F6" s="580"/>
    </row>
    <row r="7" spans="1:51" ht="14.25" thickBot="1">
      <c r="A7" s="581" t="s">
        <v>361</v>
      </c>
      <c r="B7" s="582"/>
      <c r="C7" s="582" t="s">
        <v>360</v>
      </c>
      <c r="D7" s="582"/>
      <c r="E7" s="582"/>
      <c r="F7" s="583"/>
      <c r="K7" s="470" t="s">
        <v>370</v>
      </c>
      <c r="L7" s="470" t="s">
        <v>371</v>
      </c>
      <c r="M7" s="470" t="s">
        <v>370</v>
      </c>
      <c r="N7" s="470" t="s">
        <v>370</v>
      </c>
      <c r="O7" s="470" t="s">
        <v>370</v>
      </c>
      <c r="P7" s="470" t="s">
        <v>370</v>
      </c>
      <c r="Q7" s="470" t="s">
        <v>370</v>
      </c>
      <c r="R7" s="470" t="s">
        <v>370</v>
      </c>
      <c r="S7" s="470" t="s">
        <v>371</v>
      </c>
      <c r="T7" s="470" t="s">
        <v>371</v>
      </c>
      <c r="U7" s="470" t="s">
        <v>371</v>
      </c>
      <c r="V7" s="470" t="s">
        <v>371</v>
      </c>
      <c r="W7" s="470" t="s">
        <v>372</v>
      </c>
      <c r="X7" s="470" t="s">
        <v>372</v>
      </c>
      <c r="Y7" s="470" t="s">
        <v>372</v>
      </c>
      <c r="Z7" s="470" t="s">
        <v>372</v>
      </c>
      <c r="AA7" s="470" t="s">
        <v>372</v>
      </c>
      <c r="AB7" s="470" t="s">
        <v>372</v>
      </c>
      <c r="AC7" s="470" t="s">
        <v>372</v>
      </c>
      <c r="AD7" s="470" t="s">
        <v>372</v>
      </c>
      <c r="AE7" s="470" t="s">
        <v>372</v>
      </c>
      <c r="AF7" s="470" t="s">
        <v>372</v>
      </c>
      <c r="AG7" s="470" t="s">
        <v>372</v>
      </c>
      <c r="AH7" s="470" t="s">
        <v>372</v>
      </c>
      <c r="AI7" s="470" t="s">
        <v>371</v>
      </c>
      <c r="AJ7" s="470" t="s">
        <v>371</v>
      </c>
      <c r="AK7" s="470" t="s">
        <v>371</v>
      </c>
      <c r="AL7" s="470" t="s">
        <v>371</v>
      </c>
      <c r="AM7" s="470" t="s">
        <v>370</v>
      </c>
      <c r="AN7" s="470" t="s">
        <v>370</v>
      </c>
      <c r="AO7" s="470" t="s">
        <v>370</v>
      </c>
      <c r="AP7" s="470" t="s">
        <v>370</v>
      </c>
      <c r="AQ7" s="470" t="s">
        <v>370</v>
      </c>
      <c r="AR7" s="470" t="s">
        <v>370</v>
      </c>
      <c r="AS7" s="470" t="s">
        <v>372</v>
      </c>
      <c r="AT7" s="470" t="s">
        <v>372</v>
      </c>
      <c r="AU7" s="470" t="s">
        <v>370</v>
      </c>
      <c r="AV7" s="470" t="s">
        <v>370</v>
      </c>
      <c r="AW7" s="470" t="s">
        <v>370</v>
      </c>
      <c r="AX7" s="470" t="s">
        <v>370</v>
      </c>
    </row>
    <row r="8" spans="1:51" ht="14.25" thickBot="1">
      <c r="E8" s="212" t="s">
        <v>160</v>
      </c>
      <c r="M8" s="212"/>
      <c r="N8" s="212"/>
      <c r="O8" s="212" t="s">
        <v>160</v>
      </c>
      <c r="P8" s="212" t="s">
        <v>160</v>
      </c>
      <c r="Q8" s="70"/>
      <c r="R8" s="70"/>
      <c r="V8" s="70"/>
      <c r="W8" s="70"/>
      <c r="X8" s="70"/>
      <c r="Y8" s="212" t="s">
        <v>160</v>
      </c>
      <c r="Z8" s="70"/>
      <c r="AA8" s="70"/>
      <c r="AB8" s="212" t="s">
        <v>160</v>
      </c>
      <c r="AE8" s="212" t="s">
        <v>160</v>
      </c>
      <c r="AF8" s="212"/>
      <c r="AG8" s="212"/>
      <c r="AH8" s="212" t="s">
        <v>160</v>
      </c>
    </row>
    <row r="9" spans="1:51">
      <c r="A9" s="572" t="s">
        <v>47</v>
      </c>
      <c r="B9" s="575" t="s">
        <v>60</v>
      </c>
      <c r="C9" s="575" t="s">
        <v>175</v>
      </c>
      <c r="D9" s="575" t="s">
        <v>79</v>
      </c>
      <c r="E9" s="575" t="s">
        <v>84</v>
      </c>
      <c r="F9" s="575" t="s">
        <v>109</v>
      </c>
      <c r="G9" s="575" t="s">
        <v>82</v>
      </c>
      <c r="H9" s="575" t="s">
        <v>347</v>
      </c>
      <c r="I9" s="575" t="s">
        <v>80</v>
      </c>
      <c r="J9" s="594" t="s">
        <v>81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122</v>
      </c>
      <c r="V9" s="601"/>
      <c r="W9" s="551" t="s">
        <v>132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4" t="s">
        <v>135</v>
      </c>
      <c r="AN9" s="545"/>
      <c r="AO9" s="545"/>
      <c r="AP9" s="545"/>
      <c r="AQ9" s="545"/>
      <c r="AR9" s="546"/>
      <c r="AS9" s="562" t="s">
        <v>141</v>
      </c>
      <c r="AT9" s="563"/>
      <c r="AU9" s="556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03"/>
      <c r="W10" s="540" t="s">
        <v>133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124</v>
      </c>
      <c r="AL10" s="550"/>
      <c r="AM10" s="547" t="s">
        <v>136</v>
      </c>
      <c r="AN10" s="548"/>
      <c r="AO10" s="568" t="s">
        <v>137</v>
      </c>
      <c r="AP10" s="548"/>
      <c r="AQ10" s="568" t="s">
        <v>138</v>
      </c>
      <c r="AR10" s="548"/>
      <c r="AS10" s="564"/>
      <c r="AT10" s="565"/>
      <c r="AU10" s="559"/>
      <c r="AV10" s="560"/>
      <c r="AW10" s="560"/>
      <c r="AX10" s="561"/>
      <c r="AY10" s="23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110</v>
      </c>
      <c r="L11" s="191" t="s">
        <v>111</v>
      </c>
      <c r="M11" s="192" t="s">
        <v>179</v>
      </c>
      <c r="N11" s="192" t="s">
        <v>180</v>
      </c>
      <c r="O11" s="192" t="s">
        <v>128</v>
      </c>
      <c r="P11" s="192" t="s">
        <v>117</v>
      </c>
      <c r="Q11" s="592" t="s">
        <v>167</v>
      </c>
      <c r="R11" s="593"/>
      <c r="S11" s="604" t="s">
        <v>380</v>
      </c>
      <c r="T11" s="605"/>
      <c r="U11" s="590" t="s">
        <v>376</v>
      </c>
      <c r="V11" s="591"/>
      <c r="W11" s="597" t="s">
        <v>134</v>
      </c>
      <c r="X11" s="598"/>
      <c r="Y11" s="599"/>
      <c r="Z11" s="537" t="s">
        <v>125</v>
      </c>
      <c r="AA11" s="538"/>
      <c r="AB11" s="539"/>
      <c r="AC11" s="537" t="s">
        <v>348</v>
      </c>
      <c r="AD11" s="538"/>
      <c r="AE11" s="539"/>
      <c r="AF11" s="537" t="s">
        <v>349</v>
      </c>
      <c r="AG11" s="538"/>
      <c r="AH11" s="539"/>
      <c r="AI11" s="537" t="s">
        <v>169</v>
      </c>
      <c r="AJ11" s="543"/>
      <c r="AK11" s="538" t="s">
        <v>127</v>
      </c>
      <c r="AL11" s="543"/>
      <c r="AM11" s="566" t="s">
        <v>139</v>
      </c>
      <c r="AN11" s="567"/>
      <c r="AO11" s="497" t="s">
        <v>172</v>
      </c>
      <c r="AP11" s="505" t="s">
        <v>236</v>
      </c>
      <c r="AQ11" s="569" t="s">
        <v>345</v>
      </c>
      <c r="AR11" s="570"/>
      <c r="AS11" s="195" t="s">
        <v>142</v>
      </c>
      <c r="AT11" s="259" t="s">
        <v>143</v>
      </c>
      <c r="AU11" s="554" t="s">
        <v>239</v>
      </c>
      <c r="AV11" s="571"/>
      <c r="AW11" s="554" t="s">
        <v>240</v>
      </c>
      <c r="AX11" s="555"/>
      <c r="AY11" s="23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146</v>
      </c>
      <c r="R12" s="194" t="s">
        <v>147</v>
      </c>
      <c r="S12" s="242" t="s">
        <v>176</v>
      </c>
      <c r="T12" s="182" t="s">
        <v>177</v>
      </c>
      <c r="U12" s="183" t="s">
        <v>129</v>
      </c>
      <c r="V12" s="478" t="s">
        <v>130</v>
      </c>
      <c r="W12" s="162" t="s">
        <v>129</v>
      </c>
      <c r="X12" s="164" t="s">
        <v>130</v>
      </c>
      <c r="Y12" s="164" t="s">
        <v>144</v>
      </c>
      <c r="Z12" s="162" t="s">
        <v>129</v>
      </c>
      <c r="AA12" s="164" t="s">
        <v>130</v>
      </c>
      <c r="AB12" s="164" t="s">
        <v>144</v>
      </c>
      <c r="AC12" s="162" t="s">
        <v>129</v>
      </c>
      <c r="AD12" s="164" t="s">
        <v>130</v>
      </c>
      <c r="AE12" s="164" t="s">
        <v>144</v>
      </c>
      <c r="AF12" s="162" t="s">
        <v>129</v>
      </c>
      <c r="AG12" s="164" t="s">
        <v>130</v>
      </c>
      <c r="AH12" s="164" t="s">
        <v>144</v>
      </c>
      <c r="AI12" s="162" t="s">
        <v>129</v>
      </c>
      <c r="AJ12" s="419" t="s">
        <v>130</v>
      </c>
      <c r="AK12" s="162" t="s">
        <v>129</v>
      </c>
      <c r="AL12" s="419" t="s">
        <v>130</v>
      </c>
      <c r="AM12" s="163" t="s">
        <v>149</v>
      </c>
      <c r="AN12" s="498" t="s">
        <v>150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23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115</v>
      </c>
      <c r="L13" s="166" t="s">
        <v>113</v>
      </c>
      <c r="M13" s="167" t="s">
        <v>245</v>
      </c>
      <c r="N13" s="167" t="s">
        <v>245</v>
      </c>
      <c r="O13" s="167" t="s">
        <v>113</v>
      </c>
      <c r="P13" s="167" t="s">
        <v>148</v>
      </c>
      <c r="Q13" s="210" t="s">
        <v>114</v>
      </c>
      <c r="R13" s="211" t="s">
        <v>114</v>
      </c>
      <c r="S13" s="518" t="s">
        <v>178</v>
      </c>
      <c r="T13" s="169" t="s">
        <v>178</v>
      </c>
      <c r="U13" s="172" t="s">
        <v>121</v>
      </c>
      <c r="V13" s="176" t="s">
        <v>121</v>
      </c>
      <c r="W13" s="175" t="s">
        <v>115</v>
      </c>
      <c r="X13" s="225" t="s">
        <v>114</v>
      </c>
      <c r="Y13" s="173" t="s">
        <v>114</v>
      </c>
      <c r="Z13" s="171" t="s">
        <v>115</v>
      </c>
      <c r="AA13" s="173" t="s">
        <v>114</v>
      </c>
      <c r="AB13" s="173" t="s">
        <v>114</v>
      </c>
      <c r="AC13" s="171" t="s">
        <v>115</v>
      </c>
      <c r="AD13" s="173" t="s">
        <v>114</v>
      </c>
      <c r="AE13" s="173" t="s">
        <v>114</v>
      </c>
      <c r="AF13" s="171" t="s">
        <v>114</v>
      </c>
      <c r="AG13" s="173" t="s">
        <v>114</v>
      </c>
      <c r="AH13" s="173" t="s">
        <v>114</v>
      </c>
      <c r="AI13" s="171" t="s">
        <v>131</v>
      </c>
      <c r="AJ13" s="420" t="s">
        <v>131</v>
      </c>
      <c r="AK13" s="171" t="s">
        <v>131</v>
      </c>
      <c r="AL13" s="520" t="s">
        <v>131</v>
      </c>
      <c r="AM13" s="521" t="s">
        <v>114</v>
      </c>
      <c r="AN13" s="499" t="s">
        <v>114</v>
      </c>
      <c r="AO13" s="496" t="s">
        <v>114</v>
      </c>
      <c r="AP13" s="499" t="s">
        <v>114</v>
      </c>
      <c r="AQ13" s="496" t="s">
        <v>114</v>
      </c>
      <c r="AR13" s="196" t="s">
        <v>114</v>
      </c>
      <c r="AS13" s="197" t="s">
        <v>151</v>
      </c>
      <c r="AT13" s="261" t="s">
        <v>153</v>
      </c>
      <c r="AU13" s="274" t="s">
        <v>238</v>
      </c>
      <c r="AV13" s="274" t="s">
        <v>238</v>
      </c>
      <c r="AW13" s="274" t="s">
        <v>238</v>
      </c>
      <c r="AX13" s="275" t="s">
        <v>238</v>
      </c>
      <c r="AY13" s="230"/>
    </row>
    <row r="14" spans="1:51">
      <c r="A14" s="96">
        <v>1</v>
      </c>
      <c r="B14" s="285"/>
      <c r="C14" s="285"/>
      <c r="D14" s="286"/>
      <c r="E14" s="287"/>
      <c r="F14" s="287"/>
      <c r="G14" s="287"/>
      <c r="H14" s="412"/>
      <c r="I14" s="287"/>
      <c r="J14" s="288"/>
      <c r="K14" s="289"/>
      <c r="L14" s="347"/>
      <c r="M14" s="291"/>
      <c r="N14" s="291"/>
      <c r="O14" s="291"/>
      <c r="P14" s="291"/>
      <c r="Q14" s="291"/>
      <c r="R14" s="292"/>
      <c r="S14" s="294"/>
      <c r="T14" s="295"/>
      <c r="U14" s="296"/>
      <c r="V14" s="479"/>
      <c r="W14" s="300"/>
      <c r="X14" s="301"/>
      <c r="Y14" s="302"/>
      <c r="Z14" s="301"/>
      <c r="AA14" s="301"/>
      <c r="AB14" s="302"/>
      <c r="AC14" s="301"/>
      <c r="AD14" s="301"/>
      <c r="AE14" s="303"/>
      <c r="AF14" s="301"/>
      <c r="AG14" s="301"/>
      <c r="AH14" s="303"/>
      <c r="AI14" s="298"/>
      <c r="AJ14" s="299"/>
      <c r="AK14" s="304"/>
      <c r="AL14" s="305"/>
      <c r="AM14" s="519"/>
      <c r="AN14" s="500"/>
      <c r="AO14" s="290"/>
      <c r="AP14" s="500"/>
      <c r="AQ14" s="290"/>
      <c r="AR14" s="291"/>
      <c r="AS14" s="306"/>
      <c r="AT14" s="307"/>
      <c r="AU14" s="308"/>
      <c r="AV14" s="309"/>
      <c r="AW14" s="308"/>
      <c r="AX14" s="310"/>
      <c r="AY14" s="230"/>
    </row>
    <row r="15" spans="1:51">
      <c r="A15" s="97">
        <f>A14+1</f>
        <v>2</v>
      </c>
      <c r="B15" s="285"/>
      <c r="C15" s="285"/>
      <c r="D15" s="286"/>
      <c r="E15" s="287"/>
      <c r="F15" s="287"/>
      <c r="G15" s="312"/>
      <c r="H15" s="413"/>
      <c r="I15" s="287"/>
      <c r="J15" s="313"/>
      <c r="K15" s="314"/>
      <c r="L15" s="348"/>
      <c r="M15" s="316"/>
      <c r="N15" s="316"/>
      <c r="O15" s="316"/>
      <c r="P15" s="316"/>
      <c r="Q15" s="316"/>
      <c r="R15" s="292"/>
      <c r="S15" s="317"/>
      <c r="T15" s="318"/>
      <c r="U15" s="293"/>
      <c r="V15" s="479"/>
      <c r="W15" s="300"/>
      <c r="X15" s="301"/>
      <c r="Y15" s="321"/>
      <c r="Z15" s="301"/>
      <c r="AA15" s="301"/>
      <c r="AB15" s="321"/>
      <c r="AC15" s="301"/>
      <c r="AD15" s="301"/>
      <c r="AE15" s="322"/>
      <c r="AF15" s="301"/>
      <c r="AG15" s="301"/>
      <c r="AH15" s="322"/>
      <c r="AI15" s="319"/>
      <c r="AJ15" s="320"/>
      <c r="AK15" s="304"/>
      <c r="AL15" s="305"/>
      <c r="AM15" s="315"/>
      <c r="AN15" s="501"/>
      <c r="AO15" s="315"/>
      <c r="AP15" s="507"/>
      <c r="AQ15" s="315"/>
      <c r="AR15" s="316"/>
      <c r="AS15" s="306"/>
      <c r="AT15" s="323"/>
      <c r="AU15" s="308"/>
      <c r="AV15" s="309"/>
      <c r="AW15" s="308"/>
      <c r="AX15" s="310"/>
      <c r="AY15" s="230"/>
    </row>
    <row r="16" spans="1:51">
      <c r="A16" s="98">
        <f t="shared" ref="A16:A73" si="0">A15+1</f>
        <v>3</v>
      </c>
      <c r="B16" s="285"/>
      <c r="C16" s="285"/>
      <c r="D16" s="286"/>
      <c r="E16" s="287"/>
      <c r="F16" s="287"/>
      <c r="G16" s="324"/>
      <c r="H16" s="412"/>
      <c r="I16" s="287"/>
      <c r="J16" s="325"/>
      <c r="K16" s="326"/>
      <c r="L16" s="349"/>
      <c r="M16" s="328"/>
      <c r="N16" s="328"/>
      <c r="O16" s="328"/>
      <c r="P16" s="328"/>
      <c r="Q16" s="328"/>
      <c r="R16" s="292"/>
      <c r="S16" s="329"/>
      <c r="T16" s="330"/>
      <c r="U16" s="296"/>
      <c r="V16" s="479"/>
      <c r="W16" s="300"/>
      <c r="X16" s="301"/>
      <c r="Y16" s="333"/>
      <c r="Z16" s="301"/>
      <c r="AA16" s="301"/>
      <c r="AB16" s="333"/>
      <c r="AC16" s="301"/>
      <c r="AD16" s="301"/>
      <c r="AE16" s="334"/>
      <c r="AF16" s="301"/>
      <c r="AG16" s="301"/>
      <c r="AH16" s="334"/>
      <c r="AI16" s="331"/>
      <c r="AJ16" s="332"/>
      <c r="AK16" s="304"/>
      <c r="AL16" s="305"/>
      <c r="AM16" s="327"/>
      <c r="AN16" s="502"/>
      <c r="AO16" s="327"/>
      <c r="AP16" s="508"/>
      <c r="AQ16" s="327"/>
      <c r="AR16" s="328"/>
      <c r="AS16" s="306"/>
      <c r="AT16" s="323"/>
      <c r="AU16" s="308"/>
      <c r="AV16" s="309"/>
      <c r="AW16" s="308"/>
      <c r="AX16" s="310"/>
      <c r="AY16" s="230"/>
    </row>
    <row r="17" spans="1:51">
      <c r="A17" s="98">
        <f t="shared" si="0"/>
        <v>4</v>
      </c>
      <c r="B17" s="285"/>
      <c r="C17" s="285"/>
      <c r="D17" s="286"/>
      <c r="E17" s="287"/>
      <c r="F17" s="287"/>
      <c r="G17" s="324"/>
      <c r="H17" s="412"/>
      <c r="I17" s="287"/>
      <c r="J17" s="325"/>
      <c r="K17" s="326"/>
      <c r="L17" s="349"/>
      <c r="M17" s="328"/>
      <c r="N17" s="328"/>
      <c r="O17" s="328"/>
      <c r="P17" s="328"/>
      <c r="Q17" s="328"/>
      <c r="R17" s="292"/>
      <c r="S17" s="329"/>
      <c r="T17" s="330"/>
      <c r="U17" s="296"/>
      <c r="V17" s="479"/>
      <c r="W17" s="300"/>
      <c r="X17" s="301"/>
      <c r="Y17" s="333"/>
      <c r="Z17" s="301"/>
      <c r="AA17" s="301"/>
      <c r="AB17" s="333"/>
      <c r="AC17" s="301"/>
      <c r="AD17" s="301"/>
      <c r="AE17" s="334"/>
      <c r="AF17" s="301"/>
      <c r="AG17" s="301"/>
      <c r="AH17" s="334"/>
      <c r="AI17" s="331"/>
      <c r="AJ17" s="332"/>
      <c r="AK17" s="304"/>
      <c r="AL17" s="305"/>
      <c r="AM17" s="327"/>
      <c r="AN17" s="502"/>
      <c r="AO17" s="327"/>
      <c r="AP17" s="508"/>
      <c r="AQ17" s="327"/>
      <c r="AR17" s="328"/>
      <c r="AS17" s="306"/>
      <c r="AT17" s="323"/>
      <c r="AU17" s="308"/>
      <c r="AV17" s="309"/>
      <c r="AW17" s="308"/>
      <c r="AX17" s="335"/>
      <c r="AY17" s="230"/>
    </row>
    <row r="18" spans="1:51">
      <c r="A18" s="98">
        <f t="shared" si="0"/>
        <v>5</v>
      </c>
      <c r="B18" s="285"/>
      <c r="C18" s="285"/>
      <c r="D18" s="286"/>
      <c r="E18" s="287"/>
      <c r="F18" s="287"/>
      <c r="G18" s="324"/>
      <c r="H18" s="413"/>
      <c r="I18" s="287"/>
      <c r="J18" s="288"/>
      <c r="K18" s="314"/>
      <c r="L18" s="349"/>
      <c r="M18" s="328"/>
      <c r="N18" s="328"/>
      <c r="O18" s="328"/>
      <c r="P18" s="328"/>
      <c r="Q18" s="328"/>
      <c r="R18" s="292"/>
      <c r="S18" s="329"/>
      <c r="T18" s="330"/>
      <c r="U18" s="296"/>
      <c r="V18" s="479"/>
      <c r="W18" s="300"/>
      <c r="X18" s="301"/>
      <c r="Y18" s="333"/>
      <c r="Z18" s="301"/>
      <c r="AA18" s="301"/>
      <c r="AB18" s="333"/>
      <c r="AC18" s="301"/>
      <c r="AD18" s="301"/>
      <c r="AE18" s="334"/>
      <c r="AF18" s="301"/>
      <c r="AG18" s="301"/>
      <c r="AH18" s="334"/>
      <c r="AI18" s="331"/>
      <c r="AJ18" s="332"/>
      <c r="AK18" s="304"/>
      <c r="AL18" s="305"/>
      <c r="AM18" s="327"/>
      <c r="AN18" s="502"/>
      <c r="AO18" s="327"/>
      <c r="AP18" s="508"/>
      <c r="AQ18" s="327"/>
      <c r="AR18" s="328"/>
      <c r="AS18" s="306"/>
      <c r="AT18" s="323"/>
      <c r="AU18" s="308"/>
      <c r="AV18" s="309"/>
      <c r="AW18" s="308"/>
      <c r="AX18" s="310"/>
    </row>
    <row r="19" spans="1:51">
      <c r="A19" s="98">
        <f t="shared" si="0"/>
        <v>6</v>
      </c>
      <c r="B19" s="285"/>
      <c r="C19" s="285"/>
      <c r="D19" s="286"/>
      <c r="E19" s="287"/>
      <c r="F19" s="287"/>
      <c r="G19" s="324"/>
      <c r="H19" s="414"/>
      <c r="I19" s="287"/>
      <c r="J19" s="325"/>
      <c r="K19" s="336"/>
      <c r="L19" s="349"/>
      <c r="M19" s="328"/>
      <c r="N19" s="328"/>
      <c r="O19" s="328"/>
      <c r="P19" s="328"/>
      <c r="Q19" s="328"/>
      <c r="R19" s="292"/>
      <c r="S19" s="329"/>
      <c r="T19" s="330"/>
      <c r="U19" s="296"/>
      <c r="V19" s="479"/>
      <c r="W19" s="300"/>
      <c r="X19" s="301"/>
      <c r="Y19" s="333"/>
      <c r="Z19" s="301"/>
      <c r="AA19" s="301"/>
      <c r="AB19" s="333"/>
      <c r="AC19" s="301"/>
      <c r="AD19" s="301"/>
      <c r="AE19" s="334"/>
      <c r="AF19" s="301"/>
      <c r="AG19" s="301"/>
      <c r="AH19" s="334"/>
      <c r="AI19" s="331"/>
      <c r="AJ19" s="332"/>
      <c r="AK19" s="304"/>
      <c r="AL19" s="305"/>
      <c r="AM19" s="327"/>
      <c r="AN19" s="502"/>
      <c r="AO19" s="327"/>
      <c r="AP19" s="508"/>
      <c r="AQ19" s="327"/>
      <c r="AR19" s="328"/>
      <c r="AS19" s="306"/>
      <c r="AT19" s="323"/>
      <c r="AU19" s="308"/>
      <c r="AV19" s="309"/>
      <c r="AW19" s="308"/>
      <c r="AX19" s="310"/>
    </row>
    <row r="20" spans="1:51">
      <c r="A20" s="98">
        <f t="shared" si="0"/>
        <v>7</v>
      </c>
      <c r="B20" s="285"/>
      <c r="C20" s="285"/>
      <c r="D20" s="286"/>
      <c r="E20" s="287"/>
      <c r="F20" s="287"/>
      <c r="G20" s="287"/>
      <c r="H20" s="412"/>
      <c r="I20" s="287"/>
      <c r="J20" s="288"/>
      <c r="K20" s="289"/>
      <c r="L20" s="347"/>
      <c r="M20" s="291"/>
      <c r="N20" s="291"/>
      <c r="O20" s="291"/>
      <c r="P20" s="291"/>
      <c r="Q20" s="291"/>
      <c r="R20" s="292"/>
      <c r="S20" s="294"/>
      <c r="T20" s="295"/>
      <c r="U20" s="296"/>
      <c r="V20" s="305"/>
      <c r="W20" s="300"/>
      <c r="X20" s="301"/>
      <c r="Y20" s="302"/>
      <c r="Z20" s="301"/>
      <c r="AA20" s="301"/>
      <c r="AB20" s="302"/>
      <c r="AC20" s="301"/>
      <c r="AD20" s="301"/>
      <c r="AE20" s="303"/>
      <c r="AF20" s="301"/>
      <c r="AG20" s="301"/>
      <c r="AH20" s="303"/>
      <c r="AI20" s="298"/>
      <c r="AJ20" s="299"/>
      <c r="AK20" s="304"/>
      <c r="AL20" s="305"/>
      <c r="AM20" s="290"/>
      <c r="AN20" s="503"/>
      <c r="AO20" s="290"/>
      <c r="AP20" s="500"/>
      <c r="AQ20" s="290"/>
      <c r="AR20" s="291"/>
      <c r="AS20" s="306"/>
      <c r="AT20" s="323"/>
      <c r="AU20" s="308"/>
      <c r="AV20" s="309"/>
      <c r="AW20" s="308"/>
      <c r="AX20" s="335"/>
    </row>
    <row r="21" spans="1:51">
      <c r="A21" s="98">
        <f t="shared" si="0"/>
        <v>8</v>
      </c>
      <c r="B21" s="285"/>
      <c r="C21" s="285"/>
      <c r="D21" s="286"/>
      <c r="E21" s="287"/>
      <c r="F21" s="287"/>
      <c r="G21" s="312"/>
      <c r="H21" s="412"/>
      <c r="I21" s="287"/>
      <c r="J21" s="313"/>
      <c r="K21" s="326"/>
      <c r="L21" s="348"/>
      <c r="M21" s="316"/>
      <c r="N21" s="316"/>
      <c r="O21" s="316"/>
      <c r="P21" s="316"/>
      <c r="Q21" s="316"/>
      <c r="R21" s="292"/>
      <c r="S21" s="317"/>
      <c r="T21" s="318"/>
      <c r="U21" s="296"/>
      <c r="V21" s="305"/>
      <c r="W21" s="300"/>
      <c r="X21" s="301"/>
      <c r="Y21" s="321"/>
      <c r="Z21" s="301"/>
      <c r="AA21" s="301"/>
      <c r="AB21" s="321"/>
      <c r="AC21" s="301"/>
      <c r="AD21" s="301"/>
      <c r="AE21" s="322"/>
      <c r="AF21" s="301"/>
      <c r="AG21" s="301"/>
      <c r="AH21" s="322"/>
      <c r="AI21" s="298"/>
      <c r="AJ21" s="299"/>
      <c r="AK21" s="304"/>
      <c r="AL21" s="305"/>
      <c r="AM21" s="519"/>
      <c r="AN21" s="500"/>
      <c r="AO21" s="290"/>
      <c r="AP21" s="500"/>
      <c r="AQ21" s="290"/>
      <c r="AR21" s="291"/>
      <c r="AS21" s="306"/>
      <c r="AT21" s="323"/>
      <c r="AU21" s="308"/>
      <c r="AV21" s="309"/>
      <c r="AW21" s="308"/>
      <c r="AX21" s="310"/>
    </row>
    <row r="22" spans="1:51">
      <c r="A22" s="98">
        <f t="shared" si="0"/>
        <v>9</v>
      </c>
      <c r="B22" s="285"/>
      <c r="C22" s="285"/>
      <c r="D22" s="286"/>
      <c r="E22" s="287"/>
      <c r="F22" s="287"/>
      <c r="G22" s="324"/>
      <c r="H22" s="412"/>
      <c r="I22" s="287"/>
      <c r="J22" s="325"/>
      <c r="K22" s="326"/>
      <c r="L22" s="349"/>
      <c r="M22" s="328"/>
      <c r="N22" s="328"/>
      <c r="O22" s="328"/>
      <c r="P22" s="328"/>
      <c r="Q22" s="328"/>
      <c r="R22" s="292"/>
      <c r="S22" s="329"/>
      <c r="T22" s="337"/>
      <c r="U22" s="296"/>
      <c r="V22" s="305"/>
      <c r="W22" s="300"/>
      <c r="X22" s="301"/>
      <c r="Y22" s="333"/>
      <c r="Z22" s="301"/>
      <c r="AA22" s="301"/>
      <c r="AB22" s="333"/>
      <c r="AC22" s="301"/>
      <c r="AD22" s="301"/>
      <c r="AE22" s="334"/>
      <c r="AF22" s="301"/>
      <c r="AG22" s="301"/>
      <c r="AH22" s="334"/>
      <c r="AI22" s="319"/>
      <c r="AJ22" s="320"/>
      <c r="AK22" s="304"/>
      <c r="AL22" s="305"/>
      <c r="AM22" s="315"/>
      <c r="AN22" s="501"/>
      <c r="AO22" s="315"/>
      <c r="AP22" s="507"/>
      <c r="AQ22" s="315"/>
      <c r="AR22" s="316"/>
      <c r="AS22" s="306"/>
      <c r="AT22" s="323"/>
      <c r="AU22" s="308"/>
      <c r="AV22" s="309"/>
      <c r="AW22" s="308"/>
      <c r="AX22" s="310"/>
    </row>
    <row r="23" spans="1:51">
      <c r="A23" s="98">
        <f t="shared" si="0"/>
        <v>10</v>
      </c>
      <c r="B23" s="285"/>
      <c r="C23" s="285"/>
      <c r="D23" s="286"/>
      <c r="E23" s="287"/>
      <c r="F23" s="287"/>
      <c r="G23" s="324"/>
      <c r="H23" s="412"/>
      <c r="I23" s="287"/>
      <c r="J23" s="325"/>
      <c r="K23" s="338"/>
      <c r="L23" s="349"/>
      <c r="M23" s="328"/>
      <c r="N23" s="328"/>
      <c r="O23" s="328"/>
      <c r="P23" s="328"/>
      <c r="Q23" s="328"/>
      <c r="R23" s="292"/>
      <c r="S23" s="297"/>
      <c r="T23" s="337"/>
      <c r="U23" s="296"/>
      <c r="V23" s="305"/>
      <c r="W23" s="300"/>
      <c r="X23" s="339"/>
      <c r="Y23" s="333"/>
      <c r="Z23" s="301"/>
      <c r="AA23" s="301"/>
      <c r="AB23" s="333"/>
      <c r="AC23" s="301"/>
      <c r="AD23" s="301"/>
      <c r="AE23" s="334"/>
      <c r="AF23" s="301"/>
      <c r="AG23" s="301"/>
      <c r="AH23" s="334"/>
      <c r="AI23" s="331"/>
      <c r="AJ23" s="332"/>
      <c r="AK23" s="304"/>
      <c r="AL23" s="305"/>
      <c r="AM23" s="327"/>
      <c r="AN23" s="502"/>
      <c r="AO23" s="327"/>
      <c r="AP23" s="508"/>
      <c r="AQ23" s="327"/>
      <c r="AR23" s="328"/>
      <c r="AS23" s="306"/>
      <c r="AT23" s="323"/>
      <c r="AU23" s="308"/>
      <c r="AV23" s="309"/>
      <c r="AW23" s="308"/>
      <c r="AX23" s="310"/>
    </row>
    <row r="24" spans="1:51">
      <c r="A24" s="98">
        <f t="shared" si="0"/>
        <v>11</v>
      </c>
      <c r="B24" s="285"/>
      <c r="C24" s="285"/>
      <c r="D24" s="286"/>
      <c r="E24" s="287"/>
      <c r="F24" s="287"/>
      <c r="G24" s="324"/>
      <c r="H24" s="412"/>
      <c r="I24" s="287"/>
      <c r="J24" s="288"/>
      <c r="K24" s="326"/>
      <c r="L24" s="349"/>
      <c r="M24" s="328"/>
      <c r="N24" s="328"/>
      <c r="O24" s="328"/>
      <c r="P24" s="328"/>
      <c r="Q24" s="328"/>
      <c r="R24" s="292"/>
      <c r="S24" s="329"/>
      <c r="T24" s="337"/>
      <c r="U24" s="296"/>
      <c r="V24" s="305"/>
      <c r="W24" s="300"/>
      <c r="X24" s="340"/>
      <c r="Y24" s="333"/>
      <c r="Z24" s="301"/>
      <c r="AA24" s="301"/>
      <c r="AB24" s="333"/>
      <c r="AC24" s="301"/>
      <c r="AD24" s="301"/>
      <c r="AE24" s="334"/>
      <c r="AF24" s="301"/>
      <c r="AG24" s="301"/>
      <c r="AH24" s="334"/>
      <c r="AI24" s="331"/>
      <c r="AJ24" s="332"/>
      <c r="AK24" s="304"/>
      <c r="AL24" s="305"/>
      <c r="AM24" s="327"/>
      <c r="AN24" s="502"/>
      <c r="AO24" s="327"/>
      <c r="AP24" s="508"/>
      <c r="AQ24" s="327"/>
      <c r="AR24" s="328"/>
      <c r="AS24" s="306"/>
      <c r="AT24" s="323"/>
      <c r="AU24" s="308"/>
      <c r="AV24" s="309"/>
      <c r="AW24" s="308"/>
      <c r="AX24" s="310"/>
    </row>
    <row r="25" spans="1:51">
      <c r="A25" s="98">
        <f t="shared" si="0"/>
        <v>12</v>
      </c>
      <c r="B25" s="285"/>
      <c r="C25" s="285"/>
      <c r="D25" s="286"/>
      <c r="E25" s="287"/>
      <c r="F25" s="287"/>
      <c r="G25" s="324"/>
      <c r="H25" s="412"/>
      <c r="I25" s="287"/>
      <c r="J25" s="325"/>
      <c r="K25" s="326"/>
      <c r="L25" s="349"/>
      <c r="M25" s="328"/>
      <c r="N25" s="328"/>
      <c r="O25" s="328"/>
      <c r="P25" s="328"/>
      <c r="Q25" s="328"/>
      <c r="R25" s="292"/>
      <c r="S25" s="329"/>
      <c r="T25" s="337"/>
      <c r="U25" s="296"/>
      <c r="V25" s="305"/>
      <c r="W25" s="341"/>
      <c r="X25" s="340"/>
      <c r="Y25" s="333"/>
      <c r="Z25" s="301"/>
      <c r="AA25" s="301"/>
      <c r="AB25" s="333"/>
      <c r="AC25" s="301"/>
      <c r="AD25" s="301"/>
      <c r="AE25" s="334"/>
      <c r="AF25" s="301"/>
      <c r="AG25" s="301"/>
      <c r="AH25" s="334"/>
      <c r="AI25" s="331"/>
      <c r="AJ25" s="332"/>
      <c r="AK25" s="304"/>
      <c r="AL25" s="305"/>
      <c r="AM25" s="327"/>
      <c r="AN25" s="502"/>
      <c r="AO25" s="327"/>
      <c r="AP25" s="508"/>
      <c r="AQ25" s="327"/>
      <c r="AR25" s="328"/>
      <c r="AS25" s="306"/>
      <c r="AT25" s="323"/>
      <c r="AU25" s="308"/>
      <c r="AV25" s="309"/>
      <c r="AW25" s="308"/>
      <c r="AX25" s="310"/>
    </row>
    <row r="26" spans="1:51">
      <c r="A26" s="98">
        <f t="shared" si="0"/>
        <v>13</v>
      </c>
      <c r="B26" s="285"/>
      <c r="C26" s="285"/>
      <c r="D26" s="286"/>
      <c r="E26" s="287"/>
      <c r="F26" s="287"/>
      <c r="G26" s="287"/>
      <c r="H26" s="412"/>
      <c r="I26" s="287"/>
      <c r="J26" s="288"/>
      <c r="K26" s="326"/>
      <c r="L26" s="347"/>
      <c r="M26" s="291"/>
      <c r="N26" s="291"/>
      <c r="O26" s="291"/>
      <c r="P26" s="291"/>
      <c r="Q26" s="291"/>
      <c r="R26" s="292"/>
      <c r="S26" s="294"/>
      <c r="T26" s="343"/>
      <c r="U26" s="296"/>
      <c r="V26" s="305"/>
      <c r="W26" s="344"/>
      <c r="X26" s="340"/>
      <c r="Y26" s="302"/>
      <c r="Z26" s="301"/>
      <c r="AA26" s="301"/>
      <c r="AB26" s="302"/>
      <c r="AC26" s="301"/>
      <c r="AD26" s="301"/>
      <c r="AE26" s="303"/>
      <c r="AF26" s="301"/>
      <c r="AG26" s="301"/>
      <c r="AH26" s="303"/>
      <c r="AI26" s="331"/>
      <c r="AJ26" s="332"/>
      <c r="AK26" s="304"/>
      <c r="AL26" s="305"/>
      <c r="AM26" s="327"/>
      <c r="AN26" s="502"/>
      <c r="AO26" s="327"/>
      <c r="AP26" s="508"/>
      <c r="AQ26" s="327"/>
      <c r="AR26" s="328"/>
      <c r="AS26" s="306"/>
      <c r="AT26" s="323"/>
      <c r="AU26" s="308"/>
      <c r="AV26" s="309"/>
      <c r="AW26" s="308"/>
      <c r="AX26" s="310"/>
    </row>
    <row r="27" spans="1:51">
      <c r="A27" s="98">
        <f t="shared" si="0"/>
        <v>14</v>
      </c>
      <c r="B27" s="285"/>
      <c r="C27" s="285"/>
      <c r="D27" s="286"/>
      <c r="E27" s="287"/>
      <c r="F27" s="287"/>
      <c r="G27" s="312"/>
      <c r="H27" s="412"/>
      <c r="I27" s="287"/>
      <c r="J27" s="288"/>
      <c r="K27" s="289"/>
      <c r="L27" s="348"/>
      <c r="M27" s="316"/>
      <c r="N27" s="316"/>
      <c r="O27" s="316"/>
      <c r="P27" s="316"/>
      <c r="Q27" s="316"/>
      <c r="R27" s="292"/>
      <c r="S27" s="317"/>
      <c r="T27" s="345"/>
      <c r="U27" s="296"/>
      <c r="V27" s="305"/>
      <c r="W27" s="344"/>
      <c r="X27" s="340"/>
      <c r="Y27" s="321"/>
      <c r="Z27" s="301"/>
      <c r="AA27" s="301"/>
      <c r="AB27" s="321"/>
      <c r="AC27" s="301"/>
      <c r="AD27" s="301"/>
      <c r="AE27" s="322"/>
      <c r="AF27" s="301"/>
      <c r="AG27" s="301"/>
      <c r="AH27" s="322"/>
      <c r="AI27" s="298"/>
      <c r="AJ27" s="299"/>
      <c r="AK27" s="304"/>
      <c r="AL27" s="305"/>
      <c r="AM27" s="290"/>
      <c r="AN27" s="503"/>
      <c r="AO27" s="290"/>
      <c r="AP27" s="500"/>
      <c r="AQ27" s="290"/>
      <c r="AR27" s="291"/>
      <c r="AS27" s="306"/>
      <c r="AT27" s="323"/>
      <c r="AU27" s="308"/>
      <c r="AV27" s="309"/>
      <c r="AW27" s="308"/>
      <c r="AX27" s="310"/>
    </row>
    <row r="28" spans="1:51">
      <c r="A28" s="98">
        <f t="shared" si="0"/>
        <v>15</v>
      </c>
      <c r="B28" s="285"/>
      <c r="C28" s="285"/>
      <c r="D28" s="286"/>
      <c r="E28" s="287"/>
      <c r="F28" s="287"/>
      <c r="G28" s="324"/>
      <c r="H28" s="412"/>
      <c r="I28" s="324"/>
      <c r="J28" s="325"/>
      <c r="K28" s="338"/>
      <c r="L28" s="349"/>
      <c r="M28" s="328"/>
      <c r="N28" s="328"/>
      <c r="O28" s="328"/>
      <c r="P28" s="328"/>
      <c r="Q28" s="328"/>
      <c r="R28" s="292"/>
      <c r="S28" s="329"/>
      <c r="T28" s="337"/>
      <c r="U28" s="296"/>
      <c r="V28" s="305"/>
      <c r="W28" s="300"/>
      <c r="X28" s="340"/>
      <c r="Y28" s="333"/>
      <c r="Z28" s="301"/>
      <c r="AA28" s="301"/>
      <c r="AB28" s="333"/>
      <c r="AC28" s="301"/>
      <c r="AD28" s="301"/>
      <c r="AE28" s="334"/>
      <c r="AF28" s="301"/>
      <c r="AG28" s="301"/>
      <c r="AH28" s="334"/>
      <c r="AI28" s="298"/>
      <c r="AJ28" s="299"/>
      <c r="AK28" s="304"/>
      <c r="AL28" s="305"/>
      <c r="AM28" s="519"/>
      <c r="AN28" s="500"/>
      <c r="AO28" s="290"/>
      <c r="AP28" s="500"/>
      <c r="AQ28" s="290"/>
      <c r="AR28" s="291"/>
      <c r="AS28" s="306"/>
      <c r="AT28" s="323"/>
      <c r="AU28" s="308"/>
      <c r="AV28" s="309"/>
      <c r="AW28" s="308"/>
      <c r="AX28" s="310"/>
    </row>
    <row r="29" spans="1:51">
      <c r="A29" s="98">
        <f t="shared" si="0"/>
        <v>16</v>
      </c>
      <c r="B29" s="285"/>
      <c r="C29" s="285"/>
      <c r="D29" s="286"/>
      <c r="E29" s="287"/>
      <c r="F29" s="287"/>
      <c r="G29" s="324"/>
      <c r="H29" s="412"/>
      <c r="I29" s="324"/>
      <c r="J29" s="325"/>
      <c r="K29" s="289"/>
      <c r="L29" s="349"/>
      <c r="M29" s="328"/>
      <c r="N29" s="328"/>
      <c r="O29" s="328"/>
      <c r="P29" s="328"/>
      <c r="Q29" s="328"/>
      <c r="R29" s="292"/>
      <c r="S29" s="297"/>
      <c r="T29" s="337"/>
      <c r="U29" s="296"/>
      <c r="V29" s="305"/>
      <c r="W29" s="341"/>
      <c r="X29" s="301"/>
      <c r="Y29" s="333"/>
      <c r="Z29" s="301"/>
      <c r="AA29" s="301"/>
      <c r="AB29" s="333"/>
      <c r="AC29" s="301"/>
      <c r="AD29" s="301"/>
      <c r="AE29" s="334"/>
      <c r="AF29" s="301"/>
      <c r="AG29" s="301"/>
      <c r="AH29" s="334"/>
      <c r="AI29" s="319"/>
      <c r="AJ29" s="320"/>
      <c r="AK29" s="304"/>
      <c r="AL29" s="305"/>
      <c r="AM29" s="315"/>
      <c r="AN29" s="501"/>
      <c r="AO29" s="315"/>
      <c r="AP29" s="507"/>
      <c r="AQ29" s="315"/>
      <c r="AR29" s="316"/>
      <c r="AS29" s="306"/>
      <c r="AT29" s="323"/>
      <c r="AU29" s="308"/>
      <c r="AV29" s="309"/>
      <c r="AW29" s="308"/>
      <c r="AX29" s="310"/>
    </row>
    <row r="30" spans="1:51">
      <c r="A30" s="98">
        <f t="shared" si="0"/>
        <v>17</v>
      </c>
      <c r="B30" s="285"/>
      <c r="C30" s="285"/>
      <c r="D30" s="286"/>
      <c r="E30" s="287"/>
      <c r="F30" s="287"/>
      <c r="G30" s="324"/>
      <c r="H30" s="412"/>
      <c r="I30" s="324"/>
      <c r="J30" s="325"/>
      <c r="K30" s="338"/>
      <c r="L30" s="349"/>
      <c r="M30" s="328"/>
      <c r="N30" s="328"/>
      <c r="O30" s="328"/>
      <c r="P30" s="328"/>
      <c r="Q30" s="328"/>
      <c r="R30" s="292"/>
      <c r="S30" s="329"/>
      <c r="T30" s="337"/>
      <c r="U30" s="296"/>
      <c r="V30" s="305"/>
      <c r="W30" s="344"/>
      <c r="X30" s="301"/>
      <c r="Y30" s="333"/>
      <c r="Z30" s="301"/>
      <c r="AA30" s="301"/>
      <c r="AB30" s="333"/>
      <c r="AC30" s="301"/>
      <c r="AD30" s="301"/>
      <c r="AE30" s="334"/>
      <c r="AF30" s="301"/>
      <c r="AG30" s="301"/>
      <c r="AH30" s="334"/>
      <c r="AI30" s="331"/>
      <c r="AJ30" s="332"/>
      <c r="AK30" s="342"/>
      <c r="AL30" s="305"/>
      <c r="AM30" s="327"/>
      <c r="AN30" s="502"/>
      <c r="AO30" s="327"/>
      <c r="AP30" s="508"/>
      <c r="AQ30" s="327"/>
      <c r="AR30" s="328"/>
      <c r="AS30" s="306"/>
      <c r="AT30" s="323"/>
      <c r="AU30" s="308"/>
      <c r="AV30" s="309"/>
      <c r="AW30" s="308"/>
      <c r="AX30" s="310"/>
    </row>
    <row r="31" spans="1:51">
      <c r="A31" s="98">
        <f t="shared" si="0"/>
        <v>18</v>
      </c>
      <c r="B31" s="285"/>
      <c r="C31" s="285"/>
      <c r="D31" s="286"/>
      <c r="E31" s="287"/>
      <c r="F31" s="287"/>
      <c r="G31" s="324"/>
      <c r="H31" s="412"/>
      <c r="I31" s="324"/>
      <c r="J31" s="325"/>
      <c r="K31" s="338"/>
      <c r="L31" s="349"/>
      <c r="M31" s="328"/>
      <c r="N31" s="328"/>
      <c r="O31" s="328"/>
      <c r="P31" s="328"/>
      <c r="Q31" s="328"/>
      <c r="R31" s="292"/>
      <c r="S31" s="329"/>
      <c r="T31" s="337"/>
      <c r="U31" s="296"/>
      <c r="V31" s="305"/>
      <c r="W31" s="300"/>
      <c r="X31" s="301"/>
      <c r="Y31" s="333"/>
      <c r="Z31" s="301"/>
      <c r="AA31" s="301"/>
      <c r="AB31" s="333"/>
      <c r="AC31" s="301"/>
      <c r="AD31" s="301"/>
      <c r="AE31" s="334"/>
      <c r="AF31" s="301"/>
      <c r="AG31" s="301"/>
      <c r="AH31" s="334"/>
      <c r="AI31" s="331"/>
      <c r="AJ31" s="332"/>
      <c r="AK31" s="304"/>
      <c r="AL31" s="305"/>
      <c r="AM31" s="327"/>
      <c r="AN31" s="502"/>
      <c r="AO31" s="327"/>
      <c r="AP31" s="508"/>
      <c r="AQ31" s="327"/>
      <c r="AR31" s="328"/>
      <c r="AS31" s="306"/>
      <c r="AT31" s="323"/>
      <c r="AU31" s="308"/>
      <c r="AV31" s="309"/>
      <c r="AW31" s="308"/>
      <c r="AX31" s="310"/>
    </row>
    <row r="32" spans="1:51">
      <c r="A32" s="98">
        <f t="shared" si="0"/>
        <v>19</v>
      </c>
      <c r="B32" s="285"/>
      <c r="C32" s="285"/>
      <c r="D32" s="286"/>
      <c r="E32" s="287"/>
      <c r="F32" s="287"/>
      <c r="G32" s="287"/>
      <c r="H32" s="412"/>
      <c r="I32" s="287"/>
      <c r="J32" s="325"/>
      <c r="K32" s="326"/>
      <c r="L32" s="347"/>
      <c r="M32" s="291"/>
      <c r="N32" s="291"/>
      <c r="O32" s="291"/>
      <c r="P32" s="291"/>
      <c r="Q32" s="291"/>
      <c r="R32" s="292"/>
      <c r="S32" s="294"/>
      <c r="T32" s="343"/>
      <c r="U32" s="296"/>
      <c r="V32" s="305"/>
      <c r="W32" s="341"/>
      <c r="X32" s="301"/>
      <c r="Y32" s="302"/>
      <c r="Z32" s="301"/>
      <c r="AA32" s="301"/>
      <c r="AB32" s="302"/>
      <c r="AC32" s="301"/>
      <c r="AD32" s="301"/>
      <c r="AE32" s="303"/>
      <c r="AF32" s="301"/>
      <c r="AG32" s="301"/>
      <c r="AH32" s="303"/>
      <c r="AI32" s="331"/>
      <c r="AJ32" s="332"/>
      <c r="AK32" s="304"/>
      <c r="AL32" s="305"/>
      <c r="AM32" s="327"/>
      <c r="AN32" s="502"/>
      <c r="AO32" s="327"/>
      <c r="AP32" s="508"/>
      <c r="AQ32" s="327"/>
      <c r="AR32" s="328"/>
      <c r="AS32" s="306"/>
      <c r="AT32" s="323"/>
      <c r="AU32" s="308"/>
      <c r="AV32" s="309"/>
      <c r="AW32" s="308"/>
      <c r="AX32" s="310"/>
    </row>
    <row r="33" spans="1:50">
      <c r="A33" s="98">
        <f t="shared" si="0"/>
        <v>20</v>
      </c>
      <c r="B33" s="285"/>
      <c r="C33" s="285"/>
      <c r="D33" s="286"/>
      <c r="E33" s="287"/>
      <c r="F33" s="287"/>
      <c r="G33" s="312"/>
      <c r="H33" s="412"/>
      <c r="I33" s="312"/>
      <c r="J33" s="325"/>
      <c r="K33" s="338"/>
      <c r="L33" s="348"/>
      <c r="M33" s="316"/>
      <c r="N33" s="316"/>
      <c r="O33" s="316"/>
      <c r="P33" s="316"/>
      <c r="Q33" s="316"/>
      <c r="R33" s="292"/>
      <c r="S33" s="317"/>
      <c r="T33" s="345"/>
      <c r="U33" s="296"/>
      <c r="V33" s="480"/>
      <c r="W33" s="300"/>
      <c r="X33" s="339"/>
      <c r="Y33" s="321"/>
      <c r="Z33" s="301"/>
      <c r="AA33" s="301"/>
      <c r="AB33" s="321"/>
      <c r="AC33" s="301"/>
      <c r="AD33" s="301"/>
      <c r="AE33" s="322"/>
      <c r="AF33" s="301"/>
      <c r="AG33" s="301"/>
      <c r="AH33" s="322"/>
      <c r="AI33" s="331"/>
      <c r="AJ33" s="332"/>
      <c r="AK33" s="304"/>
      <c r="AL33" s="305"/>
      <c r="AM33" s="327"/>
      <c r="AN33" s="502"/>
      <c r="AO33" s="327"/>
      <c r="AP33" s="508"/>
      <c r="AQ33" s="327"/>
      <c r="AR33" s="328"/>
      <c r="AS33" s="306"/>
      <c r="AT33" s="323"/>
      <c r="AU33" s="308"/>
      <c r="AV33" s="309"/>
      <c r="AW33" s="308"/>
      <c r="AX33" s="310"/>
    </row>
    <row r="34" spans="1:50">
      <c r="A34" s="98">
        <f t="shared" si="0"/>
        <v>21</v>
      </c>
      <c r="B34" s="285"/>
      <c r="C34" s="285"/>
      <c r="D34" s="286"/>
      <c r="E34" s="287"/>
      <c r="F34" s="287"/>
      <c r="G34" s="324"/>
      <c r="H34" s="412"/>
      <c r="I34" s="287"/>
      <c r="J34" s="325"/>
      <c r="K34" s="326"/>
      <c r="L34" s="349"/>
      <c r="M34" s="328"/>
      <c r="N34" s="328"/>
      <c r="O34" s="328"/>
      <c r="P34" s="328"/>
      <c r="Q34" s="328"/>
      <c r="R34" s="292"/>
      <c r="S34" s="329"/>
      <c r="T34" s="337"/>
      <c r="U34" s="296"/>
      <c r="V34" s="305"/>
      <c r="W34" s="341"/>
      <c r="X34" s="340"/>
      <c r="Y34" s="333"/>
      <c r="Z34" s="301"/>
      <c r="AA34" s="301"/>
      <c r="AB34" s="333"/>
      <c r="AC34" s="301"/>
      <c r="AD34" s="301"/>
      <c r="AE34" s="334"/>
      <c r="AF34" s="301"/>
      <c r="AG34" s="301"/>
      <c r="AH34" s="334"/>
      <c r="AI34" s="298"/>
      <c r="AJ34" s="299"/>
      <c r="AK34" s="304"/>
      <c r="AL34" s="305"/>
      <c r="AM34" s="290"/>
      <c r="AN34" s="503"/>
      <c r="AO34" s="290"/>
      <c r="AP34" s="500"/>
      <c r="AQ34" s="290"/>
      <c r="AR34" s="291"/>
      <c r="AS34" s="306"/>
      <c r="AT34" s="323"/>
      <c r="AU34" s="308"/>
      <c r="AV34" s="309"/>
      <c r="AW34" s="308"/>
      <c r="AX34" s="310"/>
    </row>
    <row r="35" spans="1:50">
      <c r="A35" s="98">
        <f t="shared" si="0"/>
        <v>22</v>
      </c>
      <c r="B35" s="285"/>
      <c r="C35" s="285"/>
      <c r="D35" s="286"/>
      <c r="E35" s="287"/>
      <c r="F35" s="287"/>
      <c r="G35" s="324"/>
      <c r="H35" s="412"/>
      <c r="I35" s="287"/>
      <c r="J35" s="325"/>
      <c r="K35" s="326"/>
      <c r="L35" s="349"/>
      <c r="M35" s="328"/>
      <c r="N35" s="328"/>
      <c r="O35" s="328"/>
      <c r="P35" s="328"/>
      <c r="Q35" s="328"/>
      <c r="R35" s="292"/>
      <c r="S35" s="329"/>
      <c r="T35" s="337"/>
      <c r="U35" s="296"/>
      <c r="V35" s="305"/>
      <c r="W35" s="344"/>
      <c r="X35" s="340"/>
      <c r="Y35" s="333"/>
      <c r="Z35" s="333"/>
      <c r="AA35" s="301"/>
      <c r="AB35" s="333"/>
      <c r="AC35" s="301"/>
      <c r="AD35" s="301"/>
      <c r="AE35" s="334"/>
      <c r="AF35" s="301"/>
      <c r="AG35" s="301"/>
      <c r="AH35" s="334"/>
      <c r="AI35" s="298"/>
      <c r="AJ35" s="299"/>
      <c r="AK35" s="304"/>
      <c r="AL35" s="305"/>
      <c r="AM35" s="519"/>
      <c r="AN35" s="500"/>
      <c r="AO35" s="290"/>
      <c r="AP35" s="500"/>
      <c r="AQ35" s="290"/>
      <c r="AR35" s="291"/>
      <c r="AS35" s="306"/>
      <c r="AT35" s="323"/>
      <c r="AU35" s="308"/>
      <c r="AV35" s="309"/>
      <c r="AW35" s="308"/>
      <c r="AX35" s="310"/>
    </row>
    <row r="36" spans="1:50">
      <c r="A36" s="98">
        <f t="shared" si="0"/>
        <v>23</v>
      </c>
      <c r="B36" s="285"/>
      <c r="C36" s="285"/>
      <c r="D36" s="286"/>
      <c r="E36" s="287"/>
      <c r="F36" s="287"/>
      <c r="G36" s="324"/>
      <c r="H36" s="412"/>
      <c r="I36" s="346"/>
      <c r="J36" s="325"/>
      <c r="K36" s="289"/>
      <c r="L36" s="349"/>
      <c r="M36" s="328"/>
      <c r="N36" s="328"/>
      <c r="O36" s="328"/>
      <c r="P36" s="328"/>
      <c r="Q36" s="328"/>
      <c r="R36" s="292"/>
      <c r="S36" s="329"/>
      <c r="T36" s="337"/>
      <c r="U36" s="293"/>
      <c r="V36" s="305"/>
      <c r="W36" s="300"/>
      <c r="X36" s="340"/>
      <c r="Y36" s="333"/>
      <c r="Z36" s="301"/>
      <c r="AA36" s="301"/>
      <c r="AB36" s="333"/>
      <c r="AC36" s="301"/>
      <c r="AD36" s="301"/>
      <c r="AE36" s="334"/>
      <c r="AF36" s="301"/>
      <c r="AG36" s="301"/>
      <c r="AH36" s="334"/>
      <c r="AI36" s="319"/>
      <c r="AJ36" s="320"/>
      <c r="AK36" s="304"/>
      <c r="AL36" s="305"/>
      <c r="AM36" s="315"/>
      <c r="AN36" s="501"/>
      <c r="AO36" s="315"/>
      <c r="AP36" s="507"/>
      <c r="AQ36" s="315"/>
      <c r="AR36" s="316"/>
      <c r="AS36" s="306"/>
      <c r="AT36" s="323"/>
      <c r="AU36" s="308"/>
      <c r="AV36" s="309"/>
      <c r="AW36" s="308"/>
      <c r="AX36" s="310"/>
    </row>
    <row r="37" spans="1:50">
      <c r="A37" s="98">
        <f t="shared" si="0"/>
        <v>24</v>
      </c>
      <c r="B37" s="285"/>
      <c r="C37" s="285"/>
      <c r="D37" s="286"/>
      <c r="E37" s="287"/>
      <c r="F37" s="287"/>
      <c r="G37" s="324"/>
      <c r="H37" s="412"/>
      <c r="I37" s="312"/>
      <c r="J37" s="325"/>
      <c r="K37" s="338"/>
      <c r="L37" s="349"/>
      <c r="M37" s="328"/>
      <c r="N37" s="328"/>
      <c r="O37" s="328"/>
      <c r="P37" s="328"/>
      <c r="Q37" s="328"/>
      <c r="R37" s="292"/>
      <c r="S37" s="329"/>
      <c r="T37" s="337"/>
      <c r="U37" s="296"/>
      <c r="V37" s="305"/>
      <c r="W37" s="300"/>
      <c r="X37" s="340"/>
      <c r="Y37" s="333"/>
      <c r="Z37" s="301"/>
      <c r="AA37" s="301"/>
      <c r="AB37" s="333"/>
      <c r="AC37" s="301"/>
      <c r="AD37" s="301"/>
      <c r="AE37" s="334"/>
      <c r="AF37" s="301"/>
      <c r="AG37" s="301"/>
      <c r="AH37" s="334"/>
      <c r="AI37" s="331"/>
      <c r="AJ37" s="332"/>
      <c r="AK37" s="304"/>
      <c r="AL37" s="305"/>
      <c r="AM37" s="327"/>
      <c r="AN37" s="502"/>
      <c r="AO37" s="327"/>
      <c r="AP37" s="508"/>
      <c r="AQ37" s="327"/>
      <c r="AR37" s="328"/>
      <c r="AS37" s="306"/>
      <c r="AT37" s="323"/>
      <c r="AU37" s="308"/>
      <c r="AV37" s="309"/>
      <c r="AW37" s="308"/>
      <c r="AX37" s="310"/>
    </row>
    <row r="38" spans="1:50">
      <c r="A38" s="98">
        <f t="shared" si="0"/>
        <v>25</v>
      </c>
      <c r="B38" s="285"/>
      <c r="C38" s="285"/>
      <c r="D38" s="286"/>
      <c r="E38" s="287"/>
      <c r="F38" s="287"/>
      <c r="G38" s="287"/>
      <c r="H38" s="412"/>
      <c r="I38" s="287"/>
      <c r="J38" s="288"/>
      <c r="K38" s="289"/>
      <c r="L38" s="347"/>
      <c r="M38" s="291"/>
      <c r="N38" s="291"/>
      <c r="O38" s="291"/>
      <c r="P38" s="291"/>
      <c r="Q38" s="291"/>
      <c r="R38" s="292"/>
      <c r="S38" s="294"/>
      <c r="T38" s="295"/>
      <c r="U38" s="296"/>
      <c r="V38" s="305"/>
      <c r="W38" s="300"/>
      <c r="X38" s="301"/>
      <c r="Y38" s="302"/>
      <c r="Z38" s="301"/>
      <c r="AA38" s="301"/>
      <c r="AB38" s="302"/>
      <c r="AC38" s="301"/>
      <c r="AD38" s="301"/>
      <c r="AE38" s="303"/>
      <c r="AF38" s="301"/>
      <c r="AG38" s="301"/>
      <c r="AH38" s="303"/>
      <c r="AI38" s="298"/>
      <c r="AJ38" s="299"/>
      <c r="AK38" s="304"/>
      <c r="AL38" s="305"/>
      <c r="AM38" s="519"/>
      <c r="AN38" s="500"/>
      <c r="AO38" s="290"/>
      <c r="AP38" s="500"/>
      <c r="AQ38" s="290"/>
      <c r="AR38" s="291"/>
      <c r="AS38" s="306"/>
      <c r="AT38" s="307"/>
      <c r="AU38" s="308"/>
      <c r="AV38" s="309"/>
      <c r="AW38" s="308"/>
      <c r="AX38" s="310"/>
    </row>
    <row r="39" spans="1:50">
      <c r="A39" s="98">
        <f t="shared" si="0"/>
        <v>26</v>
      </c>
      <c r="B39" s="285"/>
      <c r="C39" s="285"/>
      <c r="D39" s="286"/>
      <c r="E39" s="287"/>
      <c r="F39" s="287"/>
      <c r="G39" s="312"/>
      <c r="H39" s="413"/>
      <c r="I39" s="287"/>
      <c r="J39" s="313"/>
      <c r="K39" s="314"/>
      <c r="L39" s="348"/>
      <c r="M39" s="316"/>
      <c r="N39" s="316"/>
      <c r="O39" s="316"/>
      <c r="P39" s="316"/>
      <c r="Q39" s="316"/>
      <c r="R39" s="292"/>
      <c r="S39" s="317"/>
      <c r="T39" s="318"/>
      <c r="U39" s="293"/>
      <c r="V39" s="305"/>
      <c r="W39" s="300"/>
      <c r="X39" s="301"/>
      <c r="Y39" s="321"/>
      <c r="Z39" s="301"/>
      <c r="AA39" s="301"/>
      <c r="AB39" s="321"/>
      <c r="AC39" s="301"/>
      <c r="AD39" s="301"/>
      <c r="AE39" s="322"/>
      <c r="AF39" s="301"/>
      <c r="AG39" s="301"/>
      <c r="AH39" s="322"/>
      <c r="AI39" s="319"/>
      <c r="AJ39" s="320"/>
      <c r="AK39" s="304"/>
      <c r="AL39" s="305"/>
      <c r="AM39" s="315"/>
      <c r="AN39" s="501"/>
      <c r="AO39" s="315"/>
      <c r="AP39" s="507"/>
      <c r="AQ39" s="315"/>
      <c r="AR39" s="316"/>
      <c r="AS39" s="306"/>
      <c r="AT39" s="323"/>
      <c r="AU39" s="308"/>
      <c r="AV39" s="309"/>
      <c r="AW39" s="308"/>
      <c r="AX39" s="310"/>
    </row>
    <row r="40" spans="1:50">
      <c r="A40" s="98">
        <f t="shared" si="0"/>
        <v>27</v>
      </c>
      <c r="B40" s="285"/>
      <c r="C40" s="285"/>
      <c r="D40" s="286"/>
      <c r="E40" s="287"/>
      <c r="F40" s="287"/>
      <c r="G40" s="324"/>
      <c r="H40" s="412"/>
      <c r="I40" s="287"/>
      <c r="J40" s="325"/>
      <c r="K40" s="326"/>
      <c r="L40" s="349"/>
      <c r="M40" s="328"/>
      <c r="N40" s="328"/>
      <c r="O40" s="328"/>
      <c r="P40" s="328"/>
      <c r="Q40" s="328"/>
      <c r="R40" s="292"/>
      <c r="S40" s="329"/>
      <c r="T40" s="330"/>
      <c r="U40" s="296"/>
      <c r="V40" s="305"/>
      <c r="W40" s="300"/>
      <c r="X40" s="301"/>
      <c r="Y40" s="333"/>
      <c r="Z40" s="301"/>
      <c r="AA40" s="301"/>
      <c r="AB40" s="333"/>
      <c r="AC40" s="301"/>
      <c r="AD40" s="301"/>
      <c r="AE40" s="334"/>
      <c r="AF40" s="301"/>
      <c r="AG40" s="301"/>
      <c r="AH40" s="334"/>
      <c r="AI40" s="331"/>
      <c r="AJ40" s="332"/>
      <c r="AK40" s="304"/>
      <c r="AL40" s="305"/>
      <c r="AM40" s="327"/>
      <c r="AN40" s="502"/>
      <c r="AO40" s="327"/>
      <c r="AP40" s="508"/>
      <c r="AQ40" s="327"/>
      <c r="AR40" s="328"/>
      <c r="AS40" s="306"/>
      <c r="AT40" s="323"/>
      <c r="AU40" s="308"/>
      <c r="AV40" s="309"/>
      <c r="AW40" s="308"/>
      <c r="AX40" s="310"/>
    </row>
    <row r="41" spans="1:50">
      <c r="A41" s="98">
        <f t="shared" si="0"/>
        <v>28</v>
      </c>
      <c r="B41" s="285"/>
      <c r="C41" s="285"/>
      <c r="D41" s="286"/>
      <c r="E41" s="287"/>
      <c r="F41" s="287"/>
      <c r="G41" s="324"/>
      <c r="H41" s="412"/>
      <c r="I41" s="287"/>
      <c r="J41" s="325"/>
      <c r="K41" s="326"/>
      <c r="L41" s="349"/>
      <c r="M41" s="328"/>
      <c r="N41" s="328"/>
      <c r="O41" s="328"/>
      <c r="P41" s="328"/>
      <c r="Q41" s="328"/>
      <c r="R41" s="292"/>
      <c r="S41" s="329"/>
      <c r="T41" s="330"/>
      <c r="U41" s="296"/>
      <c r="V41" s="305"/>
      <c r="W41" s="300"/>
      <c r="X41" s="301"/>
      <c r="Y41" s="333"/>
      <c r="Z41" s="301"/>
      <c r="AA41" s="301"/>
      <c r="AB41" s="333"/>
      <c r="AC41" s="301"/>
      <c r="AD41" s="301"/>
      <c r="AE41" s="334"/>
      <c r="AF41" s="301"/>
      <c r="AG41" s="301"/>
      <c r="AH41" s="334"/>
      <c r="AI41" s="331"/>
      <c r="AJ41" s="332"/>
      <c r="AK41" s="304"/>
      <c r="AL41" s="305"/>
      <c r="AM41" s="327"/>
      <c r="AN41" s="502"/>
      <c r="AO41" s="327"/>
      <c r="AP41" s="508"/>
      <c r="AQ41" s="327"/>
      <c r="AR41" s="328"/>
      <c r="AS41" s="306"/>
      <c r="AT41" s="323"/>
      <c r="AU41" s="308"/>
      <c r="AV41" s="309"/>
      <c r="AW41" s="308"/>
      <c r="AX41" s="335"/>
    </row>
    <row r="42" spans="1:50">
      <c r="A42" s="98">
        <f t="shared" si="0"/>
        <v>29</v>
      </c>
      <c r="B42" s="285"/>
      <c r="C42" s="285"/>
      <c r="D42" s="286"/>
      <c r="E42" s="287"/>
      <c r="F42" s="287"/>
      <c r="G42" s="324"/>
      <c r="H42" s="413"/>
      <c r="I42" s="287"/>
      <c r="J42" s="288"/>
      <c r="K42" s="314"/>
      <c r="L42" s="349"/>
      <c r="M42" s="328"/>
      <c r="N42" s="328"/>
      <c r="O42" s="328"/>
      <c r="P42" s="328"/>
      <c r="Q42" s="328"/>
      <c r="R42" s="292"/>
      <c r="S42" s="329"/>
      <c r="T42" s="330"/>
      <c r="U42" s="296"/>
      <c r="V42" s="305"/>
      <c r="W42" s="300"/>
      <c r="X42" s="301"/>
      <c r="Y42" s="333"/>
      <c r="Z42" s="301"/>
      <c r="AA42" s="301"/>
      <c r="AB42" s="333"/>
      <c r="AC42" s="301"/>
      <c r="AD42" s="301"/>
      <c r="AE42" s="334"/>
      <c r="AF42" s="301"/>
      <c r="AG42" s="301"/>
      <c r="AH42" s="334"/>
      <c r="AI42" s="331"/>
      <c r="AJ42" s="332"/>
      <c r="AK42" s="304"/>
      <c r="AL42" s="305"/>
      <c r="AM42" s="327"/>
      <c r="AN42" s="502"/>
      <c r="AO42" s="327"/>
      <c r="AP42" s="508"/>
      <c r="AQ42" s="327"/>
      <c r="AR42" s="328"/>
      <c r="AS42" s="306"/>
      <c r="AT42" s="323"/>
      <c r="AU42" s="308"/>
      <c r="AV42" s="309"/>
      <c r="AW42" s="308"/>
      <c r="AX42" s="310"/>
    </row>
    <row r="43" spans="1:50">
      <c r="A43" s="98">
        <f t="shared" si="0"/>
        <v>30</v>
      </c>
      <c r="B43" s="285"/>
      <c r="C43" s="285"/>
      <c r="D43" s="286"/>
      <c r="E43" s="287"/>
      <c r="F43" s="287"/>
      <c r="G43" s="287"/>
      <c r="H43" s="412"/>
      <c r="I43" s="287"/>
      <c r="J43" s="288"/>
      <c r="K43" s="289"/>
      <c r="L43" s="347"/>
      <c r="M43" s="291"/>
      <c r="N43" s="291"/>
      <c r="O43" s="291"/>
      <c r="P43" s="291"/>
      <c r="Q43" s="291"/>
      <c r="R43" s="292"/>
      <c r="S43" s="294"/>
      <c r="T43" s="295"/>
      <c r="U43" s="296"/>
      <c r="V43" s="305"/>
      <c r="W43" s="300"/>
      <c r="X43" s="301"/>
      <c r="Y43" s="302"/>
      <c r="Z43" s="301"/>
      <c r="AA43" s="301"/>
      <c r="AB43" s="302"/>
      <c r="AC43" s="301"/>
      <c r="AD43" s="301"/>
      <c r="AE43" s="303"/>
      <c r="AF43" s="301"/>
      <c r="AG43" s="301"/>
      <c r="AH43" s="303"/>
      <c r="AI43" s="298"/>
      <c r="AJ43" s="299"/>
      <c r="AK43" s="304"/>
      <c r="AL43" s="305"/>
      <c r="AM43" s="519"/>
      <c r="AN43" s="500"/>
      <c r="AO43" s="290"/>
      <c r="AP43" s="500"/>
      <c r="AQ43" s="290"/>
      <c r="AR43" s="291"/>
      <c r="AS43" s="306"/>
      <c r="AT43" s="307"/>
      <c r="AU43" s="308"/>
      <c r="AV43" s="309"/>
      <c r="AW43" s="308"/>
      <c r="AX43" s="310"/>
    </row>
    <row r="44" spans="1:50">
      <c r="A44" s="98">
        <f t="shared" si="0"/>
        <v>31</v>
      </c>
      <c r="B44" s="285"/>
      <c r="C44" s="285"/>
      <c r="D44" s="286"/>
      <c r="E44" s="287"/>
      <c r="F44" s="287"/>
      <c r="G44" s="312"/>
      <c r="H44" s="413"/>
      <c r="I44" s="287"/>
      <c r="J44" s="313"/>
      <c r="K44" s="314"/>
      <c r="L44" s="348"/>
      <c r="M44" s="316"/>
      <c r="N44" s="316"/>
      <c r="O44" s="316"/>
      <c r="P44" s="316"/>
      <c r="Q44" s="316"/>
      <c r="R44" s="292"/>
      <c r="S44" s="317"/>
      <c r="T44" s="318"/>
      <c r="U44" s="293"/>
      <c r="V44" s="305"/>
      <c r="W44" s="300"/>
      <c r="X44" s="301"/>
      <c r="Y44" s="321"/>
      <c r="Z44" s="301"/>
      <c r="AA44" s="301"/>
      <c r="AB44" s="321"/>
      <c r="AC44" s="301"/>
      <c r="AD44" s="301"/>
      <c r="AE44" s="322"/>
      <c r="AF44" s="301"/>
      <c r="AG44" s="301"/>
      <c r="AH44" s="322"/>
      <c r="AI44" s="319"/>
      <c r="AJ44" s="320"/>
      <c r="AK44" s="304"/>
      <c r="AL44" s="305"/>
      <c r="AM44" s="315"/>
      <c r="AN44" s="501"/>
      <c r="AO44" s="315"/>
      <c r="AP44" s="507"/>
      <c r="AQ44" s="315"/>
      <c r="AR44" s="316"/>
      <c r="AS44" s="306"/>
      <c r="AT44" s="323"/>
      <c r="AU44" s="308"/>
      <c r="AV44" s="309"/>
      <c r="AW44" s="308"/>
      <c r="AX44" s="310"/>
    </row>
    <row r="45" spans="1:50">
      <c r="A45" s="98">
        <f t="shared" si="0"/>
        <v>32</v>
      </c>
      <c r="B45" s="285"/>
      <c r="C45" s="285"/>
      <c r="D45" s="286"/>
      <c r="E45" s="287"/>
      <c r="F45" s="287"/>
      <c r="G45" s="324"/>
      <c r="H45" s="412"/>
      <c r="I45" s="287"/>
      <c r="J45" s="325"/>
      <c r="K45" s="326"/>
      <c r="L45" s="349"/>
      <c r="M45" s="328"/>
      <c r="N45" s="328"/>
      <c r="O45" s="328"/>
      <c r="P45" s="328"/>
      <c r="Q45" s="328"/>
      <c r="R45" s="292"/>
      <c r="S45" s="329"/>
      <c r="T45" s="330"/>
      <c r="U45" s="296"/>
      <c r="V45" s="305"/>
      <c r="W45" s="300"/>
      <c r="X45" s="301"/>
      <c r="Y45" s="333"/>
      <c r="Z45" s="301"/>
      <c r="AA45" s="301"/>
      <c r="AB45" s="333"/>
      <c r="AC45" s="301"/>
      <c r="AD45" s="301"/>
      <c r="AE45" s="334"/>
      <c r="AF45" s="301"/>
      <c r="AG45" s="301"/>
      <c r="AH45" s="334"/>
      <c r="AI45" s="331"/>
      <c r="AJ45" s="332"/>
      <c r="AK45" s="304"/>
      <c r="AL45" s="305"/>
      <c r="AM45" s="327"/>
      <c r="AN45" s="502"/>
      <c r="AO45" s="327"/>
      <c r="AP45" s="508"/>
      <c r="AQ45" s="327"/>
      <c r="AR45" s="328"/>
      <c r="AS45" s="306"/>
      <c r="AT45" s="323"/>
      <c r="AU45" s="308"/>
      <c r="AV45" s="309"/>
      <c r="AW45" s="308"/>
      <c r="AX45" s="310"/>
    </row>
    <row r="46" spans="1:50">
      <c r="A46" s="98">
        <f t="shared" si="0"/>
        <v>33</v>
      </c>
      <c r="B46" s="285"/>
      <c r="C46" s="285"/>
      <c r="D46" s="286"/>
      <c r="E46" s="287"/>
      <c r="F46" s="287"/>
      <c r="G46" s="324"/>
      <c r="H46" s="412"/>
      <c r="I46" s="287"/>
      <c r="J46" s="325"/>
      <c r="K46" s="326"/>
      <c r="L46" s="349"/>
      <c r="M46" s="328"/>
      <c r="N46" s="328"/>
      <c r="O46" s="328"/>
      <c r="P46" s="328"/>
      <c r="Q46" s="328"/>
      <c r="R46" s="292"/>
      <c r="S46" s="329"/>
      <c r="T46" s="330"/>
      <c r="U46" s="296"/>
      <c r="V46" s="305"/>
      <c r="W46" s="300"/>
      <c r="X46" s="301"/>
      <c r="Y46" s="333"/>
      <c r="Z46" s="301"/>
      <c r="AA46" s="301"/>
      <c r="AB46" s="333"/>
      <c r="AC46" s="301"/>
      <c r="AD46" s="301"/>
      <c r="AE46" s="334"/>
      <c r="AF46" s="301"/>
      <c r="AG46" s="301"/>
      <c r="AH46" s="334"/>
      <c r="AI46" s="331"/>
      <c r="AJ46" s="332"/>
      <c r="AK46" s="304"/>
      <c r="AL46" s="305"/>
      <c r="AM46" s="327"/>
      <c r="AN46" s="502"/>
      <c r="AO46" s="327"/>
      <c r="AP46" s="508"/>
      <c r="AQ46" s="327"/>
      <c r="AR46" s="328"/>
      <c r="AS46" s="306"/>
      <c r="AT46" s="323"/>
      <c r="AU46" s="308"/>
      <c r="AV46" s="309"/>
      <c r="AW46" s="308"/>
      <c r="AX46" s="335"/>
    </row>
    <row r="47" spans="1:50">
      <c r="A47" s="98">
        <f t="shared" si="0"/>
        <v>34</v>
      </c>
      <c r="B47" s="285"/>
      <c r="C47" s="285"/>
      <c r="D47" s="286"/>
      <c r="E47" s="287"/>
      <c r="F47" s="287"/>
      <c r="G47" s="324"/>
      <c r="H47" s="413"/>
      <c r="I47" s="287"/>
      <c r="J47" s="288"/>
      <c r="K47" s="314"/>
      <c r="L47" s="349"/>
      <c r="M47" s="328"/>
      <c r="N47" s="328"/>
      <c r="O47" s="328"/>
      <c r="P47" s="328"/>
      <c r="Q47" s="328"/>
      <c r="R47" s="292"/>
      <c r="S47" s="329"/>
      <c r="T47" s="330"/>
      <c r="U47" s="296"/>
      <c r="V47" s="305"/>
      <c r="W47" s="300"/>
      <c r="X47" s="301"/>
      <c r="Y47" s="333"/>
      <c r="Z47" s="301"/>
      <c r="AA47" s="301"/>
      <c r="AB47" s="333"/>
      <c r="AC47" s="301"/>
      <c r="AD47" s="301"/>
      <c r="AE47" s="334"/>
      <c r="AF47" s="301"/>
      <c r="AG47" s="301"/>
      <c r="AH47" s="334"/>
      <c r="AI47" s="331"/>
      <c r="AJ47" s="332"/>
      <c r="AK47" s="304"/>
      <c r="AL47" s="305"/>
      <c r="AM47" s="327"/>
      <c r="AN47" s="502"/>
      <c r="AO47" s="327"/>
      <c r="AP47" s="508"/>
      <c r="AQ47" s="327"/>
      <c r="AR47" s="328"/>
      <c r="AS47" s="306"/>
      <c r="AT47" s="323"/>
      <c r="AU47" s="308"/>
      <c r="AV47" s="309"/>
      <c r="AW47" s="308"/>
      <c r="AX47" s="310"/>
    </row>
    <row r="48" spans="1:50">
      <c r="A48" s="98">
        <f t="shared" si="0"/>
        <v>35</v>
      </c>
      <c r="B48" s="285"/>
      <c r="C48" s="285"/>
      <c r="D48" s="286"/>
      <c r="E48" s="287"/>
      <c r="F48" s="287"/>
      <c r="G48" s="324"/>
      <c r="H48" s="414"/>
      <c r="I48" s="287"/>
      <c r="J48" s="325"/>
      <c r="K48" s="336"/>
      <c r="L48" s="349"/>
      <c r="M48" s="328"/>
      <c r="N48" s="328"/>
      <c r="O48" s="328"/>
      <c r="P48" s="328"/>
      <c r="Q48" s="328"/>
      <c r="R48" s="292"/>
      <c r="S48" s="329"/>
      <c r="T48" s="330"/>
      <c r="U48" s="296"/>
      <c r="V48" s="305"/>
      <c r="W48" s="300"/>
      <c r="X48" s="301"/>
      <c r="Y48" s="333"/>
      <c r="Z48" s="301"/>
      <c r="AA48" s="301"/>
      <c r="AB48" s="333"/>
      <c r="AC48" s="301"/>
      <c r="AD48" s="301"/>
      <c r="AE48" s="334"/>
      <c r="AF48" s="301"/>
      <c r="AG48" s="301"/>
      <c r="AH48" s="334"/>
      <c r="AI48" s="331"/>
      <c r="AJ48" s="332"/>
      <c r="AK48" s="304"/>
      <c r="AL48" s="305"/>
      <c r="AM48" s="327"/>
      <c r="AN48" s="502"/>
      <c r="AO48" s="327"/>
      <c r="AP48" s="508"/>
      <c r="AQ48" s="327"/>
      <c r="AR48" s="328"/>
      <c r="AS48" s="306"/>
      <c r="AT48" s="323"/>
      <c r="AU48" s="308"/>
      <c r="AV48" s="309"/>
      <c r="AW48" s="308"/>
      <c r="AX48" s="310"/>
    </row>
    <row r="49" spans="1:50">
      <c r="A49" s="98">
        <f t="shared" si="0"/>
        <v>36</v>
      </c>
      <c r="B49" s="285"/>
      <c r="C49" s="285"/>
      <c r="D49" s="286"/>
      <c r="E49" s="287"/>
      <c r="F49" s="287"/>
      <c r="G49" s="287"/>
      <c r="H49" s="412"/>
      <c r="I49" s="287"/>
      <c r="J49" s="288"/>
      <c r="K49" s="289"/>
      <c r="L49" s="347"/>
      <c r="M49" s="291"/>
      <c r="N49" s="291"/>
      <c r="O49" s="291"/>
      <c r="P49" s="291"/>
      <c r="Q49" s="291"/>
      <c r="R49" s="292"/>
      <c r="S49" s="294"/>
      <c r="T49" s="295"/>
      <c r="U49" s="296"/>
      <c r="V49" s="305"/>
      <c r="W49" s="300"/>
      <c r="X49" s="301"/>
      <c r="Y49" s="302"/>
      <c r="Z49" s="301"/>
      <c r="AA49" s="301"/>
      <c r="AB49" s="302"/>
      <c r="AC49" s="301"/>
      <c r="AD49" s="301"/>
      <c r="AE49" s="303"/>
      <c r="AF49" s="301"/>
      <c r="AG49" s="301"/>
      <c r="AH49" s="303"/>
      <c r="AI49" s="298"/>
      <c r="AJ49" s="299"/>
      <c r="AK49" s="304"/>
      <c r="AL49" s="305"/>
      <c r="AM49" s="290"/>
      <c r="AN49" s="503"/>
      <c r="AO49" s="290"/>
      <c r="AP49" s="500"/>
      <c r="AQ49" s="290"/>
      <c r="AR49" s="291"/>
      <c r="AS49" s="306"/>
      <c r="AT49" s="323"/>
      <c r="AU49" s="308"/>
      <c r="AV49" s="309"/>
      <c r="AW49" s="308"/>
      <c r="AX49" s="335"/>
    </row>
    <row r="50" spans="1:50">
      <c r="A50" s="98">
        <f t="shared" si="0"/>
        <v>37</v>
      </c>
      <c r="B50" s="285"/>
      <c r="C50" s="285"/>
      <c r="D50" s="286"/>
      <c r="E50" s="287"/>
      <c r="F50" s="287"/>
      <c r="G50" s="312"/>
      <c r="H50" s="412"/>
      <c r="I50" s="287"/>
      <c r="J50" s="313"/>
      <c r="K50" s="326"/>
      <c r="L50" s="348"/>
      <c r="M50" s="316"/>
      <c r="N50" s="316"/>
      <c r="O50" s="316"/>
      <c r="P50" s="316"/>
      <c r="Q50" s="316"/>
      <c r="R50" s="292"/>
      <c r="S50" s="317"/>
      <c r="T50" s="318"/>
      <c r="U50" s="296"/>
      <c r="V50" s="305"/>
      <c r="W50" s="300"/>
      <c r="X50" s="301"/>
      <c r="Y50" s="321"/>
      <c r="Z50" s="301"/>
      <c r="AA50" s="301"/>
      <c r="AB50" s="321"/>
      <c r="AC50" s="301"/>
      <c r="AD50" s="301"/>
      <c r="AE50" s="322"/>
      <c r="AF50" s="301"/>
      <c r="AG50" s="301"/>
      <c r="AH50" s="322"/>
      <c r="AI50" s="298"/>
      <c r="AJ50" s="299"/>
      <c r="AK50" s="304"/>
      <c r="AL50" s="305"/>
      <c r="AM50" s="519"/>
      <c r="AN50" s="500"/>
      <c r="AO50" s="290"/>
      <c r="AP50" s="500"/>
      <c r="AQ50" s="290"/>
      <c r="AR50" s="291"/>
      <c r="AS50" s="306"/>
      <c r="AT50" s="323"/>
      <c r="AU50" s="308"/>
      <c r="AV50" s="309"/>
      <c r="AW50" s="308"/>
      <c r="AX50" s="310"/>
    </row>
    <row r="51" spans="1:50">
      <c r="A51" s="98">
        <f t="shared" si="0"/>
        <v>38</v>
      </c>
      <c r="B51" s="285"/>
      <c r="C51" s="285"/>
      <c r="D51" s="286"/>
      <c r="E51" s="287"/>
      <c r="F51" s="287"/>
      <c r="G51" s="324"/>
      <c r="H51" s="412"/>
      <c r="I51" s="287"/>
      <c r="J51" s="325"/>
      <c r="K51" s="326"/>
      <c r="L51" s="349"/>
      <c r="M51" s="328"/>
      <c r="N51" s="328"/>
      <c r="O51" s="328"/>
      <c r="P51" s="328"/>
      <c r="Q51" s="328"/>
      <c r="R51" s="292"/>
      <c r="S51" s="329"/>
      <c r="T51" s="337"/>
      <c r="U51" s="296"/>
      <c r="V51" s="305"/>
      <c r="W51" s="300"/>
      <c r="X51" s="301"/>
      <c r="Y51" s="333"/>
      <c r="Z51" s="301"/>
      <c r="AA51" s="301"/>
      <c r="AB51" s="333"/>
      <c r="AC51" s="301"/>
      <c r="AD51" s="301"/>
      <c r="AE51" s="334"/>
      <c r="AF51" s="301"/>
      <c r="AG51" s="301"/>
      <c r="AH51" s="334"/>
      <c r="AI51" s="319"/>
      <c r="AJ51" s="320"/>
      <c r="AK51" s="304"/>
      <c r="AL51" s="305"/>
      <c r="AM51" s="315"/>
      <c r="AN51" s="501"/>
      <c r="AO51" s="315"/>
      <c r="AP51" s="507"/>
      <c r="AQ51" s="315"/>
      <c r="AR51" s="316"/>
      <c r="AS51" s="306"/>
      <c r="AT51" s="323"/>
      <c r="AU51" s="308"/>
      <c r="AV51" s="309"/>
      <c r="AW51" s="308"/>
      <c r="AX51" s="310"/>
    </row>
    <row r="52" spans="1:50">
      <c r="A52" s="98">
        <f t="shared" si="0"/>
        <v>39</v>
      </c>
      <c r="B52" s="285"/>
      <c r="C52" s="285"/>
      <c r="D52" s="286"/>
      <c r="E52" s="287"/>
      <c r="F52" s="287"/>
      <c r="G52" s="324"/>
      <c r="H52" s="412"/>
      <c r="I52" s="287"/>
      <c r="J52" s="325"/>
      <c r="K52" s="338"/>
      <c r="L52" s="349"/>
      <c r="M52" s="328"/>
      <c r="N52" s="328"/>
      <c r="O52" s="328"/>
      <c r="P52" s="328"/>
      <c r="Q52" s="328"/>
      <c r="R52" s="292"/>
      <c r="S52" s="297"/>
      <c r="T52" s="337"/>
      <c r="U52" s="296"/>
      <c r="V52" s="305"/>
      <c r="W52" s="300"/>
      <c r="X52" s="339"/>
      <c r="Y52" s="333"/>
      <c r="Z52" s="301"/>
      <c r="AA52" s="301"/>
      <c r="AB52" s="333"/>
      <c r="AC52" s="301"/>
      <c r="AD52" s="301"/>
      <c r="AE52" s="334"/>
      <c r="AF52" s="301"/>
      <c r="AG52" s="301"/>
      <c r="AH52" s="334"/>
      <c r="AI52" s="331"/>
      <c r="AJ52" s="332"/>
      <c r="AK52" s="304"/>
      <c r="AL52" s="305"/>
      <c r="AM52" s="327"/>
      <c r="AN52" s="502"/>
      <c r="AO52" s="327"/>
      <c r="AP52" s="508"/>
      <c r="AQ52" s="327"/>
      <c r="AR52" s="328"/>
      <c r="AS52" s="306"/>
      <c r="AT52" s="323"/>
      <c r="AU52" s="308"/>
      <c r="AV52" s="309"/>
      <c r="AW52" s="308"/>
      <c r="AX52" s="310"/>
    </row>
    <row r="53" spans="1:50">
      <c r="A53" s="98">
        <f t="shared" si="0"/>
        <v>40</v>
      </c>
      <c r="B53" s="285"/>
      <c r="C53" s="285"/>
      <c r="D53" s="286"/>
      <c r="E53" s="287"/>
      <c r="F53" s="287"/>
      <c r="G53" s="324"/>
      <c r="H53" s="412"/>
      <c r="I53" s="287"/>
      <c r="J53" s="288"/>
      <c r="K53" s="326"/>
      <c r="L53" s="349"/>
      <c r="M53" s="328"/>
      <c r="N53" s="328"/>
      <c r="O53" s="328"/>
      <c r="P53" s="328"/>
      <c r="Q53" s="328"/>
      <c r="R53" s="292"/>
      <c r="S53" s="329"/>
      <c r="T53" s="337"/>
      <c r="U53" s="296"/>
      <c r="V53" s="305"/>
      <c r="W53" s="300"/>
      <c r="X53" s="340"/>
      <c r="Y53" s="333"/>
      <c r="Z53" s="301"/>
      <c r="AA53" s="301"/>
      <c r="AB53" s="333"/>
      <c r="AC53" s="301"/>
      <c r="AD53" s="301"/>
      <c r="AE53" s="334"/>
      <c r="AF53" s="301"/>
      <c r="AG53" s="301"/>
      <c r="AH53" s="334"/>
      <c r="AI53" s="331"/>
      <c r="AJ53" s="332"/>
      <c r="AK53" s="304"/>
      <c r="AL53" s="305"/>
      <c r="AM53" s="327"/>
      <c r="AN53" s="502"/>
      <c r="AO53" s="327"/>
      <c r="AP53" s="508"/>
      <c r="AQ53" s="327"/>
      <c r="AR53" s="328"/>
      <c r="AS53" s="306"/>
      <c r="AT53" s="323"/>
      <c r="AU53" s="308"/>
      <c r="AV53" s="309"/>
      <c r="AW53" s="308"/>
      <c r="AX53" s="310"/>
    </row>
    <row r="54" spans="1:50">
      <c r="A54" s="98">
        <f t="shared" si="0"/>
        <v>41</v>
      </c>
      <c r="B54" s="285"/>
      <c r="C54" s="285"/>
      <c r="D54" s="286"/>
      <c r="E54" s="287"/>
      <c r="F54" s="287"/>
      <c r="G54" s="324"/>
      <c r="H54" s="412"/>
      <c r="I54" s="287"/>
      <c r="J54" s="325"/>
      <c r="K54" s="326"/>
      <c r="L54" s="349"/>
      <c r="M54" s="328"/>
      <c r="N54" s="328"/>
      <c r="O54" s="328"/>
      <c r="P54" s="328"/>
      <c r="Q54" s="328"/>
      <c r="R54" s="292"/>
      <c r="S54" s="329"/>
      <c r="T54" s="337"/>
      <c r="U54" s="296"/>
      <c r="V54" s="305"/>
      <c r="W54" s="341"/>
      <c r="X54" s="340"/>
      <c r="Y54" s="333"/>
      <c r="Z54" s="301"/>
      <c r="AA54" s="301"/>
      <c r="AB54" s="333"/>
      <c r="AC54" s="301"/>
      <c r="AD54" s="301"/>
      <c r="AE54" s="334"/>
      <c r="AF54" s="301"/>
      <c r="AG54" s="301"/>
      <c r="AH54" s="334"/>
      <c r="AI54" s="331"/>
      <c r="AJ54" s="332"/>
      <c r="AK54" s="304"/>
      <c r="AL54" s="305"/>
      <c r="AM54" s="327"/>
      <c r="AN54" s="502"/>
      <c r="AO54" s="327"/>
      <c r="AP54" s="508"/>
      <c r="AQ54" s="327"/>
      <c r="AR54" s="328"/>
      <c r="AS54" s="306"/>
      <c r="AT54" s="323"/>
      <c r="AU54" s="308"/>
      <c r="AV54" s="309"/>
      <c r="AW54" s="308"/>
      <c r="AX54" s="310"/>
    </row>
    <row r="55" spans="1:50">
      <c r="A55" s="98">
        <f t="shared" si="0"/>
        <v>42</v>
      </c>
      <c r="B55" s="285"/>
      <c r="C55" s="285"/>
      <c r="D55" s="286"/>
      <c r="E55" s="287"/>
      <c r="F55" s="287"/>
      <c r="G55" s="287"/>
      <c r="H55" s="412"/>
      <c r="I55" s="287"/>
      <c r="J55" s="288"/>
      <c r="K55" s="326"/>
      <c r="L55" s="347"/>
      <c r="M55" s="291"/>
      <c r="N55" s="291"/>
      <c r="O55" s="291"/>
      <c r="P55" s="291"/>
      <c r="Q55" s="291"/>
      <c r="R55" s="292"/>
      <c r="S55" s="294"/>
      <c r="T55" s="343"/>
      <c r="U55" s="296"/>
      <c r="V55" s="305"/>
      <c r="W55" s="344"/>
      <c r="X55" s="340"/>
      <c r="Y55" s="302"/>
      <c r="Z55" s="301"/>
      <c r="AA55" s="301"/>
      <c r="AB55" s="302"/>
      <c r="AC55" s="301"/>
      <c r="AD55" s="301"/>
      <c r="AE55" s="303"/>
      <c r="AF55" s="301"/>
      <c r="AG55" s="301"/>
      <c r="AH55" s="303"/>
      <c r="AI55" s="331"/>
      <c r="AJ55" s="332"/>
      <c r="AK55" s="304"/>
      <c r="AL55" s="305"/>
      <c r="AM55" s="327"/>
      <c r="AN55" s="502"/>
      <c r="AO55" s="327"/>
      <c r="AP55" s="508"/>
      <c r="AQ55" s="327"/>
      <c r="AR55" s="328"/>
      <c r="AS55" s="306"/>
      <c r="AT55" s="323"/>
      <c r="AU55" s="308"/>
      <c r="AV55" s="309"/>
      <c r="AW55" s="308"/>
      <c r="AX55" s="310"/>
    </row>
    <row r="56" spans="1:50">
      <c r="A56" s="98">
        <f t="shared" si="0"/>
        <v>43</v>
      </c>
      <c r="B56" s="285"/>
      <c r="C56" s="285"/>
      <c r="D56" s="286"/>
      <c r="E56" s="287"/>
      <c r="F56" s="287"/>
      <c r="G56" s="312"/>
      <c r="H56" s="412"/>
      <c r="I56" s="287"/>
      <c r="J56" s="288"/>
      <c r="K56" s="289"/>
      <c r="L56" s="348"/>
      <c r="M56" s="316"/>
      <c r="N56" s="316"/>
      <c r="O56" s="316"/>
      <c r="P56" s="316"/>
      <c r="Q56" s="316"/>
      <c r="R56" s="292"/>
      <c r="S56" s="317"/>
      <c r="T56" s="345"/>
      <c r="U56" s="296"/>
      <c r="V56" s="305"/>
      <c r="W56" s="344"/>
      <c r="X56" s="340"/>
      <c r="Y56" s="321"/>
      <c r="Z56" s="301"/>
      <c r="AA56" s="301"/>
      <c r="AB56" s="321"/>
      <c r="AC56" s="301"/>
      <c r="AD56" s="301"/>
      <c r="AE56" s="322"/>
      <c r="AF56" s="301"/>
      <c r="AG56" s="301"/>
      <c r="AH56" s="322"/>
      <c r="AI56" s="298"/>
      <c r="AJ56" s="299"/>
      <c r="AK56" s="304"/>
      <c r="AL56" s="305"/>
      <c r="AM56" s="290"/>
      <c r="AN56" s="503"/>
      <c r="AO56" s="290"/>
      <c r="AP56" s="500"/>
      <c r="AQ56" s="290"/>
      <c r="AR56" s="291"/>
      <c r="AS56" s="306"/>
      <c r="AT56" s="323"/>
      <c r="AU56" s="308"/>
      <c r="AV56" s="309"/>
      <c r="AW56" s="308"/>
      <c r="AX56" s="310"/>
    </row>
    <row r="57" spans="1:50">
      <c r="A57" s="98">
        <f t="shared" si="0"/>
        <v>44</v>
      </c>
      <c r="B57" s="285"/>
      <c r="C57" s="285"/>
      <c r="D57" s="286"/>
      <c r="E57" s="287"/>
      <c r="F57" s="287"/>
      <c r="G57" s="324"/>
      <c r="H57" s="412"/>
      <c r="I57" s="324"/>
      <c r="J57" s="325"/>
      <c r="K57" s="338"/>
      <c r="L57" s="349"/>
      <c r="M57" s="328"/>
      <c r="N57" s="328"/>
      <c r="O57" s="328"/>
      <c r="P57" s="328"/>
      <c r="Q57" s="328"/>
      <c r="R57" s="292"/>
      <c r="S57" s="329"/>
      <c r="T57" s="337"/>
      <c r="U57" s="296"/>
      <c r="V57" s="305"/>
      <c r="W57" s="300"/>
      <c r="X57" s="340"/>
      <c r="Y57" s="333"/>
      <c r="Z57" s="301"/>
      <c r="AA57" s="301"/>
      <c r="AB57" s="333"/>
      <c r="AC57" s="301"/>
      <c r="AD57" s="301"/>
      <c r="AE57" s="334"/>
      <c r="AF57" s="301"/>
      <c r="AG57" s="301"/>
      <c r="AH57" s="334"/>
      <c r="AI57" s="298"/>
      <c r="AJ57" s="299"/>
      <c r="AK57" s="304"/>
      <c r="AL57" s="305"/>
      <c r="AM57" s="519"/>
      <c r="AN57" s="500"/>
      <c r="AO57" s="290"/>
      <c r="AP57" s="500"/>
      <c r="AQ57" s="290"/>
      <c r="AR57" s="291"/>
      <c r="AS57" s="306"/>
      <c r="AT57" s="323"/>
      <c r="AU57" s="308"/>
      <c r="AV57" s="309"/>
      <c r="AW57" s="308"/>
      <c r="AX57" s="310"/>
    </row>
    <row r="58" spans="1:50">
      <c r="A58" s="98">
        <f t="shared" si="0"/>
        <v>45</v>
      </c>
      <c r="B58" s="285"/>
      <c r="C58" s="285"/>
      <c r="D58" s="286"/>
      <c r="E58" s="287"/>
      <c r="F58" s="287"/>
      <c r="G58" s="324"/>
      <c r="H58" s="412"/>
      <c r="I58" s="324"/>
      <c r="J58" s="325"/>
      <c r="K58" s="289"/>
      <c r="L58" s="349"/>
      <c r="M58" s="328"/>
      <c r="N58" s="328"/>
      <c r="O58" s="328"/>
      <c r="P58" s="328"/>
      <c r="Q58" s="328"/>
      <c r="R58" s="292"/>
      <c r="S58" s="297"/>
      <c r="T58" s="337"/>
      <c r="U58" s="296"/>
      <c r="V58" s="305"/>
      <c r="W58" s="341"/>
      <c r="X58" s="301"/>
      <c r="Y58" s="333"/>
      <c r="Z58" s="301"/>
      <c r="AA58" s="301"/>
      <c r="AB58" s="333"/>
      <c r="AC58" s="301"/>
      <c r="AD58" s="301"/>
      <c r="AE58" s="334"/>
      <c r="AF58" s="301"/>
      <c r="AG58" s="301"/>
      <c r="AH58" s="334"/>
      <c r="AI58" s="319"/>
      <c r="AJ58" s="320"/>
      <c r="AK58" s="304"/>
      <c r="AL58" s="305"/>
      <c r="AM58" s="315"/>
      <c r="AN58" s="501"/>
      <c r="AO58" s="315"/>
      <c r="AP58" s="507"/>
      <c r="AQ58" s="315"/>
      <c r="AR58" s="316"/>
      <c r="AS58" s="306"/>
      <c r="AT58" s="323"/>
      <c r="AU58" s="308"/>
      <c r="AV58" s="309"/>
      <c r="AW58" s="308"/>
      <c r="AX58" s="310"/>
    </row>
    <row r="59" spans="1:50">
      <c r="A59" s="98">
        <f t="shared" si="0"/>
        <v>46</v>
      </c>
      <c r="B59" s="285"/>
      <c r="C59" s="285"/>
      <c r="D59" s="286"/>
      <c r="E59" s="287"/>
      <c r="F59" s="287"/>
      <c r="G59" s="324"/>
      <c r="H59" s="412"/>
      <c r="I59" s="324"/>
      <c r="J59" s="325"/>
      <c r="K59" s="338"/>
      <c r="L59" s="349"/>
      <c r="M59" s="328"/>
      <c r="N59" s="328"/>
      <c r="O59" s="328"/>
      <c r="P59" s="328"/>
      <c r="Q59" s="328"/>
      <c r="R59" s="292"/>
      <c r="S59" s="329"/>
      <c r="T59" s="337"/>
      <c r="U59" s="296"/>
      <c r="V59" s="305"/>
      <c r="W59" s="344"/>
      <c r="X59" s="301"/>
      <c r="Y59" s="333"/>
      <c r="Z59" s="301"/>
      <c r="AA59" s="301"/>
      <c r="AB59" s="333"/>
      <c r="AC59" s="301"/>
      <c r="AD59" s="301"/>
      <c r="AE59" s="334"/>
      <c r="AF59" s="301"/>
      <c r="AG59" s="301"/>
      <c r="AH59" s="334"/>
      <c r="AI59" s="331"/>
      <c r="AJ59" s="332"/>
      <c r="AK59" s="342"/>
      <c r="AL59" s="305"/>
      <c r="AM59" s="327"/>
      <c r="AN59" s="502"/>
      <c r="AO59" s="327"/>
      <c r="AP59" s="508"/>
      <c r="AQ59" s="327"/>
      <c r="AR59" s="328"/>
      <c r="AS59" s="306"/>
      <c r="AT59" s="323"/>
      <c r="AU59" s="308"/>
      <c r="AV59" s="309"/>
      <c r="AW59" s="308"/>
      <c r="AX59" s="310"/>
    </row>
    <row r="60" spans="1:50">
      <c r="A60" s="98">
        <f t="shared" si="0"/>
        <v>47</v>
      </c>
      <c r="B60" s="285"/>
      <c r="C60" s="285"/>
      <c r="D60" s="286"/>
      <c r="E60" s="287"/>
      <c r="F60" s="287"/>
      <c r="G60" s="324"/>
      <c r="H60" s="412"/>
      <c r="I60" s="324"/>
      <c r="J60" s="325"/>
      <c r="K60" s="338"/>
      <c r="L60" s="349"/>
      <c r="M60" s="328"/>
      <c r="N60" s="328"/>
      <c r="O60" s="328"/>
      <c r="P60" s="328"/>
      <c r="Q60" s="328"/>
      <c r="R60" s="292"/>
      <c r="S60" s="329"/>
      <c r="T60" s="337"/>
      <c r="U60" s="296"/>
      <c r="V60" s="305"/>
      <c r="W60" s="300"/>
      <c r="X60" s="301"/>
      <c r="Y60" s="333"/>
      <c r="Z60" s="301"/>
      <c r="AA60" s="301"/>
      <c r="AB60" s="333"/>
      <c r="AC60" s="301"/>
      <c r="AD60" s="301"/>
      <c r="AE60" s="334"/>
      <c r="AF60" s="301"/>
      <c r="AG60" s="301"/>
      <c r="AH60" s="334"/>
      <c r="AI60" s="331"/>
      <c r="AJ60" s="332"/>
      <c r="AK60" s="304"/>
      <c r="AL60" s="305"/>
      <c r="AM60" s="327"/>
      <c r="AN60" s="502"/>
      <c r="AO60" s="327"/>
      <c r="AP60" s="508"/>
      <c r="AQ60" s="327"/>
      <c r="AR60" s="328"/>
      <c r="AS60" s="306"/>
      <c r="AT60" s="323"/>
      <c r="AU60" s="308"/>
      <c r="AV60" s="309"/>
      <c r="AW60" s="308"/>
      <c r="AX60" s="310"/>
    </row>
    <row r="61" spans="1:50">
      <c r="A61" s="98">
        <f t="shared" si="0"/>
        <v>48</v>
      </c>
      <c r="B61" s="285"/>
      <c r="C61" s="285"/>
      <c r="D61" s="286"/>
      <c r="E61" s="287"/>
      <c r="F61" s="287"/>
      <c r="G61" s="287"/>
      <c r="H61" s="412"/>
      <c r="I61" s="287"/>
      <c r="J61" s="325"/>
      <c r="K61" s="326"/>
      <c r="L61" s="347"/>
      <c r="M61" s="291"/>
      <c r="N61" s="291"/>
      <c r="O61" s="291"/>
      <c r="P61" s="291"/>
      <c r="Q61" s="291"/>
      <c r="R61" s="292"/>
      <c r="S61" s="294"/>
      <c r="T61" s="343"/>
      <c r="U61" s="296"/>
      <c r="V61" s="305"/>
      <c r="W61" s="341"/>
      <c r="X61" s="301"/>
      <c r="Y61" s="302"/>
      <c r="Z61" s="301"/>
      <c r="AA61" s="301"/>
      <c r="AB61" s="302"/>
      <c r="AC61" s="301"/>
      <c r="AD61" s="301"/>
      <c r="AE61" s="303"/>
      <c r="AF61" s="301"/>
      <c r="AG61" s="301"/>
      <c r="AH61" s="303"/>
      <c r="AI61" s="331"/>
      <c r="AJ61" s="332"/>
      <c r="AK61" s="304"/>
      <c r="AL61" s="305"/>
      <c r="AM61" s="327"/>
      <c r="AN61" s="502"/>
      <c r="AO61" s="327"/>
      <c r="AP61" s="508"/>
      <c r="AQ61" s="327"/>
      <c r="AR61" s="328"/>
      <c r="AS61" s="306"/>
      <c r="AT61" s="323"/>
      <c r="AU61" s="308"/>
      <c r="AV61" s="309"/>
      <c r="AW61" s="308"/>
      <c r="AX61" s="310"/>
    </row>
    <row r="62" spans="1:50">
      <c r="A62" s="98">
        <f t="shared" si="0"/>
        <v>49</v>
      </c>
      <c r="B62" s="285"/>
      <c r="C62" s="285"/>
      <c r="D62" s="286"/>
      <c r="E62" s="287"/>
      <c r="F62" s="287"/>
      <c r="G62" s="312"/>
      <c r="H62" s="412"/>
      <c r="I62" s="312"/>
      <c r="J62" s="325"/>
      <c r="K62" s="338"/>
      <c r="L62" s="348"/>
      <c r="M62" s="316"/>
      <c r="N62" s="316"/>
      <c r="O62" s="316"/>
      <c r="P62" s="316"/>
      <c r="Q62" s="316"/>
      <c r="R62" s="292"/>
      <c r="S62" s="317"/>
      <c r="T62" s="345"/>
      <c r="U62" s="296"/>
      <c r="V62" s="305"/>
      <c r="W62" s="300"/>
      <c r="X62" s="339"/>
      <c r="Y62" s="321"/>
      <c r="Z62" s="301"/>
      <c r="AA62" s="301"/>
      <c r="AB62" s="321"/>
      <c r="AC62" s="301"/>
      <c r="AD62" s="301"/>
      <c r="AE62" s="322"/>
      <c r="AF62" s="301"/>
      <c r="AG62" s="301"/>
      <c r="AH62" s="322"/>
      <c r="AI62" s="331"/>
      <c r="AJ62" s="332"/>
      <c r="AK62" s="304"/>
      <c r="AL62" s="305"/>
      <c r="AM62" s="327"/>
      <c r="AN62" s="502"/>
      <c r="AO62" s="327"/>
      <c r="AP62" s="508"/>
      <c r="AQ62" s="327"/>
      <c r="AR62" s="328"/>
      <c r="AS62" s="306"/>
      <c r="AT62" s="323"/>
      <c r="AU62" s="308"/>
      <c r="AV62" s="309"/>
      <c r="AW62" s="308"/>
      <c r="AX62" s="310"/>
    </row>
    <row r="63" spans="1:50">
      <c r="A63" s="98">
        <f t="shared" si="0"/>
        <v>50</v>
      </c>
      <c r="B63" s="285"/>
      <c r="C63" s="285"/>
      <c r="D63" s="286"/>
      <c r="E63" s="287"/>
      <c r="F63" s="287"/>
      <c r="G63" s="324"/>
      <c r="H63" s="412"/>
      <c r="I63" s="287"/>
      <c r="J63" s="325"/>
      <c r="K63" s="326"/>
      <c r="L63" s="349"/>
      <c r="M63" s="328"/>
      <c r="N63" s="328"/>
      <c r="O63" s="328"/>
      <c r="P63" s="328"/>
      <c r="Q63" s="328"/>
      <c r="R63" s="292"/>
      <c r="S63" s="329"/>
      <c r="T63" s="337"/>
      <c r="U63" s="296"/>
      <c r="V63" s="305"/>
      <c r="W63" s="341"/>
      <c r="X63" s="340"/>
      <c r="Y63" s="333"/>
      <c r="Z63" s="301"/>
      <c r="AA63" s="301"/>
      <c r="AB63" s="333"/>
      <c r="AC63" s="301"/>
      <c r="AD63" s="301"/>
      <c r="AE63" s="334"/>
      <c r="AF63" s="301"/>
      <c r="AG63" s="301"/>
      <c r="AH63" s="334"/>
      <c r="AI63" s="298"/>
      <c r="AJ63" s="299"/>
      <c r="AK63" s="304"/>
      <c r="AL63" s="305"/>
      <c r="AM63" s="290"/>
      <c r="AN63" s="503"/>
      <c r="AO63" s="290"/>
      <c r="AP63" s="500"/>
      <c r="AQ63" s="290"/>
      <c r="AR63" s="291"/>
      <c r="AS63" s="306"/>
      <c r="AT63" s="323"/>
      <c r="AU63" s="308"/>
      <c r="AV63" s="309"/>
      <c r="AW63" s="308"/>
      <c r="AX63" s="310"/>
    </row>
    <row r="64" spans="1:50">
      <c r="A64" s="98">
        <f t="shared" si="0"/>
        <v>51</v>
      </c>
      <c r="B64" s="285"/>
      <c r="C64" s="285"/>
      <c r="D64" s="286"/>
      <c r="E64" s="287"/>
      <c r="F64" s="287"/>
      <c r="G64" s="324"/>
      <c r="H64" s="412"/>
      <c r="I64" s="287"/>
      <c r="J64" s="325"/>
      <c r="K64" s="326"/>
      <c r="L64" s="349"/>
      <c r="M64" s="328"/>
      <c r="N64" s="328"/>
      <c r="O64" s="328"/>
      <c r="P64" s="328"/>
      <c r="Q64" s="328"/>
      <c r="R64" s="292"/>
      <c r="S64" s="329"/>
      <c r="T64" s="337"/>
      <c r="U64" s="296"/>
      <c r="V64" s="305"/>
      <c r="W64" s="344"/>
      <c r="X64" s="340"/>
      <c r="Y64" s="333"/>
      <c r="Z64" s="333"/>
      <c r="AA64" s="301"/>
      <c r="AB64" s="333"/>
      <c r="AC64" s="301"/>
      <c r="AD64" s="301"/>
      <c r="AE64" s="334"/>
      <c r="AF64" s="301"/>
      <c r="AG64" s="301"/>
      <c r="AH64" s="334"/>
      <c r="AI64" s="298"/>
      <c r="AJ64" s="299"/>
      <c r="AK64" s="304"/>
      <c r="AL64" s="305"/>
      <c r="AM64" s="519"/>
      <c r="AN64" s="500"/>
      <c r="AO64" s="290"/>
      <c r="AP64" s="500"/>
      <c r="AQ64" s="290"/>
      <c r="AR64" s="291"/>
      <c r="AS64" s="306"/>
      <c r="AT64" s="323"/>
      <c r="AU64" s="308"/>
      <c r="AV64" s="309"/>
      <c r="AW64" s="308"/>
      <c r="AX64" s="310"/>
    </row>
    <row r="65" spans="1:50">
      <c r="A65" s="98">
        <f t="shared" si="0"/>
        <v>52</v>
      </c>
      <c r="B65" s="285"/>
      <c r="C65" s="285"/>
      <c r="D65" s="286"/>
      <c r="E65" s="287"/>
      <c r="F65" s="287"/>
      <c r="G65" s="324"/>
      <c r="H65" s="412"/>
      <c r="I65" s="346"/>
      <c r="J65" s="325"/>
      <c r="K65" s="289"/>
      <c r="L65" s="349"/>
      <c r="M65" s="328"/>
      <c r="N65" s="328"/>
      <c r="O65" s="328"/>
      <c r="P65" s="328"/>
      <c r="Q65" s="328"/>
      <c r="R65" s="292"/>
      <c r="S65" s="329"/>
      <c r="T65" s="337"/>
      <c r="U65" s="293"/>
      <c r="V65" s="305"/>
      <c r="W65" s="300"/>
      <c r="X65" s="340"/>
      <c r="Y65" s="333"/>
      <c r="Z65" s="301"/>
      <c r="AA65" s="301"/>
      <c r="AB65" s="333"/>
      <c r="AC65" s="301"/>
      <c r="AD65" s="301"/>
      <c r="AE65" s="334"/>
      <c r="AF65" s="301"/>
      <c r="AG65" s="301"/>
      <c r="AH65" s="334"/>
      <c r="AI65" s="319"/>
      <c r="AJ65" s="320"/>
      <c r="AK65" s="304"/>
      <c r="AL65" s="305"/>
      <c r="AM65" s="315"/>
      <c r="AN65" s="501"/>
      <c r="AO65" s="315"/>
      <c r="AP65" s="507"/>
      <c r="AQ65" s="315"/>
      <c r="AR65" s="316"/>
      <c r="AS65" s="306"/>
      <c r="AT65" s="323"/>
      <c r="AU65" s="308"/>
      <c r="AV65" s="309"/>
      <c r="AW65" s="308"/>
      <c r="AX65" s="310"/>
    </row>
    <row r="66" spans="1:50">
      <c r="A66" s="98">
        <f t="shared" si="0"/>
        <v>53</v>
      </c>
      <c r="B66" s="285"/>
      <c r="C66" s="285"/>
      <c r="D66" s="286"/>
      <c r="E66" s="287"/>
      <c r="F66" s="287"/>
      <c r="G66" s="324"/>
      <c r="H66" s="412"/>
      <c r="I66" s="312"/>
      <c r="J66" s="325"/>
      <c r="K66" s="338"/>
      <c r="L66" s="349"/>
      <c r="M66" s="328"/>
      <c r="N66" s="328"/>
      <c r="O66" s="328"/>
      <c r="P66" s="328"/>
      <c r="Q66" s="328"/>
      <c r="R66" s="292"/>
      <c r="S66" s="329"/>
      <c r="T66" s="337"/>
      <c r="U66" s="296"/>
      <c r="V66" s="305"/>
      <c r="W66" s="300"/>
      <c r="X66" s="340"/>
      <c r="Y66" s="333"/>
      <c r="Z66" s="301"/>
      <c r="AA66" s="301"/>
      <c r="AB66" s="333"/>
      <c r="AC66" s="301"/>
      <c r="AD66" s="301"/>
      <c r="AE66" s="334"/>
      <c r="AF66" s="301"/>
      <c r="AG66" s="301"/>
      <c r="AH66" s="334"/>
      <c r="AI66" s="331"/>
      <c r="AJ66" s="332"/>
      <c r="AK66" s="304"/>
      <c r="AL66" s="305"/>
      <c r="AM66" s="327"/>
      <c r="AN66" s="502"/>
      <c r="AO66" s="327"/>
      <c r="AP66" s="508"/>
      <c r="AQ66" s="327"/>
      <c r="AR66" s="328"/>
      <c r="AS66" s="306"/>
      <c r="AT66" s="323"/>
      <c r="AU66" s="308"/>
      <c r="AV66" s="309"/>
      <c r="AW66" s="308"/>
      <c r="AX66" s="310"/>
    </row>
    <row r="67" spans="1:50">
      <c r="A67" s="98">
        <f t="shared" si="0"/>
        <v>54</v>
      </c>
      <c r="B67" s="285"/>
      <c r="C67" s="285"/>
      <c r="D67" s="286"/>
      <c r="E67" s="287"/>
      <c r="F67" s="287"/>
      <c r="G67" s="324"/>
      <c r="H67" s="412"/>
      <c r="I67" s="324"/>
      <c r="J67" s="325"/>
      <c r="K67" s="338"/>
      <c r="L67" s="349"/>
      <c r="M67" s="328"/>
      <c r="N67" s="328"/>
      <c r="O67" s="328"/>
      <c r="P67" s="328"/>
      <c r="Q67" s="328"/>
      <c r="R67" s="292"/>
      <c r="S67" s="329"/>
      <c r="T67" s="337"/>
      <c r="U67" s="296"/>
      <c r="V67" s="305"/>
      <c r="W67" s="300"/>
      <c r="X67" s="301"/>
      <c r="Y67" s="333"/>
      <c r="Z67" s="301"/>
      <c r="AA67" s="301"/>
      <c r="AB67" s="333"/>
      <c r="AC67" s="301"/>
      <c r="AD67" s="301"/>
      <c r="AE67" s="334"/>
      <c r="AF67" s="301"/>
      <c r="AG67" s="301"/>
      <c r="AH67" s="334"/>
      <c r="AI67" s="331"/>
      <c r="AJ67" s="332"/>
      <c r="AK67" s="304"/>
      <c r="AL67" s="305"/>
      <c r="AM67" s="327"/>
      <c r="AN67" s="502"/>
      <c r="AO67" s="327"/>
      <c r="AP67" s="508"/>
      <c r="AQ67" s="327"/>
      <c r="AR67" s="328"/>
      <c r="AS67" s="306"/>
      <c r="AT67" s="323"/>
      <c r="AU67" s="308"/>
      <c r="AV67" s="309"/>
      <c r="AW67" s="308"/>
      <c r="AX67" s="310"/>
    </row>
    <row r="68" spans="1:50">
      <c r="A68" s="98">
        <f t="shared" si="0"/>
        <v>55</v>
      </c>
      <c r="B68" s="285"/>
      <c r="C68" s="285"/>
      <c r="D68" s="286"/>
      <c r="E68" s="287"/>
      <c r="F68" s="287"/>
      <c r="G68" s="287"/>
      <c r="H68" s="412"/>
      <c r="I68" s="287"/>
      <c r="J68" s="325"/>
      <c r="K68" s="326"/>
      <c r="L68" s="347"/>
      <c r="M68" s="291"/>
      <c r="N68" s="291"/>
      <c r="O68" s="291"/>
      <c r="P68" s="291"/>
      <c r="Q68" s="291"/>
      <c r="R68" s="292"/>
      <c r="S68" s="294"/>
      <c r="T68" s="343"/>
      <c r="U68" s="296"/>
      <c r="V68" s="305"/>
      <c r="W68" s="481"/>
      <c r="X68" s="301"/>
      <c r="Y68" s="302"/>
      <c r="Z68" s="301"/>
      <c r="AA68" s="301"/>
      <c r="AB68" s="302"/>
      <c r="AC68" s="301"/>
      <c r="AD68" s="301"/>
      <c r="AE68" s="303"/>
      <c r="AF68" s="301"/>
      <c r="AG68" s="301"/>
      <c r="AH68" s="303"/>
      <c r="AI68" s="331"/>
      <c r="AJ68" s="332"/>
      <c r="AK68" s="304"/>
      <c r="AL68" s="305"/>
      <c r="AM68" s="327"/>
      <c r="AN68" s="502"/>
      <c r="AO68" s="327"/>
      <c r="AP68" s="508"/>
      <c r="AQ68" s="327"/>
      <c r="AR68" s="328"/>
      <c r="AS68" s="306"/>
      <c r="AT68" s="323"/>
      <c r="AU68" s="308"/>
      <c r="AV68" s="309"/>
      <c r="AW68" s="308"/>
      <c r="AX68" s="310"/>
    </row>
    <row r="69" spans="1:50">
      <c r="A69" s="98">
        <f t="shared" si="0"/>
        <v>56</v>
      </c>
      <c r="B69" s="285"/>
      <c r="C69" s="285"/>
      <c r="D69" s="311"/>
      <c r="E69" s="287"/>
      <c r="F69" s="287"/>
      <c r="G69" s="312"/>
      <c r="H69" s="412"/>
      <c r="I69" s="312"/>
      <c r="J69" s="325"/>
      <c r="K69" s="338"/>
      <c r="L69" s="348"/>
      <c r="M69" s="316"/>
      <c r="N69" s="316"/>
      <c r="O69" s="316"/>
      <c r="P69" s="316"/>
      <c r="Q69" s="316"/>
      <c r="R69" s="292"/>
      <c r="S69" s="317"/>
      <c r="T69" s="345"/>
      <c r="U69" s="296"/>
      <c r="V69" s="305"/>
      <c r="W69" s="300"/>
      <c r="X69" s="339"/>
      <c r="Y69" s="321"/>
      <c r="Z69" s="301"/>
      <c r="AA69" s="301"/>
      <c r="AB69" s="321"/>
      <c r="AC69" s="301"/>
      <c r="AD69" s="301"/>
      <c r="AE69" s="322"/>
      <c r="AF69" s="301"/>
      <c r="AG69" s="301"/>
      <c r="AH69" s="322"/>
      <c r="AI69" s="331"/>
      <c r="AJ69" s="332"/>
      <c r="AK69" s="304"/>
      <c r="AL69" s="305"/>
      <c r="AM69" s="327"/>
      <c r="AN69" s="502"/>
      <c r="AO69" s="327"/>
      <c r="AP69" s="508"/>
      <c r="AQ69" s="327"/>
      <c r="AR69" s="328"/>
      <c r="AS69" s="306"/>
      <c r="AT69" s="323"/>
      <c r="AU69" s="308"/>
      <c r="AV69" s="309"/>
      <c r="AW69" s="308"/>
      <c r="AX69" s="310"/>
    </row>
    <row r="70" spans="1:50">
      <c r="A70" s="98">
        <f t="shared" si="0"/>
        <v>57</v>
      </c>
      <c r="B70" s="285"/>
      <c r="C70" s="285"/>
      <c r="D70" s="286"/>
      <c r="E70" s="287"/>
      <c r="F70" s="287"/>
      <c r="G70" s="324"/>
      <c r="H70" s="412"/>
      <c r="I70" s="287"/>
      <c r="J70" s="325"/>
      <c r="K70" s="326"/>
      <c r="L70" s="349"/>
      <c r="M70" s="328"/>
      <c r="N70" s="328"/>
      <c r="O70" s="328"/>
      <c r="P70" s="328"/>
      <c r="Q70" s="328"/>
      <c r="R70" s="292"/>
      <c r="S70" s="329"/>
      <c r="T70" s="337"/>
      <c r="U70" s="296"/>
      <c r="V70" s="305"/>
      <c r="W70" s="341"/>
      <c r="X70" s="340"/>
      <c r="Y70" s="333"/>
      <c r="Z70" s="301"/>
      <c r="AA70" s="301"/>
      <c r="AB70" s="333"/>
      <c r="AC70" s="301"/>
      <c r="AD70" s="301"/>
      <c r="AE70" s="334"/>
      <c r="AF70" s="301"/>
      <c r="AG70" s="301"/>
      <c r="AH70" s="334"/>
      <c r="AI70" s="298"/>
      <c r="AJ70" s="299"/>
      <c r="AK70" s="304"/>
      <c r="AL70" s="305"/>
      <c r="AM70" s="290"/>
      <c r="AN70" s="503"/>
      <c r="AO70" s="290"/>
      <c r="AP70" s="500"/>
      <c r="AQ70" s="290"/>
      <c r="AR70" s="291"/>
      <c r="AS70" s="306"/>
      <c r="AT70" s="323"/>
      <c r="AU70" s="308"/>
      <c r="AV70" s="309"/>
      <c r="AW70" s="308"/>
      <c r="AX70" s="310"/>
    </row>
    <row r="71" spans="1:50">
      <c r="A71" s="98">
        <f t="shared" si="0"/>
        <v>58</v>
      </c>
      <c r="B71" s="285"/>
      <c r="C71" s="285"/>
      <c r="D71" s="286"/>
      <c r="E71" s="287"/>
      <c r="F71" s="287"/>
      <c r="G71" s="324"/>
      <c r="H71" s="412"/>
      <c r="I71" s="287"/>
      <c r="J71" s="325"/>
      <c r="K71" s="326"/>
      <c r="L71" s="349"/>
      <c r="M71" s="328"/>
      <c r="N71" s="328"/>
      <c r="O71" s="328"/>
      <c r="P71" s="328"/>
      <c r="Q71" s="328"/>
      <c r="R71" s="292"/>
      <c r="S71" s="329"/>
      <c r="T71" s="337"/>
      <c r="U71" s="296"/>
      <c r="V71" s="305"/>
      <c r="W71" s="344"/>
      <c r="X71" s="340"/>
      <c r="Y71" s="333"/>
      <c r="Z71" s="301"/>
      <c r="AA71" s="301"/>
      <c r="AB71" s="333"/>
      <c r="AC71" s="301"/>
      <c r="AD71" s="301"/>
      <c r="AE71" s="334"/>
      <c r="AF71" s="301"/>
      <c r="AG71" s="301"/>
      <c r="AH71" s="334"/>
      <c r="AI71" s="298"/>
      <c r="AJ71" s="299"/>
      <c r="AK71" s="304"/>
      <c r="AL71" s="305"/>
      <c r="AM71" s="519"/>
      <c r="AN71" s="500"/>
      <c r="AO71" s="290"/>
      <c r="AP71" s="500"/>
      <c r="AQ71" s="290"/>
      <c r="AR71" s="291"/>
      <c r="AS71" s="306"/>
      <c r="AT71" s="323"/>
      <c r="AU71" s="308"/>
      <c r="AV71" s="309"/>
      <c r="AW71" s="308"/>
      <c r="AX71" s="310"/>
    </row>
    <row r="72" spans="1:50">
      <c r="A72" s="98">
        <f t="shared" si="0"/>
        <v>59</v>
      </c>
      <c r="B72" s="285"/>
      <c r="C72" s="285"/>
      <c r="D72" s="311"/>
      <c r="E72" s="287"/>
      <c r="F72" s="287"/>
      <c r="G72" s="324"/>
      <c r="H72" s="412"/>
      <c r="I72" s="346"/>
      <c r="J72" s="325"/>
      <c r="K72" s="289"/>
      <c r="L72" s="349"/>
      <c r="M72" s="328"/>
      <c r="N72" s="328"/>
      <c r="O72" s="328"/>
      <c r="P72" s="328"/>
      <c r="Q72" s="328"/>
      <c r="R72" s="292"/>
      <c r="S72" s="329"/>
      <c r="T72" s="337"/>
      <c r="U72" s="293"/>
      <c r="V72" s="305"/>
      <c r="W72" s="300"/>
      <c r="X72" s="340"/>
      <c r="Y72" s="333"/>
      <c r="Z72" s="301"/>
      <c r="AA72" s="301"/>
      <c r="AB72" s="333"/>
      <c r="AC72" s="301"/>
      <c r="AD72" s="301"/>
      <c r="AE72" s="334"/>
      <c r="AF72" s="301"/>
      <c r="AG72" s="301"/>
      <c r="AH72" s="334"/>
      <c r="AI72" s="319"/>
      <c r="AJ72" s="320"/>
      <c r="AK72" s="304"/>
      <c r="AL72" s="305"/>
      <c r="AM72" s="315"/>
      <c r="AN72" s="501"/>
      <c r="AO72" s="315"/>
      <c r="AP72" s="507"/>
      <c r="AQ72" s="315"/>
      <c r="AR72" s="316"/>
      <c r="AS72" s="306"/>
      <c r="AT72" s="323"/>
      <c r="AU72" s="308"/>
      <c r="AV72" s="309"/>
      <c r="AW72" s="308"/>
      <c r="AX72" s="310"/>
    </row>
    <row r="73" spans="1:50" ht="14.25" thickBot="1">
      <c r="A73" s="377">
        <f t="shared" si="0"/>
        <v>60</v>
      </c>
      <c r="B73" s="378"/>
      <c r="C73" s="378"/>
      <c r="D73" s="379"/>
      <c r="E73" s="380"/>
      <c r="F73" s="380"/>
      <c r="G73" s="380"/>
      <c r="H73" s="415"/>
      <c r="I73" s="381"/>
      <c r="J73" s="382"/>
      <c r="K73" s="383"/>
      <c r="L73" s="384"/>
      <c r="M73" s="385"/>
      <c r="N73" s="385"/>
      <c r="O73" s="385"/>
      <c r="P73" s="385"/>
      <c r="Q73" s="385"/>
      <c r="R73" s="386"/>
      <c r="S73" s="388"/>
      <c r="T73" s="389"/>
      <c r="U73" s="387"/>
      <c r="V73" s="397"/>
      <c r="W73" s="392"/>
      <c r="X73" s="393"/>
      <c r="Y73" s="394"/>
      <c r="Z73" s="393"/>
      <c r="AA73" s="393"/>
      <c r="AB73" s="394"/>
      <c r="AC73" s="393"/>
      <c r="AD73" s="393"/>
      <c r="AE73" s="395"/>
      <c r="AF73" s="393"/>
      <c r="AG73" s="393"/>
      <c r="AH73" s="395"/>
      <c r="AI73" s="390"/>
      <c r="AJ73" s="391"/>
      <c r="AK73" s="396"/>
      <c r="AL73" s="397"/>
      <c r="AM73" s="398"/>
      <c r="AN73" s="504"/>
      <c r="AO73" s="398"/>
      <c r="AP73" s="509"/>
      <c r="AQ73" s="398"/>
      <c r="AR73" s="385"/>
      <c r="AS73" s="399"/>
      <c r="AT73" s="400"/>
      <c r="AU73" s="401"/>
      <c r="AV73" s="402"/>
      <c r="AW73" s="401"/>
      <c r="AX73" s="403"/>
    </row>
    <row r="74" spans="1:50">
      <c r="A74" s="70"/>
      <c r="B74" s="469" t="s">
        <v>373</v>
      </c>
      <c r="C74" s="469" t="s">
        <v>373</v>
      </c>
      <c r="D74" s="469" t="s">
        <v>373</v>
      </c>
      <c r="E74" s="198"/>
      <c r="Q74" s="70"/>
    </row>
    <row r="75" spans="1:50">
      <c r="B75" s="471" t="s">
        <v>374</v>
      </c>
      <c r="C75" s="471" t="s">
        <v>375</v>
      </c>
      <c r="D75" s="472">
        <v>33230</v>
      </c>
    </row>
  </sheetData>
  <mergeCells count="46">
    <mergeCell ref="G9:G13"/>
    <mergeCell ref="K9:R10"/>
    <mergeCell ref="AC11:AE11"/>
    <mergeCell ref="U11:V11"/>
    <mergeCell ref="H9:H13"/>
    <mergeCell ref="Q11:R11"/>
    <mergeCell ref="J9:J13"/>
    <mergeCell ref="I9:I13"/>
    <mergeCell ref="Z11:AB11"/>
    <mergeCell ref="W11:Y11"/>
    <mergeCell ref="U9:V10"/>
    <mergeCell ref="S11:T11"/>
    <mergeCell ref="S9:T10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AW11:AX11"/>
    <mergeCell ref="AU9:AX10"/>
    <mergeCell ref="AS9:AT10"/>
    <mergeCell ref="AM11:AN11"/>
    <mergeCell ref="AQ10:AR10"/>
    <mergeCell ref="AO10:AP10"/>
    <mergeCell ref="AQ11:AR11"/>
    <mergeCell ref="AU11:AV11"/>
    <mergeCell ref="AF11:AH11"/>
    <mergeCell ref="W10:AJ10"/>
    <mergeCell ref="AI11:AJ11"/>
    <mergeCell ref="AM9:AR9"/>
    <mergeCell ref="AM10:AN10"/>
    <mergeCell ref="AK11:AL11"/>
    <mergeCell ref="AK10:AL10"/>
    <mergeCell ref="W9:AL9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0" t="str">
        <f>IF(入力!C6="","",入力!C6)&amp;"バレーボール体力指数"</f>
        <v>●●チームバレーボール体力指数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92"/>
      <c r="W1" s="92"/>
      <c r="X1" s="92"/>
    </row>
    <row r="2" spans="1:30" ht="14.25" thickBot="1">
      <c r="A2" s="611" t="str">
        <f>IF(入力!C4="","",入力!C4)&amp;"　"&amp;IF(入力!C5="","",入力!C5)</f>
        <v>2016.01.01　●●トレーニングセンター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93"/>
      <c r="W2" s="93"/>
      <c r="X2" s="93"/>
      <c r="Y2" s="70"/>
    </row>
    <row r="3" spans="1:30" ht="13.5" customHeight="1">
      <c r="A3" s="615" t="s">
        <v>47</v>
      </c>
      <c r="B3" s="575" t="s">
        <v>60</v>
      </c>
      <c r="C3" s="575" t="s">
        <v>79</v>
      </c>
      <c r="D3" s="575" t="s">
        <v>61</v>
      </c>
      <c r="E3" s="575" t="s">
        <v>82</v>
      </c>
      <c r="F3" s="617" t="s">
        <v>347</v>
      </c>
      <c r="G3" s="575" t="s">
        <v>80</v>
      </c>
      <c r="H3" s="575" t="s">
        <v>81</v>
      </c>
      <c r="I3" s="575" t="s">
        <v>69</v>
      </c>
      <c r="J3" s="575" t="s">
        <v>13</v>
      </c>
      <c r="K3" s="575" t="s">
        <v>159</v>
      </c>
      <c r="L3" s="619" t="s">
        <v>156</v>
      </c>
      <c r="M3" s="612" t="s">
        <v>158</v>
      </c>
      <c r="N3" s="101" t="s">
        <v>62</v>
      </c>
      <c r="O3" s="101" t="s">
        <v>63</v>
      </c>
      <c r="P3" s="101" t="s">
        <v>211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16"/>
      <c r="B4" s="576"/>
      <c r="C4" s="576"/>
      <c r="D4" s="576"/>
      <c r="E4" s="576"/>
      <c r="F4" s="618"/>
      <c r="G4" s="576"/>
      <c r="H4" s="576"/>
      <c r="I4" s="576"/>
      <c r="J4" s="576"/>
      <c r="K4" s="576"/>
      <c r="L4" s="620"/>
      <c r="M4" s="613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16"/>
      <c r="B5" s="577"/>
      <c r="C5" s="577"/>
      <c r="D5" s="577"/>
      <c r="E5" s="577"/>
      <c r="F5" s="618"/>
      <c r="G5" s="577"/>
      <c r="H5" s="577"/>
      <c r="I5" s="577"/>
      <c r="J5" s="577"/>
      <c r="K5" s="577"/>
      <c r="L5" s="621"/>
      <c r="M5" s="614"/>
      <c r="N5" s="2" t="s">
        <v>105</v>
      </c>
      <c r="O5" s="2" t="s">
        <v>105</v>
      </c>
      <c r="P5" s="2" t="s">
        <v>366</v>
      </c>
      <c r="Q5" s="2" t="s">
        <v>366</v>
      </c>
      <c r="R5" s="2" t="s">
        <v>106</v>
      </c>
      <c r="S5" s="2" t="s">
        <v>107</v>
      </c>
      <c r="T5" s="2" t="s">
        <v>154</v>
      </c>
      <c r="U5" s="95" t="s">
        <v>152</v>
      </c>
    </row>
    <row r="6" spans="1:30">
      <c r="A6" s="96">
        <f>IF(入力!A14="","",入力!A14)</f>
        <v>1</v>
      </c>
      <c r="B6" s="353" t="str">
        <f>IF(入力!B14="","",入力!B14)</f>
        <v/>
      </c>
      <c r="C6" s="112" t="str">
        <f>IF(入力!D14="","",入力!D14)</f>
        <v/>
      </c>
      <c r="D6" s="353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53" t="str">
        <f>IF(入力!G14="","",入力!G14)</f>
        <v/>
      </c>
      <c r="F6" s="353" t="str">
        <f>IF(入力!H14="","",入力!H14)</f>
        <v/>
      </c>
      <c r="G6" s="353" t="str">
        <f>IF(入力!I14="","",入力!I14)</f>
        <v/>
      </c>
      <c r="H6" s="353" t="str">
        <f>IF(入力!J14="","",入力!J14)</f>
        <v/>
      </c>
      <c r="I6" s="83" t="str">
        <f>IF(入力!K14="","",入力!K14)</f>
        <v/>
      </c>
      <c r="J6" s="83" t="str">
        <f>IF(入力!L14="","",入力!L14)</f>
        <v/>
      </c>
      <c r="K6" s="83" t="str">
        <f>IF(OR(入力!K14="",入力!L14=""),"",(入力!L14/POWER(入力!K14/100,2)))</f>
        <v/>
      </c>
      <c r="L6" s="83" t="str">
        <f>IF(OR(入力!M14="",入力!N14=""),"",((4.57/(1.0888-0.00153*(入力!M14+入力!N14))-4.142)*100))</f>
        <v/>
      </c>
      <c r="M6" s="84" t="str">
        <f>IF(OR(入力!L14="",入力!M14="",入力!N14=""),"",(入力!L14-(入力!L14*(4.57/(1.0888-0.00153*(入力!M14+入力!N14))-4.142)*100)/100))</f>
        <v/>
      </c>
      <c r="N6" s="104" t="str">
        <f>IF(入力!S14="",IF(入力!T14="","",入力!T14),IF(入力!T14="",入力!S14,IF(入力!S14&gt;入力!T14,入力!T14,入力!S14)))</f>
        <v/>
      </c>
      <c r="O6" s="105" t="str">
        <f>IF(入力!U14="",IF(入力!V14="","",入力!V14),IF(入力!V14="",入力!U14,IF(入力!U14&gt;入力!V14,入力!V14,入力!U14)))</f>
        <v/>
      </c>
      <c r="P6" s="105" t="str">
        <f>IF(入力!AI14="",IF(入力!AJ14="","",入力!AJ14),IF(入力!AJ14="",入力!AI14,IF(入力!AI14&gt;入力!AJ14,入力!AI14,入力!AJ14)))</f>
        <v/>
      </c>
      <c r="Q6" s="106" t="str">
        <f>IF(入力!Y14="", IF(入力!W14="",IF(入力!X14="","",入力!X14-入力!Q14),IF(入力!X14="",入力!W14-入力!Q14,IF(入力!W14&gt;入力!X14,入力!W14-入力!Q14,入力!X14-入力!Q14))),入力!Y14)</f>
        <v/>
      </c>
      <c r="R6" s="106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105" t="str">
        <f>IF(入力!AK14="",IF(入力!AL14="","",入力!AL14),IF(入力!AL14="",入力!AK14,IF(入力!AK14&gt;入力!AL14,入力!AK14,入力!AL14)))</f>
        <v/>
      </c>
      <c r="T6" s="106" t="str">
        <f>IF(入力!AT14="","",入力!AT14)</f>
        <v/>
      </c>
      <c r="U6" s="107" t="str">
        <f>IF(入力!AS14="","",入力!AS14)</f>
        <v/>
      </c>
    </row>
    <row r="7" spans="1:30">
      <c r="A7" s="96">
        <f>IF(入力!A15="","",入力!A15)</f>
        <v>2</v>
      </c>
      <c r="B7" s="353" t="str">
        <f>IF(入力!B15="","",入力!B15)</f>
        <v/>
      </c>
      <c r="C7" s="112" t="str">
        <f>IF(入力!D15="","",入力!D15)</f>
        <v/>
      </c>
      <c r="D7" s="353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53" t="str">
        <f>IF(入力!G15="","",入力!G15)</f>
        <v/>
      </c>
      <c r="F7" s="353" t="str">
        <f>IF(入力!H15="","",入力!H15)</f>
        <v/>
      </c>
      <c r="G7" s="353" t="str">
        <f>IF(入力!I15="","",入力!I15)</f>
        <v/>
      </c>
      <c r="H7" s="353" t="str">
        <f>IF(入力!J15="","",入力!J15)</f>
        <v/>
      </c>
      <c r="I7" s="83" t="str">
        <f>IF(入力!K15="","",入力!K15)</f>
        <v/>
      </c>
      <c r="J7" s="83" t="str">
        <f>IF(入力!L15="","",入力!L15)</f>
        <v/>
      </c>
      <c r="K7" s="83" t="str">
        <f>IF(OR(入力!K15="",入力!L15=""),"",(入力!L15/POWER(入力!K15/100,2)))</f>
        <v/>
      </c>
      <c r="L7" s="83" t="str">
        <f>IF(OR(入力!M15="",入力!N15=""),"",((4.57/(1.0888-0.00153*(入力!M15+入力!N15))-4.142)*100))</f>
        <v/>
      </c>
      <c r="M7" s="84" t="str">
        <f>IF(OR(入力!L15="",入力!M15="",入力!N15=""),"",(入力!L15-(入力!L15*(4.57/(1.0888-0.00153*(入力!M15+入力!N15))-4.142)*100)/100))</f>
        <v/>
      </c>
      <c r="N7" s="104" t="str">
        <f>IF(入力!S15="",IF(入力!T15="","",入力!T15),IF(入力!T15="",入力!S15,IF(入力!S15&gt;入力!T15,入力!T15,入力!S15)))</f>
        <v/>
      </c>
      <c r="O7" s="105" t="str">
        <f>IF(入力!U15="",IF(入力!V15="","",入力!V15),IF(入力!V15="",入力!U15,IF(入力!U15&gt;入力!V15,入力!V15,入力!U15)))</f>
        <v/>
      </c>
      <c r="P7" s="105" t="str">
        <f>IF(入力!AI15="",IF(入力!AJ15="","",入力!AJ15),IF(入力!AJ15="",入力!AI15,IF(入力!AI15&gt;入力!AJ15,入力!AI15,入力!AJ15)))</f>
        <v/>
      </c>
      <c r="Q7" s="106" t="str">
        <f>IF(入力!Y15="", IF(入力!W15="",IF(入力!X15="","",入力!X15-入力!Q15),IF(入力!X15="",入力!W15-入力!Q15,IF(入力!W15&gt;入力!X15,入力!W15-入力!Q15,入力!X15-入力!Q15))),入力!Y15)</f>
        <v/>
      </c>
      <c r="R7" s="106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105" t="str">
        <f>IF(入力!AK15="",IF(入力!AL15="","",入力!AL15),IF(入力!AL15="",入力!AK15,IF(入力!AK15&gt;入力!AL15,入力!AK15,入力!AL15)))</f>
        <v/>
      </c>
      <c r="T7" s="106" t="str">
        <f>IF(入力!AT15="","",入力!AT15)</f>
        <v/>
      </c>
      <c r="U7" s="107" t="str">
        <f>IF(入力!AS15="","",入力!AS15)</f>
        <v/>
      </c>
    </row>
    <row r="8" spans="1:30">
      <c r="A8" s="96">
        <f>IF(入力!A16="","",入力!A16)</f>
        <v>3</v>
      </c>
      <c r="B8" s="353" t="str">
        <f>IF(入力!B16="","",入力!B16)</f>
        <v/>
      </c>
      <c r="C8" s="112" t="str">
        <f>IF(入力!D16="","",入力!D16)</f>
        <v/>
      </c>
      <c r="D8" s="353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53" t="str">
        <f>IF(入力!G16="","",入力!G16)</f>
        <v/>
      </c>
      <c r="F8" s="353" t="str">
        <f>IF(入力!H16="","",入力!H16)</f>
        <v/>
      </c>
      <c r="G8" s="353" t="str">
        <f>IF(入力!I16="","",入力!I16)</f>
        <v/>
      </c>
      <c r="H8" s="353" t="str">
        <f>IF(入力!J16="","",入力!J16)</f>
        <v/>
      </c>
      <c r="I8" s="83" t="str">
        <f>IF(入力!K16="","",入力!K16)</f>
        <v/>
      </c>
      <c r="J8" s="83" t="str">
        <f>IF(入力!L16="","",入力!L16)</f>
        <v/>
      </c>
      <c r="K8" s="83" t="str">
        <f>IF(OR(入力!K16="",入力!L16=""),"",(入力!L16/POWER(入力!K16/100,2)))</f>
        <v/>
      </c>
      <c r="L8" s="83" t="str">
        <f>IF(OR(入力!M16="",入力!N16=""),"",((4.57/(1.0888-0.00153*(入力!M16+入力!N16))-4.142)*100))</f>
        <v/>
      </c>
      <c r="M8" s="84" t="str">
        <f>IF(OR(入力!L16="",入力!M16="",入力!N16=""),"",(入力!L16-(入力!L16*(4.57/(1.0888-0.00153*(入力!M16+入力!N16))-4.142)*100)/100))</f>
        <v/>
      </c>
      <c r="N8" s="104" t="str">
        <f>IF(入力!S16="",IF(入力!T16="","",入力!T16),IF(入力!T16="",入力!S16,IF(入力!S16&gt;入力!T16,入力!T16,入力!S16)))</f>
        <v/>
      </c>
      <c r="O8" s="105" t="str">
        <f>IF(入力!U16="",IF(入力!V16="","",入力!V16),IF(入力!V16="",入力!U16,IF(入力!U16&gt;入力!V16,入力!V16,入力!U16)))</f>
        <v/>
      </c>
      <c r="P8" s="105" t="str">
        <f>IF(入力!AI16="",IF(入力!AJ16="","",入力!AJ16),IF(入力!AJ16="",入力!AI16,IF(入力!AI16&gt;入力!AJ16,入力!AI16,入力!AJ16)))</f>
        <v/>
      </c>
      <c r="Q8" s="106" t="str">
        <f>IF(入力!Y16="", IF(入力!W16="",IF(入力!X16="","",入力!X16-入力!Q16),IF(入力!X16="",入力!W16-入力!Q16,IF(入力!W16&gt;入力!X16,入力!W16-入力!Q16,入力!X16-入力!Q16))),入力!Y16)</f>
        <v/>
      </c>
      <c r="R8" s="106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105" t="str">
        <f>IF(入力!AK16="",IF(入力!AL16="","",入力!AL16),IF(入力!AL16="",入力!AK16,IF(入力!AK16&gt;入力!AL16,入力!AK16,入力!AL16)))</f>
        <v/>
      </c>
      <c r="T8" s="106" t="str">
        <f>IF(入力!AT16="","",入力!AT16)</f>
        <v/>
      </c>
      <c r="U8" s="107" t="str">
        <f>IF(入力!AS16="","",入力!AS16)</f>
        <v/>
      </c>
    </row>
    <row r="9" spans="1:30">
      <c r="A9" s="96">
        <f>IF(入力!A17="","",入力!A17)</f>
        <v>4</v>
      </c>
      <c r="B9" s="353" t="str">
        <f>IF(入力!B17="","",入力!B17)</f>
        <v/>
      </c>
      <c r="C9" s="112" t="str">
        <f>IF(入力!D17="","",入力!D17)</f>
        <v/>
      </c>
      <c r="D9" s="353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53" t="str">
        <f>IF(入力!G17="","",入力!G17)</f>
        <v/>
      </c>
      <c r="F9" s="353" t="str">
        <f>IF(入力!H17="","",入力!H17)</f>
        <v/>
      </c>
      <c r="G9" s="353" t="str">
        <f>IF(入力!I17="","",入力!I17)</f>
        <v/>
      </c>
      <c r="H9" s="353" t="str">
        <f>IF(入力!J17="","",入力!J17)</f>
        <v/>
      </c>
      <c r="I9" s="83" t="str">
        <f>IF(入力!K17="","",入力!K17)</f>
        <v/>
      </c>
      <c r="J9" s="83" t="str">
        <f>IF(入力!L17="","",入力!L17)</f>
        <v/>
      </c>
      <c r="K9" s="83" t="str">
        <f>IF(OR(入力!K17="",入力!L17=""),"",(入力!L17/POWER(入力!K17/100,2)))</f>
        <v/>
      </c>
      <c r="L9" s="83" t="str">
        <f>IF(OR(入力!M17="",入力!N17=""),"",((4.57/(1.0888-0.00153*(入力!M17+入力!N17))-4.142)*100))</f>
        <v/>
      </c>
      <c r="M9" s="84" t="str">
        <f>IF(OR(入力!L17="",入力!M17="",入力!N17=""),"",(入力!L17-(入力!L17*(4.57/(1.0888-0.00153*(入力!M17+入力!N17))-4.142)*100)/100))</f>
        <v/>
      </c>
      <c r="N9" s="104" t="str">
        <f>IF(入力!S17="",IF(入力!T17="","",入力!T17),IF(入力!T17="",入力!S17,IF(入力!S17&gt;入力!T17,入力!T17,入力!S17)))</f>
        <v/>
      </c>
      <c r="O9" s="105" t="str">
        <f>IF(入力!U17="",IF(入力!V17="","",入力!V17),IF(入力!V17="",入力!U17,IF(入力!U17&gt;入力!V17,入力!V17,入力!U17)))</f>
        <v/>
      </c>
      <c r="P9" s="105" t="str">
        <f>IF(入力!AI17="",IF(入力!AJ17="","",入力!AJ17),IF(入力!AJ17="",入力!AI17,IF(入力!AI17&gt;入力!AJ17,入力!AI17,入力!AJ17)))</f>
        <v/>
      </c>
      <c r="Q9" s="106" t="str">
        <f>IF(入力!Y17="", IF(入力!W17="",IF(入力!X17="","",入力!X17-入力!Q17),IF(入力!X17="",入力!W17-入力!Q17,IF(入力!W17&gt;入力!X17,入力!W17-入力!Q17,入力!X17-入力!Q17))),入力!Y17)</f>
        <v/>
      </c>
      <c r="R9" s="106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105" t="str">
        <f>IF(入力!AK17="",IF(入力!AL17="","",入力!AL17),IF(入力!AL17="",入力!AK17,IF(入力!AK17&gt;入力!AL17,入力!AK17,入力!AL17)))</f>
        <v/>
      </c>
      <c r="T9" s="106" t="str">
        <f>IF(入力!AT17="","",入力!AT17)</f>
        <v/>
      </c>
      <c r="U9" s="107" t="str">
        <f>IF(入力!AS17="","",入力!AS17)</f>
        <v/>
      </c>
      <c r="AD9" s="70"/>
    </row>
    <row r="10" spans="1:30">
      <c r="A10" s="96">
        <f>IF(入力!A18="","",入力!A18)</f>
        <v>5</v>
      </c>
      <c r="B10" s="353" t="str">
        <f>IF(入力!B18="","",入力!B18)</f>
        <v/>
      </c>
      <c r="C10" s="112" t="str">
        <f>IF(入力!D18="","",入力!D18)</f>
        <v/>
      </c>
      <c r="D10" s="353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53" t="str">
        <f>IF(入力!G18="","",入力!G18)</f>
        <v/>
      </c>
      <c r="F10" s="353" t="str">
        <f>IF(入力!H18="","",入力!H18)</f>
        <v/>
      </c>
      <c r="G10" s="353" t="str">
        <f>IF(入力!I18="","",入力!I18)</f>
        <v/>
      </c>
      <c r="H10" s="353" t="str">
        <f>IF(入力!J18="","",入力!J18)</f>
        <v/>
      </c>
      <c r="I10" s="83" t="str">
        <f>IF(入力!K18="","",入力!K18)</f>
        <v/>
      </c>
      <c r="J10" s="83" t="str">
        <f>IF(入力!L18="","",入力!L18)</f>
        <v/>
      </c>
      <c r="K10" s="83" t="str">
        <f>IF(OR(入力!K18="",入力!L18=""),"",(入力!L18/POWER(入力!K18/100,2)))</f>
        <v/>
      </c>
      <c r="L10" s="83" t="str">
        <f>IF(OR(入力!M18="",入力!N18=""),"",((4.57/(1.0888-0.00153*(入力!M18+入力!N18))-4.142)*100))</f>
        <v/>
      </c>
      <c r="M10" s="84" t="str">
        <f>IF(OR(入力!L18="",入力!M18="",入力!N18=""),"",(入力!L18-(入力!L18*(4.57/(1.0888-0.00153*(入力!M18+入力!N18))-4.142)*100)/100))</f>
        <v/>
      </c>
      <c r="N10" s="104" t="str">
        <f>IF(入力!S18="",IF(入力!T18="","",入力!T18),IF(入力!T18="",入力!S18,IF(入力!S18&gt;入力!T18,入力!T18,入力!S18)))</f>
        <v/>
      </c>
      <c r="O10" s="105" t="str">
        <f>IF(入力!U18="",IF(入力!V18="","",入力!V18),IF(入力!V18="",入力!U18,IF(入力!U18&gt;入力!V18,入力!V18,入力!U18)))</f>
        <v/>
      </c>
      <c r="P10" s="105" t="str">
        <f>IF(入力!AI18="",IF(入力!AJ18="","",入力!AJ18),IF(入力!AJ18="",入力!AI18,IF(入力!AI18&gt;入力!AJ18,入力!AI18,入力!AJ18)))</f>
        <v/>
      </c>
      <c r="Q10" s="106" t="str">
        <f>IF(入力!Y18="", IF(入力!W18="",IF(入力!X18="","",入力!X18-入力!Q18),IF(入力!X18="",入力!W18-入力!Q18,IF(入力!W18&gt;入力!X18,入力!W18-入力!Q18,入力!X18-入力!Q18))),入力!Y18)</f>
        <v/>
      </c>
      <c r="R10" s="106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105" t="str">
        <f>IF(入力!AK18="",IF(入力!AL18="","",入力!AL18),IF(入力!AL18="",入力!AK18,IF(入力!AK18&gt;入力!AL18,入力!AK18,入力!AL18)))</f>
        <v/>
      </c>
      <c r="T10" s="106" t="str">
        <f>IF(入力!AT18="","",入力!AT18)</f>
        <v/>
      </c>
      <c r="U10" s="107" t="str">
        <f>IF(入力!AS18="","",入力!AS18)</f>
        <v/>
      </c>
      <c r="AD10" s="70"/>
    </row>
    <row r="11" spans="1:30">
      <c r="A11" s="96">
        <f>IF(入力!A19="","",入力!A19)</f>
        <v>6</v>
      </c>
      <c r="B11" s="353" t="str">
        <f>IF(入力!B19="","",入力!B19)</f>
        <v/>
      </c>
      <c r="C11" s="112" t="str">
        <f>IF(入力!D19="","",入力!D19)</f>
        <v/>
      </c>
      <c r="D11" s="353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53" t="str">
        <f>IF(入力!G19="","",入力!G19)</f>
        <v/>
      </c>
      <c r="F11" s="353" t="str">
        <f>IF(入力!H19="","",入力!H19)</f>
        <v/>
      </c>
      <c r="G11" s="353" t="str">
        <f>IF(入力!I19="","",入力!I19)</f>
        <v/>
      </c>
      <c r="H11" s="353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IF(OR(入力!M19="",入力!N19=""),"",((4.57/(1.0888-0.00153*(入力!M19+入力!N19))-4.142)*100))</f>
        <v/>
      </c>
      <c r="M11" s="84" t="str">
        <f>IF(OR(入力!L19="",入力!M19="",入力!N19=""),"",(入力!L19-(入力!L19*(4.57/(1.0888-0.00153*(入力!M19+入力!N19))-4.142)*100)/100))</f>
        <v/>
      </c>
      <c r="N11" s="104" t="str">
        <f>IF(入力!S19="",IF(入力!T19="","",入力!T19),IF(入力!T19="",入力!S19,IF(入力!S19&gt;入力!T19,入力!T19,入力!S19)))</f>
        <v/>
      </c>
      <c r="O11" s="105" t="str">
        <f>IF(入力!U19="",IF(入力!V19="","",入力!V19),IF(入力!V19="",入力!U19,IF(入力!U19&gt;入力!V19,入力!V19,入力!U19)))</f>
        <v/>
      </c>
      <c r="P11" s="105" t="str">
        <f>IF(入力!AI19="",IF(入力!AJ19="","",入力!AJ19),IF(入力!AJ19="",入力!AI19,IF(入力!AI19&gt;入力!AJ19,入力!AI19,入力!AJ19)))</f>
        <v/>
      </c>
      <c r="Q11" s="106" t="str">
        <f>IF(入力!Y19="", IF(入力!W19="",IF(入力!X19="","",入力!X19-入力!Q19),IF(入力!X19="",入力!W19-入力!Q19,IF(入力!W19&gt;入力!X19,入力!W19-入力!Q19,入力!X19-入力!Q19))),入力!Y19)</f>
        <v/>
      </c>
      <c r="R11" s="106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105" t="str">
        <f>IF(入力!AK19="",IF(入力!AL19="","",入力!AL19),IF(入力!AL19="",入力!AK19,IF(入力!AK19&gt;入力!AL19,入力!AK19,入力!AL19)))</f>
        <v/>
      </c>
      <c r="T11" s="106" t="str">
        <f>IF(入力!AT19="","",入力!AT19)</f>
        <v/>
      </c>
      <c r="U11" s="107" t="str">
        <f>IF(入力!AS19="","",入力!AS19)</f>
        <v/>
      </c>
    </row>
    <row r="12" spans="1:30">
      <c r="A12" s="96">
        <f>IF(入力!A20="","",入力!A20)</f>
        <v>7</v>
      </c>
      <c r="B12" s="353" t="str">
        <f>IF(入力!B20="","",入力!B20)</f>
        <v/>
      </c>
      <c r="C12" s="112" t="str">
        <f>IF(入力!D20="","",入力!D20)</f>
        <v/>
      </c>
      <c r="D12" s="353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53" t="str">
        <f>IF(入力!G20="","",入力!G20)</f>
        <v/>
      </c>
      <c r="F12" s="353" t="str">
        <f>IF(入力!H20="","",入力!H20)</f>
        <v/>
      </c>
      <c r="G12" s="353" t="str">
        <f>IF(入力!I20="","",入力!I20)</f>
        <v/>
      </c>
      <c r="H12" s="353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IF(OR(入力!M20="",入力!N20=""),"",((4.57/(1.0888-0.00153*(入力!M20+入力!N20))-4.142)*100))</f>
        <v/>
      </c>
      <c r="M12" s="84" t="str">
        <f>IF(OR(入力!L20="",入力!M20="",入力!N20=""),"",(入力!L20-(入力!L20*(4.57/(1.0888-0.00153*(入力!M20+入力!N20))-4.142)*100)/100))</f>
        <v/>
      </c>
      <c r="N12" s="104" t="str">
        <f>IF(入力!S20="",IF(入力!T20="","",入力!T20),IF(入力!T20="",入力!S20,IF(入力!S20&gt;入力!T20,入力!T20,入力!S20)))</f>
        <v/>
      </c>
      <c r="O12" s="105" t="str">
        <f>IF(入力!U20="",IF(入力!V20="","",入力!V20),IF(入力!V20="",入力!U20,IF(入力!U20&gt;入力!V20,入力!V20,入力!U20)))</f>
        <v/>
      </c>
      <c r="P12" s="105" t="str">
        <f>IF(入力!AI20="",IF(入力!AJ20="","",入力!AJ20),IF(入力!AJ20="",入力!AI20,IF(入力!AI20&gt;入力!AJ20,入力!AI20,入力!AJ20)))</f>
        <v/>
      </c>
      <c r="Q12" s="106" t="str">
        <f>IF(入力!Y20="", IF(入力!W20="",IF(入力!X20="","",入力!X20-入力!Q20),IF(入力!X20="",入力!W20-入力!Q20,IF(入力!W20&gt;入力!X20,入力!W20-入力!Q20,入力!X20-入力!Q20))),入力!Y20)</f>
        <v/>
      </c>
      <c r="R12" s="106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105" t="str">
        <f>IF(入力!AK20="",IF(入力!AL20="","",入力!AL20),IF(入力!AL20="",入力!AK20,IF(入力!AK20&gt;入力!AL20,入力!AK20,入力!AL20)))</f>
        <v/>
      </c>
      <c r="T12" s="106" t="str">
        <f>IF(入力!AT20="","",入力!AT20)</f>
        <v/>
      </c>
      <c r="U12" s="107" t="str">
        <f>IF(入力!AS20="","",入力!AS20)</f>
        <v/>
      </c>
    </row>
    <row r="13" spans="1:30">
      <c r="A13" s="96">
        <f>IF(入力!A21="","",入力!A21)</f>
        <v>8</v>
      </c>
      <c r="B13" s="353" t="str">
        <f>IF(入力!B21="","",入力!B21)</f>
        <v/>
      </c>
      <c r="C13" s="112" t="str">
        <f>IF(入力!D21="","",入力!D21)</f>
        <v/>
      </c>
      <c r="D13" s="353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53" t="str">
        <f>IF(入力!G21="","",入力!G21)</f>
        <v/>
      </c>
      <c r="F13" s="353" t="str">
        <f>IF(入力!H21="","",入力!H21)</f>
        <v/>
      </c>
      <c r="G13" s="353" t="str">
        <f>IF(入力!I21="","",入力!I21)</f>
        <v/>
      </c>
      <c r="H13" s="353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IF(OR(入力!M21="",入力!N21=""),"",((4.57/(1.0888-0.00153*(入力!M21+入力!N21))-4.142)*100))</f>
        <v/>
      </c>
      <c r="M13" s="84" t="str">
        <f>IF(OR(入力!L21="",入力!M21="",入力!N21=""),"",(入力!L21-(入力!L21*(4.57/(1.0888-0.00153*(入力!M21+入力!N21))-4.142)*100)/100))</f>
        <v/>
      </c>
      <c r="N13" s="104" t="str">
        <f>IF(入力!S21="",IF(入力!T21="","",入力!T21),IF(入力!T21="",入力!S21,IF(入力!S21&gt;入力!T21,入力!T21,入力!S21)))</f>
        <v/>
      </c>
      <c r="O13" s="105" t="str">
        <f>IF(入力!U21="",IF(入力!V21="","",入力!V21),IF(入力!V21="",入力!U21,IF(入力!U21&gt;入力!V21,入力!V21,入力!U21)))</f>
        <v/>
      </c>
      <c r="P13" s="105" t="str">
        <f>IF(入力!AI21="",IF(入力!AJ21="","",入力!AJ21),IF(入力!AJ21="",入力!AI21,IF(入力!AI21&gt;入力!AJ21,入力!AI21,入力!AJ21)))</f>
        <v/>
      </c>
      <c r="Q13" s="106" t="str">
        <f>IF(入力!Y21="", IF(入力!W21="",IF(入力!X21="","",入力!X21-入力!Q21),IF(入力!X21="",入力!W21-入力!Q21,IF(入力!W21&gt;入力!X21,入力!W21-入力!Q21,入力!X21-入力!Q21))),入力!Y21)</f>
        <v/>
      </c>
      <c r="R13" s="106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105" t="str">
        <f>IF(入力!AK21="",IF(入力!AL21="","",入力!AL21),IF(入力!AL21="",入力!AK21,IF(入力!AK21&gt;入力!AL21,入力!AK21,入力!AL21)))</f>
        <v/>
      </c>
      <c r="T13" s="106" t="str">
        <f>IF(入力!AT21="","",入力!AT21)</f>
        <v/>
      </c>
      <c r="U13" s="107" t="str">
        <f>IF(入力!AS21="","",入力!AS21)</f>
        <v/>
      </c>
    </row>
    <row r="14" spans="1:30">
      <c r="A14" s="96">
        <f>IF(入力!A22="","",入力!A22)</f>
        <v>9</v>
      </c>
      <c r="B14" s="353" t="str">
        <f>IF(入力!B22="","",入力!B22)</f>
        <v/>
      </c>
      <c r="C14" s="112" t="str">
        <f>IF(入力!D22="","",入力!D22)</f>
        <v/>
      </c>
      <c r="D14" s="353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53" t="str">
        <f>IF(入力!G22="","",入力!G22)</f>
        <v/>
      </c>
      <c r="F14" s="353" t="str">
        <f>IF(入力!H22="","",入力!H22)</f>
        <v/>
      </c>
      <c r="G14" s="353" t="str">
        <f>IF(入力!I22="","",入力!I22)</f>
        <v/>
      </c>
      <c r="H14" s="353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IF(OR(入力!M22="",入力!N22=""),"",((4.57/(1.0888-0.00153*(入力!M22+入力!N22))-4.142)*100))</f>
        <v/>
      </c>
      <c r="M14" s="84" t="str">
        <f>IF(OR(入力!L22="",入力!M22="",入力!N22=""),"",(入力!L22-(入力!L22*(4.57/(1.0888-0.00153*(入力!M22+入力!N22))-4.142)*100)/100))</f>
        <v/>
      </c>
      <c r="N14" s="104" t="str">
        <f>IF(入力!S22="",IF(入力!T22="","",入力!T22),IF(入力!T22="",入力!S22,IF(入力!S22&gt;入力!T22,入力!T22,入力!S22)))</f>
        <v/>
      </c>
      <c r="O14" s="105" t="str">
        <f>IF(入力!U22="",IF(入力!V22="","",入力!V22),IF(入力!V22="",入力!U22,IF(入力!U22&gt;入力!V22,入力!V22,入力!U22)))</f>
        <v/>
      </c>
      <c r="P14" s="105" t="str">
        <f>IF(入力!AI22="",IF(入力!AJ22="","",入力!AJ22),IF(入力!AJ22="",入力!AI22,IF(入力!AI22&gt;入力!AJ22,入力!AI22,入力!AJ22)))</f>
        <v/>
      </c>
      <c r="Q14" s="106" t="str">
        <f>IF(入力!Y22="", IF(入力!W22="",IF(入力!X22="","",入力!X22-入力!Q22),IF(入力!X22="",入力!W22-入力!Q22,IF(入力!W22&gt;入力!X22,入力!W22-入力!Q22,入力!X22-入力!Q22))),入力!Y22)</f>
        <v/>
      </c>
      <c r="R14" s="106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105" t="str">
        <f>IF(入力!AK22="",IF(入力!AL22="","",入力!AL22),IF(入力!AL22="",入力!AK22,IF(入力!AK22&gt;入力!AL22,入力!AK22,入力!AL22)))</f>
        <v/>
      </c>
      <c r="T14" s="106" t="str">
        <f>IF(入力!AT22="","",入力!AT22)</f>
        <v/>
      </c>
      <c r="U14" s="107" t="str">
        <f>IF(入力!AS22="","",入力!AS22)</f>
        <v/>
      </c>
    </row>
    <row r="15" spans="1:30">
      <c r="A15" s="96">
        <f>IF(入力!A23="","",入力!A23)</f>
        <v>10</v>
      </c>
      <c r="B15" s="353" t="str">
        <f>IF(入力!B23="","",入力!B23)</f>
        <v/>
      </c>
      <c r="C15" s="112" t="str">
        <f>IF(入力!D23="","",入力!D23)</f>
        <v/>
      </c>
      <c r="D15" s="353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53" t="str">
        <f>IF(入力!G23="","",入力!G23)</f>
        <v/>
      </c>
      <c r="F15" s="353" t="str">
        <f>IF(入力!H23="","",入力!H23)</f>
        <v/>
      </c>
      <c r="G15" s="353" t="str">
        <f>IF(入力!I23="","",入力!I23)</f>
        <v/>
      </c>
      <c r="H15" s="353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IF(OR(入力!M23="",入力!N23=""),"",((4.57/(1.0888-0.00153*(入力!M23+入力!N23))-4.142)*100))</f>
        <v/>
      </c>
      <c r="M15" s="84" t="str">
        <f>IF(OR(入力!L23="",入力!M23="",入力!N23=""),"",(入力!L23-(入力!L23*(4.57/(1.0888-0.00153*(入力!M23+入力!N23))-4.142)*100)/100))</f>
        <v/>
      </c>
      <c r="N15" s="104" t="str">
        <f>IF(入力!S23="",IF(入力!T23="","",入力!T23),IF(入力!T23="",入力!S23,IF(入力!S23&gt;入力!T23,入力!T23,入力!S23)))</f>
        <v/>
      </c>
      <c r="O15" s="105" t="str">
        <f>IF(入力!U23="",IF(入力!V23="","",入力!V23),IF(入力!V23="",入力!U23,IF(入力!U23&gt;入力!V23,入力!V23,入力!U23)))</f>
        <v/>
      </c>
      <c r="P15" s="105" t="str">
        <f>IF(入力!AI23="",IF(入力!AJ23="","",入力!AJ23),IF(入力!AJ23="",入力!AI23,IF(入力!AI23&gt;入力!AJ23,入力!AI23,入力!AJ23)))</f>
        <v/>
      </c>
      <c r="Q15" s="106" t="str">
        <f>IF(入力!Y23="", IF(入力!W23="",IF(入力!X23="","",入力!X23-入力!Q23),IF(入力!X23="",入力!W23-入力!Q23,IF(入力!W23&gt;入力!X23,入力!W23-入力!Q23,入力!X23-入力!Q23))),入力!Y23)</f>
        <v/>
      </c>
      <c r="R15" s="106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105" t="str">
        <f>IF(入力!AK23="",IF(入力!AL23="","",入力!AL23),IF(入力!AL23="",入力!AK23,IF(入力!AK23&gt;入力!AL23,入力!AK23,入力!AL23)))</f>
        <v/>
      </c>
      <c r="T15" s="106" t="str">
        <f>IF(入力!AT23="","",入力!AT23)</f>
        <v/>
      </c>
      <c r="U15" s="107" t="str">
        <f>IF(入力!AS23="","",入力!AS23)</f>
        <v/>
      </c>
    </row>
    <row r="16" spans="1:30">
      <c r="A16" s="96">
        <f>IF(入力!A24="","",入力!A24)</f>
        <v>11</v>
      </c>
      <c r="B16" s="353" t="str">
        <f>IF(入力!B24="","",入力!B24)</f>
        <v/>
      </c>
      <c r="C16" s="112" t="str">
        <f>IF(入力!D24="","",入力!D24)</f>
        <v/>
      </c>
      <c r="D16" s="353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53" t="str">
        <f>IF(入力!G24="","",入力!G24)</f>
        <v/>
      </c>
      <c r="F16" s="353" t="str">
        <f>IF(入力!H24="","",入力!H24)</f>
        <v/>
      </c>
      <c r="G16" s="353" t="str">
        <f>IF(入力!I24="","",入力!I24)</f>
        <v/>
      </c>
      <c r="H16" s="353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IF(OR(入力!M24="",入力!N24=""),"",((4.57/(1.0888-0.00153*(入力!M24+入力!N24))-4.142)*100))</f>
        <v/>
      </c>
      <c r="M16" s="84" t="str">
        <f>IF(OR(入力!L24="",入力!M24="",入力!N24=""),"",(入力!L24-(入力!L24*(4.57/(1.0888-0.00153*(入力!M24+入力!N24))-4.142)*100)/100))</f>
        <v/>
      </c>
      <c r="N16" s="104" t="str">
        <f>IF(入力!S24="",IF(入力!T24="","",入力!T24),IF(入力!T24="",入力!S24,IF(入力!S24&gt;入力!T24,入力!T24,入力!S24)))</f>
        <v/>
      </c>
      <c r="O16" s="105" t="str">
        <f>IF(入力!U24="",IF(入力!V24="","",入力!V24),IF(入力!V24="",入力!U24,IF(入力!U24&gt;入力!V24,入力!V24,入力!U24)))</f>
        <v/>
      </c>
      <c r="P16" s="105" t="str">
        <f>IF(入力!AI24="",IF(入力!AJ24="","",入力!AJ24),IF(入力!AJ24="",入力!AI24,IF(入力!AI24&gt;入力!AJ24,入力!AI24,入力!AJ24)))</f>
        <v/>
      </c>
      <c r="Q16" s="106" t="str">
        <f>IF(入力!Y24="", IF(入力!W24="",IF(入力!X24="","",入力!X24-入力!Q24),IF(入力!X24="",入力!W24-入力!Q24,IF(入力!W24&gt;入力!X24,入力!W24-入力!Q24,入力!X24-入力!Q24))),入力!Y24)</f>
        <v/>
      </c>
      <c r="R16" s="106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105" t="str">
        <f>IF(入力!AK24="",IF(入力!AL24="","",入力!AL24),IF(入力!AL24="",入力!AK24,IF(入力!AK24&gt;入力!AL24,入力!AK24,入力!AL24)))</f>
        <v/>
      </c>
      <c r="T16" s="106" t="str">
        <f>IF(入力!AT24="","",入力!AT24)</f>
        <v/>
      </c>
      <c r="U16" s="107" t="str">
        <f>IF(入力!AS24="","",入力!AS24)</f>
        <v/>
      </c>
    </row>
    <row r="17" spans="1:21">
      <c r="A17" s="96">
        <f>IF(入力!A25="","",入力!A25)</f>
        <v>12</v>
      </c>
      <c r="B17" s="353" t="str">
        <f>IF(入力!B25="","",入力!B25)</f>
        <v/>
      </c>
      <c r="C17" s="112" t="str">
        <f>IF(入力!D25="","",入力!D25)</f>
        <v/>
      </c>
      <c r="D17" s="353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53" t="str">
        <f>IF(入力!G25="","",入力!G25)</f>
        <v/>
      </c>
      <c r="F17" s="353" t="str">
        <f>IF(入力!H25="","",入力!H25)</f>
        <v/>
      </c>
      <c r="G17" s="353" t="str">
        <f>IF(入力!I25="","",入力!I25)</f>
        <v/>
      </c>
      <c r="H17" s="353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IF(OR(入力!M25="",入力!N25=""),"",((4.57/(1.0888-0.00153*(入力!M25+入力!N25))-4.142)*100))</f>
        <v/>
      </c>
      <c r="M17" s="84" t="str">
        <f>IF(OR(入力!L25="",入力!M25="",入力!N25=""),"",(入力!L25-(入力!L25*(4.57/(1.0888-0.00153*(入力!M25+入力!N25))-4.142)*100)/100))</f>
        <v/>
      </c>
      <c r="N17" s="104" t="str">
        <f>IF(入力!S25="",IF(入力!T25="","",入力!T25),IF(入力!T25="",入力!S25,IF(入力!S25&gt;入力!T25,入力!T25,入力!S25)))</f>
        <v/>
      </c>
      <c r="O17" s="105" t="str">
        <f>IF(入力!U25="",IF(入力!V25="","",入力!V25),IF(入力!V25="",入力!U25,IF(入力!U25&gt;入力!V25,入力!V25,入力!U25)))</f>
        <v/>
      </c>
      <c r="P17" s="105" t="str">
        <f>IF(入力!AI25="",IF(入力!AJ25="","",入力!AJ25),IF(入力!AJ25="",入力!AI25,IF(入力!AI25&gt;入力!AJ25,入力!AI25,入力!AJ25)))</f>
        <v/>
      </c>
      <c r="Q17" s="106" t="str">
        <f>IF(入力!Y25="", IF(入力!W25="",IF(入力!X25="","",入力!X25-入力!Q25),IF(入力!X25="",入力!W25-入力!Q25,IF(入力!W25&gt;入力!X25,入力!W25-入力!Q25,入力!X25-入力!Q25))),入力!Y25)</f>
        <v/>
      </c>
      <c r="R17" s="106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105" t="str">
        <f>IF(入力!AK25="",IF(入力!AL25="","",入力!AL25),IF(入力!AL25="",入力!AK25,IF(入力!AK25&gt;入力!AL25,入力!AK25,入力!AL25)))</f>
        <v/>
      </c>
      <c r="T17" s="106" t="str">
        <f>IF(入力!AT25="","",入力!AT25)</f>
        <v/>
      </c>
      <c r="U17" s="107" t="str">
        <f>IF(入力!AS25="","",入力!AS25)</f>
        <v/>
      </c>
    </row>
    <row r="18" spans="1:21">
      <c r="A18" s="96">
        <f>IF(入力!A26="","",入力!A26)</f>
        <v>13</v>
      </c>
      <c r="B18" s="353" t="str">
        <f>IF(入力!B26="","",入力!B26)</f>
        <v/>
      </c>
      <c r="C18" s="112" t="str">
        <f>IF(入力!D26="","",入力!D26)</f>
        <v/>
      </c>
      <c r="D18" s="353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53" t="str">
        <f>IF(入力!G26="","",入力!G26)</f>
        <v/>
      </c>
      <c r="F18" s="353" t="str">
        <f>IF(入力!H26="","",入力!H26)</f>
        <v/>
      </c>
      <c r="G18" s="353" t="str">
        <f>IF(入力!I26="","",入力!I26)</f>
        <v/>
      </c>
      <c r="H18" s="353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IF(OR(入力!M26="",入力!N26=""),"",((4.57/(1.0888-0.00153*(入力!M26+入力!N26))-4.142)*100))</f>
        <v/>
      </c>
      <c r="M18" s="84" t="str">
        <f>IF(OR(入力!L26="",入力!M26="",入力!N26=""),"",(入力!L26-(入力!L26*(4.57/(1.0888-0.00153*(入力!M26+入力!N26))-4.142)*100)/100))</f>
        <v/>
      </c>
      <c r="N18" s="104" t="str">
        <f>IF(入力!S26="",IF(入力!T26="","",入力!T26),IF(入力!T26="",入力!S26,IF(入力!S26&gt;入力!T26,入力!T26,入力!S26)))</f>
        <v/>
      </c>
      <c r="O18" s="105" t="str">
        <f>IF(入力!U26="",IF(入力!V26="","",入力!V26),IF(入力!V26="",入力!U26,IF(入力!U26&gt;入力!V26,入力!V26,入力!U26)))</f>
        <v/>
      </c>
      <c r="P18" s="105" t="str">
        <f>IF(入力!AI26="",IF(入力!AJ26="","",入力!AJ26),IF(入力!AJ26="",入力!AI26,IF(入力!AI26&gt;入力!AJ26,入力!AI26,入力!AJ26)))</f>
        <v/>
      </c>
      <c r="Q18" s="106" t="str">
        <f>IF(入力!Y26="", IF(入力!W26="",IF(入力!X26="","",入力!X26-入力!Q26),IF(入力!X26="",入力!W26-入力!Q26,IF(入力!W26&gt;入力!X26,入力!W26-入力!Q26,入力!X26-入力!Q26))),入力!Y26)</f>
        <v/>
      </c>
      <c r="R18" s="106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105" t="str">
        <f>IF(入力!AK26="",IF(入力!AL26="","",入力!AL26),IF(入力!AL26="",入力!AK26,IF(入力!AK26&gt;入力!AL26,入力!AK26,入力!AL26)))</f>
        <v/>
      </c>
      <c r="T18" s="106" t="str">
        <f>IF(入力!AT26="","",入力!AT26)</f>
        <v/>
      </c>
      <c r="U18" s="107" t="str">
        <f>IF(入力!AS26="","",入力!AS26)</f>
        <v/>
      </c>
    </row>
    <row r="19" spans="1:21">
      <c r="A19" s="96">
        <f>IF(入力!A27="","",入力!A27)</f>
        <v>14</v>
      </c>
      <c r="B19" s="353" t="str">
        <f>IF(入力!B27="","",入力!B27)</f>
        <v/>
      </c>
      <c r="C19" s="112" t="str">
        <f>IF(入力!D27="","",入力!D27)</f>
        <v/>
      </c>
      <c r="D19" s="353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53" t="str">
        <f>IF(入力!G27="","",入力!G27)</f>
        <v/>
      </c>
      <c r="F19" s="353" t="str">
        <f>IF(入力!H27="","",入力!H27)</f>
        <v/>
      </c>
      <c r="G19" s="353" t="str">
        <f>IF(入力!I27="","",入力!I27)</f>
        <v/>
      </c>
      <c r="H19" s="353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IF(OR(入力!M27="",入力!N27=""),"",((4.57/(1.0888-0.00153*(入力!M27+入力!N27))-4.142)*100))</f>
        <v/>
      </c>
      <c r="M19" s="84" t="str">
        <f>IF(OR(入力!L27="",入力!M27="",入力!N27=""),"",(入力!L27-(入力!L27*(4.57/(1.0888-0.00153*(入力!M27+入力!N27))-4.142)*100)/100))</f>
        <v/>
      </c>
      <c r="N19" s="104" t="str">
        <f>IF(入力!S27="",IF(入力!T27="","",入力!T27),IF(入力!T27="",入力!S27,IF(入力!S27&gt;入力!T27,入力!T27,入力!S27)))</f>
        <v/>
      </c>
      <c r="O19" s="105" t="str">
        <f>IF(入力!U27="",IF(入力!V27="","",入力!V27),IF(入力!V27="",入力!U27,IF(入力!U27&gt;入力!V27,入力!V27,入力!U27)))</f>
        <v/>
      </c>
      <c r="P19" s="105" t="str">
        <f>IF(入力!AI27="",IF(入力!AJ27="","",入力!AJ27),IF(入力!AJ27="",入力!AI27,IF(入力!AI27&gt;入力!AJ27,入力!AI27,入力!AJ27)))</f>
        <v/>
      </c>
      <c r="Q19" s="106" t="str">
        <f>IF(入力!Y27="", IF(入力!W27="",IF(入力!X27="","",入力!X27-入力!Q27),IF(入力!X27="",入力!W27-入力!Q27,IF(入力!W27&gt;入力!X27,入力!W27-入力!Q27,入力!X27-入力!Q27))),入力!Y27)</f>
        <v/>
      </c>
      <c r="R19" s="106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105" t="str">
        <f>IF(入力!AK27="",IF(入力!AL27="","",入力!AL27),IF(入力!AL27="",入力!AK27,IF(入力!AK27&gt;入力!AL27,入力!AK27,入力!AL27)))</f>
        <v/>
      </c>
      <c r="T19" s="106" t="str">
        <f>IF(入力!AT27="","",入力!AT27)</f>
        <v/>
      </c>
      <c r="U19" s="107" t="str">
        <f>IF(入力!AS27="","",入力!AS27)</f>
        <v/>
      </c>
    </row>
    <row r="20" spans="1:21">
      <c r="A20" s="96">
        <f>IF(入力!A28="","",入力!A28)</f>
        <v>15</v>
      </c>
      <c r="B20" s="353" t="str">
        <f>IF(入力!B28="","",入力!B28)</f>
        <v/>
      </c>
      <c r="C20" s="112" t="str">
        <f>IF(入力!D28="","",入力!D28)</f>
        <v/>
      </c>
      <c r="D20" s="353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53" t="str">
        <f>IF(入力!G28="","",入力!G28)</f>
        <v/>
      </c>
      <c r="F20" s="353" t="str">
        <f>IF(入力!H28="","",入力!H28)</f>
        <v/>
      </c>
      <c r="G20" s="353" t="str">
        <f>IF(入力!I28="","",入力!I28)</f>
        <v/>
      </c>
      <c r="H20" s="353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IF(OR(入力!M28="",入力!N28=""),"",((4.57/(1.0888-0.00153*(入力!M28+入力!N28))-4.142)*100))</f>
        <v/>
      </c>
      <c r="M20" s="84" t="str">
        <f>IF(OR(入力!L28="",入力!M28="",入力!N28=""),"",(入力!L28-(入力!L28*(4.57/(1.0888-0.00153*(入力!M28+入力!N28))-4.142)*100)/100))</f>
        <v/>
      </c>
      <c r="N20" s="104" t="str">
        <f>IF(入力!S28="",IF(入力!T28="","",入力!T28),IF(入力!T28="",入力!S28,IF(入力!S28&gt;入力!T28,入力!T28,入力!S28)))</f>
        <v/>
      </c>
      <c r="O20" s="105" t="str">
        <f>IF(入力!U28="",IF(入力!V28="","",入力!V28),IF(入力!V28="",入力!U28,IF(入力!U28&gt;入力!V28,入力!V28,入力!U28)))</f>
        <v/>
      </c>
      <c r="P20" s="105" t="str">
        <f>IF(入力!AI28="",IF(入力!AJ28="","",入力!AJ28),IF(入力!AJ28="",入力!AI28,IF(入力!AI28&gt;入力!AJ28,入力!AI28,入力!AJ28)))</f>
        <v/>
      </c>
      <c r="Q20" s="106" t="str">
        <f>IF(入力!Y28="", IF(入力!W28="",IF(入力!X28="","",入力!X28-入力!Q28),IF(入力!X28="",入力!W28-入力!Q28,IF(入力!W28&gt;入力!X28,入力!W28-入力!Q28,入力!X28-入力!Q28))),入力!Y28)</f>
        <v/>
      </c>
      <c r="R20" s="106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105" t="str">
        <f>IF(入力!AK28="",IF(入力!AL28="","",入力!AL28),IF(入力!AL28="",入力!AK28,IF(入力!AK28&gt;入力!AL28,入力!AK28,入力!AL28)))</f>
        <v/>
      </c>
      <c r="T20" s="106" t="str">
        <f>IF(入力!AT28="","",入力!AT28)</f>
        <v/>
      </c>
      <c r="U20" s="107" t="str">
        <f>IF(入力!AS28="","",入力!AS28)</f>
        <v/>
      </c>
    </row>
    <row r="21" spans="1:21">
      <c r="A21" s="96">
        <f>IF(入力!A29="","",入力!A29)</f>
        <v>16</v>
      </c>
      <c r="B21" s="353" t="str">
        <f>IF(入力!B29="","",入力!B29)</f>
        <v/>
      </c>
      <c r="C21" s="112" t="str">
        <f>IF(入力!D29="","",入力!D29)</f>
        <v/>
      </c>
      <c r="D21" s="353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53" t="str">
        <f>IF(入力!G29="","",入力!G29)</f>
        <v/>
      </c>
      <c r="F21" s="353" t="str">
        <f>IF(入力!H29="","",入力!H29)</f>
        <v/>
      </c>
      <c r="G21" s="353" t="str">
        <f>IF(入力!I29="","",入力!I29)</f>
        <v/>
      </c>
      <c r="H21" s="353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IF(OR(入力!M29="",入力!N29=""),"",((4.57/(1.0888-0.00153*(入力!M29+入力!N29))-4.142)*100))</f>
        <v/>
      </c>
      <c r="M21" s="84" t="str">
        <f>IF(OR(入力!L29="",入力!M29="",入力!N29=""),"",(入力!L29-(入力!L29*(4.57/(1.0888-0.00153*(入力!M29+入力!N29))-4.142)*100)/100))</f>
        <v/>
      </c>
      <c r="N21" s="104" t="str">
        <f>IF(入力!S29="",IF(入力!T29="","",入力!T29),IF(入力!T29="",入力!S29,IF(入力!S29&gt;入力!T29,入力!T29,入力!S29)))</f>
        <v/>
      </c>
      <c r="O21" s="105" t="str">
        <f>IF(入力!U29="",IF(入力!V29="","",入力!V29),IF(入力!V29="",入力!U29,IF(入力!U29&gt;入力!V29,入力!V29,入力!U29)))</f>
        <v/>
      </c>
      <c r="P21" s="105" t="str">
        <f>IF(入力!AI29="",IF(入力!AJ29="","",入力!AJ29),IF(入力!AJ29="",入力!AI29,IF(入力!AI29&gt;入力!AJ29,入力!AI29,入力!AJ29)))</f>
        <v/>
      </c>
      <c r="Q21" s="106" t="str">
        <f>IF(入力!Y29="", IF(入力!W29="",IF(入力!X29="","",入力!X29-入力!Q29),IF(入力!X29="",入力!W29-入力!Q29,IF(入力!W29&gt;入力!X29,入力!W29-入力!Q29,入力!X29-入力!Q29))),入力!Y29)</f>
        <v/>
      </c>
      <c r="R21" s="106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105" t="str">
        <f>IF(入力!AK29="",IF(入力!AL29="","",入力!AL29),IF(入力!AL29="",入力!AK29,IF(入力!AK29&gt;入力!AL29,入力!AK29,入力!AL29)))</f>
        <v/>
      </c>
      <c r="T21" s="106" t="str">
        <f>IF(入力!AT29="","",入力!AT29)</f>
        <v/>
      </c>
      <c r="U21" s="107" t="str">
        <f>IF(入力!AS29="","",入力!AS29)</f>
        <v/>
      </c>
    </row>
    <row r="22" spans="1:21">
      <c r="A22" s="96">
        <f>IF(入力!A30="","",入力!A30)</f>
        <v>17</v>
      </c>
      <c r="B22" s="353" t="str">
        <f>IF(入力!B30="","",入力!B30)</f>
        <v/>
      </c>
      <c r="C22" s="112" t="str">
        <f>IF(入力!D30="","",入力!D30)</f>
        <v/>
      </c>
      <c r="D22" s="353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53" t="str">
        <f>IF(入力!G30="","",入力!G30)</f>
        <v/>
      </c>
      <c r="F22" s="353" t="str">
        <f>IF(入力!H30="","",入力!H30)</f>
        <v/>
      </c>
      <c r="G22" s="353" t="str">
        <f>IF(入力!I30="","",入力!I30)</f>
        <v/>
      </c>
      <c r="H22" s="353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IF(OR(入力!M30="",入力!N30=""),"",((4.57/(1.0888-0.00153*(入力!M30+入力!N30))-4.142)*100))</f>
        <v/>
      </c>
      <c r="M22" s="84" t="str">
        <f>IF(OR(入力!L30="",入力!M30="",入力!N30=""),"",(入力!L30-(入力!L30*(4.57/(1.0888-0.00153*(入力!M30+入力!N30))-4.142)*100)/100))</f>
        <v/>
      </c>
      <c r="N22" s="104" t="str">
        <f>IF(入力!S30="",IF(入力!T30="","",入力!T30),IF(入力!T30="",入力!S30,IF(入力!S30&gt;入力!T30,入力!T30,入力!S30)))</f>
        <v/>
      </c>
      <c r="O22" s="105" t="str">
        <f>IF(入力!U30="",IF(入力!V30="","",入力!V30),IF(入力!V30="",入力!U30,IF(入力!U30&gt;入力!V30,入力!V30,入力!U30)))</f>
        <v/>
      </c>
      <c r="P22" s="105" t="str">
        <f>IF(入力!AI30="",IF(入力!AJ30="","",入力!AJ30),IF(入力!AJ30="",入力!AI30,IF(入力!AI30&gt;入力!AJ30,入力!AI30,入力!AJ30)))</f>
        <v/>
      </c>
      <c r="Q22" s="106" t="str">
        <f>IF(入力!Y30="", IF(入力!W30="",IF(入力!X30="","",入力!X30-入力!Q30),IF(入力!X30="",入力!W30-入力!Q30,IF(入力!W30&gt;入力!X30,入力!W30-入力!Q30,入力!X30-入力!Q30))),入力!Y30)</f>
        <v/>
      </c>
      <c r="R22" s="106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105" t="str">
        <f>IF(入力!AK30="",IF(入力!AL30="","",入力!AL30),IF(入力!AL30="",入力!AK30,IF(入力!AK30&gt;入力!AL30,入力!AK30,入力!AL30)))</f>
        <v/>
      </c>
      <c r="T22" s="106" t="str">
        <f>IF(入力!AT30="","",入力!AT30)</f>
        <v/>
      </c>
      <c r="U22" s="107" t="str">
        <f>IF(入力!AS30="","",入力!AS30)</f>
        <v/>
      </c>
    </row>
    <row r="23" spans="1:21">
      <c r="A23" s="96">
        <f>IF(入力!A31="","",入力!A31)</f>
        <v>18</v>
      </c>
      <c r="B23" s="353" t="str">
        <f>IF(入力!B31="","",入力!B31)</f>
        <v/>
      </c>
      <c r="C23" s="112" t="str">
        <f>IF(入力!D31="","",入力!D31)</f>
        <v/>
      </c>
      <c r="D23" s="353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53" t="str">
        <f>IF(入力!G31="","",入力!G31)</f>
        <v/>
      </c>
      <c r="F23" s="353" t="str">
        <f>IF(入力!H31="","",入力!H31)</f>
        <v/>
      </c>
      <c r="G23" s="353" t="str">
        <f>IF(入力!I31="","",入力!I31)</f>
        <v/>
      </c>
      <c r="H23" s="353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IF(OR(入力!M31="",入力!N31=""),"",((4.57/(1.0888-0.00153*(入力!M31+入力!N31))-4.142)*100))</f>
        <v/>
      </c>
      <c r="M23" s="84" t="str">
        <f>IF(OR(入力!L31="",入力!M31="",入力!N31=""),"",(入力!L31-(入力!L31*(4.57/(1.0888-0.00153*(入力!M31+入力!N31))-4.142)*100)/100))</f>
        <v/>
      </c>
      <c r="N23" s="104" t="str">
        <f>IF(入力!S31="",IF(入力!T31="","",入力!T31),IF(入力!T31="",入力!S31,IF(入力!S31&gt;入力!T31,入力!T31,入力!S31)))</f>
        <v/>
      </c>
      <c r="O23" s="105" t="str">
        <f>IF(入力!U31="",IF(入力!V31="","",入力!V31),IF(入力!V31="",入力!U31,IF(入力!U31&gt;入力!V31,入力!V31,入力!U31)))</f>
        <v/>
      </c>
      <c r="P23" s="105" t="str">
        <f>IF(入力!AI31="",IF(入力!AJ31="","",入力!AJ31),IF(入力!AJ31="",入力!AI31,IF(入力!AI31&gt;入力!AJ31,入力!AI31,入力!AJ31)))</f>
        <v/>
      </c>
      <c r="Q23" s="106" t="str">
        <f>IF(入力!Y31="", IF(入力!W31="",IF(入力!X31="","",入力!X31-入力!Q31),IF(入力!X31="",入力!W31-入力!Q31,IF(入力!W31&gt;入力!X31,入力!W31-入力!Q31,入力!X31-入力!Q31))),入力!Y31)</f>
        <v/>
      </c>
      <c r="R23" s="106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105" t="str">
        <f>IF(入力!AK31="",IF(入力!AL31="","",入力!AL31),IF(入力!AL31="",入力!AK31,IF(入力!AK31&gt;入力!AL31,入力!AK31,入力!AL31)))</f>
        <v/>
      </c>
      <c r="T23" s="106" t="str">
        <f>IF(入力!AT31="","",入力!AT31)</f>
        <v/>
      </c>
      <c r="U23" s="107" t="str">
        <f>IF(入力!AS31="","",入力!AS31)</f>
        <v/>
      </c>
    </row>
    <row r="24" spans="1:21">
      <c r="A24" s="96">
        <f>IF(入力!A32="","",入力!A32)</f>
        <v>19</v>
      </c>
      <c r="B24" s="353" t="str">
        <f>IF(入力!B32="","",入力!B32)</f>
        <v/>
      </c>
      <c r="C24" s="112" t="str">
        <f>IF(入力!D32="","",入力!D32)</f>
        <v/>
      </c>
      <c r="D24" s="353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53" t="str">
        <f>IF(入力!G32="","",入力!G32)</f>
        <v/>
      </c>
      <c r="F24" s="353" t="str">
        <f>IF(入力!H32="","",入力!H32)</f>
        <v/>
      </c>
      <c r="G24" s="353" t="str">
        <f>IF(入力!I32="","",入力!I32)</f>
        <v/>
      </c>
      <c r="H24" s="353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IF(OR(入力!M32="",入力!N32=""),"",((4.57/(1.0888-0.00153*(入力!M32+入力!N32))-4.142)*100))</f>
        <v/>
      </c>
      <c r="M24" s="84" t="str">
        <f>IF(OR(入力!L32="",入力!M32="",入力!N32=""),"",(入力!L32-(入力!L32*(4.57/(1.0888-0.00153*(入力!M32+入力!N32))-4.142)*100)/100))</f>
        <v/>
      </c>
      <c r="N24" s="104" t="str">
        <f>IF(入力!S32="",IF(入力!T32="","",入力!T32),IF(入力!T32="",入力!S32,IF(入力!S32&gt;入力!T32,入力!T32,入力!S32)))</f>
        <v/>
      </c>
      <c r="O24" s="105" t="str">
        <f>IF(入力!U32="",IF(入力!V32="","",入力!V32),IF(入力!V32="",入力!U32,IF(入力!U32&gt;入力!V32,入力!V32,入力!U32)))</f>
        <v/>
      </c>
      <c r="P24" s="105" t="str">
        <f>IF(入力!AI32="",IF(入力!AJ32="","",入力!AJ32),IF(入力!AJ32="",入力!AI32,IF(入力!AI32&gt;入力!AJ32,入力!AI32,入力!AJ32)))</f>
        <v/>
      </c>
      <c r="Q24" s="106" t="str">
        <f>IF(入力!Y32="", IF(入力!W32="",IF(入力!X32="","",入力!X32-入力!Q32),IF(入力!X32="",入力!W32-入力!Q32,IF(入力!W32&gt;入力!X32,入力!W32-入力!Q32,入力!X32-入力!Q32))),入力!Y32)</f>
        <v/>
      </c>
      <c r="R24" s="106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105" t="str">
        <f>IF(入力!AK32="",IF(入力!AL32="","",入力!AL32),IF(入力!AL32="",入力!AK32,IF(入力!AK32&gt;入力!AL32,入力!AK32,入力!AL32)))</f>
        <v/>
      </c>
      <c r="T24" s="106" t="str">
        <f>IF(入力!AT32="","",入力!AT32)</f>
        <v/>
      </c>
      <c r="U24" s="107" t="str">
        <f>IF(入力!AS32="","",入力!AS32)</f>
        <v/>
      </c>
    </row>
    <row r="25" spans="1:21">
      <c r="A25" s="96">
        <f>IF(入力!A33="","",入力!A33)</f>
        <v>20</v>
      </c>
      <c r="B25" s="353" t="str">
        <f>IF(入力!B33="","",入力!B33)</f>
        <v/>
      </c>
      <c r="C25" s="112" t="str">
        <f>IF(入力!D33="","",入力!D33)</f>
        <v/>
      </c>
      <c r="D25" s="353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53" t="str">
        <f>IF(入力!G33="","",入力!G33)</f>
        <v/>
      </c>
      <c r="F25" s="353" t="str">
        <f>IF(入力!H33="","",入力!H33)</f>
        <v/>
      </c>
      <c r="G25" s="353" t="str">
        <f>IF(入力!I33="","",入力!I33)</f>
        <v/>
      </c>
      <c r="H25" s="353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IF(OR(入力!M33="",入力!N33=""),"",((4.57/(1.0888-0.00153*(入力!M33+入力!N33))-4.142)*100))</f>
        <v/>
      </c>
      <c r="M25" s="84" t="str">
        <f>IF(OR(入力!L33="",入力!M33="",入力!N33=""),"",(入力!L33-(入力!L33*(4.57/(1.0888-0.00153*(入力!M33+入力!N33))-4.142)*100)/100))</f>
        <v/>
      </c>
      <c r="N25" s="104" t="str">
        <f>IF(入力!S33="",IF(入力!T33="","",入力!T33),IF(入力!T33="",入力!S33,IF(入力!S33&gt;入力!T33,入力!T33,入力!S33)))</f>
        <v/>
      </c>
      <c r="O25" s="105" t="str">
        <f>IF(入力!U33="",IF(入力!V33="","",入力!V33),IF(入力!V33="",入力!U33,IF(入力!U33&gt;入力!V33,入力!V33,入力!U33)))</f>
        <v/>
      </c>
      <c r="P25" s="105" t="str">
        <f>IF(入力!AI33="",IF(入力!AJ33="","",入力!AJ33),IF(入力!AJ33="",入力!AI33,IF(入力!AI33&gt;入力!AJ33,入力!AI33,入力!AJ33)))</f>
        <v/>
      </c>
      <c r="Q25" s="106" t="str">
        <f>IF(入力!Y33="", IF(入力!W33="",IF(入力!X33="","",入力!X33-入力!Q33),IF(入力!X33="",入力!W33-入力!Q33,IF(入力!W33&gt;入力!X33,入力!W33-入力!Q33,入力!X33-入力!Q33))),入力!Y33)</f>
        <v/>
      </c>
      <c r="R25" s="106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105" t="str">
        <f>IF(入力!AK33="",IF(入力!AL33="","",入力!AL33),IF(入力!AL33="",入力!AK33,IF(入力!AK33&gt;入力!AL33,入力!AK33,入力!AL33)))</f>
        <v/>
      </c>
      <c r="T25" s="106" t="str">
        <f>IF(入力!AT33="","",入力!AT33)</f>
        <v/>
      </c>
      <c r="U25" s="107" t="str">
        <f>IF(入力!AS33="","",入力!AS33)</f>
        <v/>
      </c>
    </row>
    <row r="26" spans="1:21">
      <c r="A26" s="96">
        <f>IF(入力!A34="","",入力!A34)</f>
        <v>21</v>
      </c>
      <c r="B26" s="353" t="str">
        <f>IF(入力!B34="","",入力!B34)</f>
        <v/>
      </c>
      <c r="C26" s="112" t="str">
        <f>IF(入力!D34="","",入力!D34)</f>
        <v/>
      </c>
      <c r="D26" s="353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53" t="str">
        <f>IF(入力!G34="","",入力!G34)</f>
        <v/>
      </c>
      <c r="F26" s="353" t="str">
        <f>IF(入力!H34="","",入力!H34)</f>
        <v/>
      </c>
      <c r="G26" s="353" t="str">
        <f>IF(入力!I34="","",入力!I34)</f>
        <v/>
      </c>
      <c r="H26" s="353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IF(OR(入力!M34="",入力!N34=""),"",((4.57/(1.0888-0.00153*(入力!M34+入力!N34))-4.142)*100))</f>
        <v/>
      </c>
      <c r="M26" s="84" t="str">
        <f>IF(OR(入力!L34="",入力!M34="",入力!N34=""),"",(入力!L34-(入力!L34*(4.57/(1.0888-0.00153*(入力!M34+入力!N34))-4.142)*100)/100))</f>
        <v/>
      </c>
      <c r="N26" s="104" t="str">
        <f>IF(入力!S34="",IF(入力!T34="","",入力!T34),IF(入力!T34="",入力!S34,IF(入力!S34&gt;入力!T34,入力!T34,入力!S34)))</f>
        <v/>
      </c>
      <c r="O26" s="105" t="str">
        <f>IF(入力!U34="",IF(入力!V34="","",入力!V34),IF(入力!V34="",入力!U34,IF(入力!U34&gt;入力!V34,入力!V34,入力!U34)))</f>
        <v/>
      </c>
      <c r="P26" s="105" t="str">
        <f>IF(入力!AI34="",IF(入力!AJ34="","",入力!AJ34),IF(入力!AJ34="",入力!AI34,IF(入力!AI34&gt;入力!AJ34,入力!AI34,入力!AJ34)))</f>
        <v/>
      </c>
      <c r="Q26" s="106" t="str">
        <f>IF(入力!Y34="", IF(入力!W34="",IF(入力!X34="","",入力!X34-入力!Q34),IF(入力!X34="",入力!W34-入力!Q34,IF(入力!W34&gt;入力!X34,入力!W34-入力!Q34,入力!X34-入力!Q34))),入力!Y34)</f>
        <v/>
      </c>
      <c r="R26" s="106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105" t="str">
        <f>IF(入力!AK34="",IF(入力!AL34="","",入力!AL34),IF(入力!AL34="",入力!AK34,IF(入力!AK34&gt;入力!AL34,入力!AK34,入力!AL34)))</f>
        <v/>
      </c>
      <c r="T26" s="106" t="str">
        <f>IF(入力!AT34="","",入力!AT34)</f>
        <v/>
      </c>
      <c r="U26" s="107" t="str">
        <f>IF(入力!AS34="","",入力!AS34)</f>
        <v/>
      </c>
    </row>
    <row r="27" spans="1:21">
      <c r="A27" s="96">
        <f>IF(入力!A35="","",入力!A35)</f>
        <v>22</v>
      </c>
      <c r="B27" s="353" t="str">
        <f>IF(入力!B35="","",入力!B35)</f>
        <v/>
      </c>
      <c r="C27" s="112" t="str">
        <f>IF(入力!D35="","",入力!D35)</f>
        <v/>
      </c>
      <c r="D27" s="353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53" t="str">
        <f>IF(入力!G35="","",入力!G35)</f>
        <v/>
      </c>
      <c r="F27" s="353" t="str">
        <f>IF(入力!H35="","",入力!H35)</f>
        <v/>
      </c>
      <c r="G27" s="353" t="str">
        <f>IF(入力!I35="","",入力!I35)</f>
        <v/>
      </c>
      <c r="H27" s="353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IF(OR(入力!M35="",入力!N35=""),"",((4.57/(1.0888-0.00153*(入力!M35+入力!N35))-4.142)*100))</f>
        <v/>
      </c>
      <c r="M27" s="84" t="str">
        <f>IF(OR(入力!L35="",入力!M35="",入力!N35=""),"",(入力!L35-(入力!L35*(4.57/(1.0888-0.00153*(入力!M35+入力!N35))-4.142)*100)/100))</f>
        <v/>
      </c>
      <c r="N27" s="104" t="str">
        <f>IF(入力!S35="",IF(入力!T35="","",入力!T35),IF(入力!T35="",入力!S35,IF(入力!S35&gt;入力!T35,入力!T35,入力!S35)))</f>
        <v/>
      </c>
      <c r="O27" s="105" t="str">
        <f>IF(入力!U35="",IF(入力!V35="","",入力!V35),IF(入力!V35="",入力!U35,IF(入力!U35&gt;入力!V35,入力!V35,入力!U35)))</f>
        <v/>
      </c>
      <c r="P27" s="105" t="str">
        <f>IF(入力!AI35="",IF(入力!AJ35="","",入力!AJ35),IF(入力!AJ35="",入力!AI35,IF(入力!AI35&gt;入力!AJ35,入力!AI35,入力!AJ35)))</f>
        <v/>
      </c>
      <c r="Q27" s="106" t="str">
        <f>IF(入力!Y35="", IF(入力!W35="",IF(入力!X35="","",入力!X35-入力!Q35),IF(入力!X35="",入力!W35-入力!Q35,IF(入力!W35&gt;入力!X35,入力!W35-入力!Q35,入力!X35-入力!Q35))),入力!Y35)</f>
        <v/>
      </c>
      <c r="R27" s="106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105" t="str">
        <f>IF(入力!AK35="",IF(入力!AL35="","",入力!AL35),IF(入力!AL35="",入力!AK35,IF(入力!AK35&gt;入力!AL35,入力!AK35,入力!AL35)))</f>
        <v/>
      </c>
      <c r="T27" s="106" t="str">
        <f>IF(入力!AT35="","",入力!AT35)</f>
        <v/>
      </c>
      <c r="U27" s="107" t="str">
        <f>IF(入力!AS35="","",入力!AS35)</f>
        <v/>
      </c>
    </row>
    <row r="28" spans="1:21">
      <c r="A28" s="96">
        <f>IF(入力!A36="","",入力!A36)</f>
        <v>23</v>
      </c>
      <c r="B28" s="353" t="str">
        <f>IF(入力!B36="","",入力!B36)</f>
        <v/>
      </c>
      <c r="C28" s="112" t="str">
        <f>IF(入力!D36="","",入力!D36)</f>
        <v/>
      </c>
      <c r="D28" s="353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53" t="str">
        <f>IF(入力!G36="","",入力!G36)</f>
        <v/>
      </c>
      <c r="F28" s="353" t="str">
        <f>IF(入力!H36="","",入力!H36)</f>
        <v/>
      </c>
      <c r="G28" s="353" t="str">
        <f>IF(入力!I36="","",入力!I36)</f>
        <v/>
      </c>
      <c r="H28" s="353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IF(OR(入力!M36="",入力!N36=""),"",((4.57/(1.0888-0.00153*(入力!M36+入力!N36))-4.142)*100))</f>
        <v/>
      </c>
      <c r="M28" s="84" t="str">
        <f>IF(OR(入力!L36="",入力!M36="",入力!N36=""),"",(入力!L36-(入力!L36*(4.57/(1.0888-0.00153*(入力!M36+入力!N36))-4.142)*100)/100))</f>
        <v/>
      </c>
      <c r="N28" s="104" t="str">
        <f>IF(入力!S36="",IF(入力!T36="","",入力!T36),IF(入力!T36="",入力!S36,IF(入力!S36&gt;入力!T36,入力!T36,入力!S36)))</f>
        <v/>
      </c>
      <c r="O28" s="105" t="str">
        <f>IF(入力!U36="",IF(入力!V36="","",入力!V36),IF(入力!V36="",入力!U36,IF(入力!U36&gt;入力!V36,入力!V36,入力!U36)))</f>
        <v/>
      </c>
      <c r="P28" s="105" t="str">
        <f>IF(入力!AI36="",IF(入力!AJ36="","",入力!AJ36),IF(入力!AJ36="",入力!AI36,IF(入力!AI36&gt;入力!AJ36,入力!AI36,入力!AJ36)))</f>
        <v/>
      </c>
      <c r="Q28" s="106" t="str">
        <f>IF(入力!Y36="", IF(入力!W36="",IF(入力!X36="","",入力!X36-入力!Q36),IF(入力!X36="",入力!W36-入力!Q36,IF(入力!W36&gt;入力!X36,入力!W36-入力!Q36,入力!X36-入力!Q36))),入力!Y36)</f>
        <v/>
      </c>
      <c r="R28" s="106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105" t="str">
        <f>IF(入力!AK36="",IF(入力!AL36="","",入力!AL36),IF(入力!AL36="",入力!AK36,IF(入力!AK36&gt;入力!AL36,入力!AK36,入力!AL36)))</f>
        <v/>
      </c>
      <c r="T28" s="106" t="str">
        <f>IF(入力!AT36="","",入力!AT36)</f>
        <v/>
      </c>
      <c r="U28" s="107" t="str">
        <f>IF(入力!AS36="","",入力!AS36)</f>
        <v/>
      </c>
    </row>
    <row r="29" spans="1:21">
      <c r="A29" s="96">
        <f>IF(入力!A37="","",入力!A37)</f>
        <v>24</v>
      </c>
      <c r="B29" s="353" t="str">
        <f>IF(入力!B37="","",入力!B37)</f>
        <v/>
      </c>
      <c r="C29" s="112" t="str">
        <f>IF(入力!D37="","",入力!D37)</f>
        <v/>
      </c>
      <c r="D29" s="353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53" t="str">
        <f>IF(入力!G37="","",入力!G37)</f>
        <v/>
      </c>
      <c r="F29" s="353" t="str">
        <f>IF(入力!H37="","",入力!H37)</f>
        <v/>
      </c>
      <c r="G29" s="353" t="str">
        <f>IF(入力!I37="","",入力!I37)</f>
        <v/>
      </c>
      <c r="H29" s="353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IF(OR(入力!M37="",入力!N37=""),"",((4.57/(1.0888-0.00153*(入力!M37+入力!N37))-4.142)*100))</f>
        <v/>
      </c>
      <c r="M29" s="84" t="str">
        <f>IF(OR(入力!L37="",入力!M37="",入力!N37=""),"",(入力!L37-(入力!L37*(4.57/(1.0888-0.00153*(入力!M37+入力!N37))-4.142)*100)/100))</f>
        <v/>
      </c>
      <c r="N29" s="104" t="str">
        <f>IF(入力!S37="",IF(入力!T37="","",入力!T37),IF(入力!T37="",入力!S37,IF(入力!S37&gt;入力!T37,入力!T37,入力!S37)))</f>
        <v/>
      </c>
      <c r="O29" s="105" t="str">
        <f>IF(入力!U37="",IF(入力!V37="","",入力!V37),IF(入力!V37="",入力!U37,IF(入力!U37&gt;入力!V37,入力!V37,入力!U37)))</f>
        <v/>
      </c>
      <c r="P29" s="105" t="str">
        <f>IF(入力!AI37="",IF(入力!AJ37="","",入力!AJ37),IF(入力!AJ37="",入力!AI37,IF(入力!AI37&gt;入力!AJ37,入力!AI37,入力!AJ37)))</f>
        <v/>
      </c>
      <c r="Q29" s="106" t="str">
        <f>IF(入力!Y37="", IF(入力!W37="",IF(入力!X37="","",入力!X37-入力!Q37),IF(入力!X37="",入力!W37-入力!Q37,IF(入力!W37&gt;入力!X37,入力!W37-入力!Q37,入力!X37-入力!Q37))),入力!Y37)</f>
        <v/>
      </c>
      <c r="R29" s="106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105" t="str">
        <f>IF(入力!AK37="",IF(入力!AL37="","",入力!AL37),IF(入力!AL37="",入力!AK37,IF(入力!AK37&gt;入力!AL37,入力!AK37,入力!AL37)))</f>
        <v/>
      </c>
      <c r="T29" s="106" t="str">
        <f>IF(入力!AT37="","",入力!AT37)</f>
        <v/>
      </c>
      <c r="U29" s="107" t="str">
        <f>IF(入力!AS37="","",入力!AS37)</f>
        <v/>
      </c>
    </row>
    <row r="30" spans="1:21">
      <c r="A30" s="96">
        <f>IF(入力!A38="","",入力!A38)</f>
        <v>25</v>
      </c>
      <c r="B30" s="353" t="str">
        <f>IF(入力!B38="","",入力!B38)</f>
        <v/>
      </c>
      <c r="C30" s="112" t="str">
        <f>IF(入力!D38="","",入力!D38)</f>
        <v/>
      </c>
      <c r="D30" s="353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53" t="str">
        <f>IF(入力!G38="","",入力!G38)</f>
        <v/>
      </c>
      <c r="F30" s="353" t="str">
        <f>IF(入力!H38="","",入力!H38)</f>
        <v/>
      </c>
      <c r="G30" s="353" t="str">
        <f>IF(入力!I38="","",入力!I38)</f>
        <v/>
      </c>
      <c r="H30" s="353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IF(OR(入力!M38="",入力!N38=""),"",((4.57/(1.0888-0.00153*(入力!M38+入力!N38))-4.142)*100))</f>
        <v/>
      </c>
      <c r="M30" s="84" t="str">
        <f>IF(OR(入力!L38="",入力!M38="",入力!N38=""),"",(入力!L38-(入力!L38*(4.57/(1.0888-0.00153*(入力!M38+入力!N38))-4.142)*100)/100))</f>
        <v/>
      </c>
      <c r="N30" s="104" t="str">
        <f>IF(入力!S38="",IF(入力!T38="","",入力!T38),IF(入力!T38="",入力!S38,IF(入力!S38&gt;入力!T38,入力!T38,入力!S38)))</f>
        <v/>
      </c>
      <c r="O30" s="105" t="str">
        <f>IF(入力!U38="",IF(入力!V38="","",入力!V38),IF(入力!V38="",入力!U38,IF(入力!U38&gt;入力!V38,入力!V38,入力!U38)))</f>
        <v/>
      </c>
      <c r="P30" s="105" t="str">
        <f>IF(入力!AI38="",IF(入力!AJ38="","",入力!AJ38),IF(入力!AJ38="",入力!AI38,IF(入力!AI38&gt;入力!AJ38,入力!AI38,入力!AJ38)))</f>
        <v/>
      </c>
      <c r="Q30" s="106" t="str">
        <f>IF(入力!Y38="", IF(入力!W38="",IF(入力!X38="","",入力!X38-入力!Q38),IF(入力!X38="",入力!W38-入力!Q38,IF(入力!W38&gt;入力!X38,入力!W38-入力!Q38,入力!X38-入力!Q38))),入力!Y38)</f>
        <v/>
      </c>
      <c r="R30" s="106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105" t="str">
        <f>IF(入力!AK38="",IF(入力!AL38="","",入力!AL38),IF(入力!AL38="",入力!AK38,IF(入力!AK38&gt;入力!AL38,入力!AK38,入力!AL38)))</f>
        <v/>
      </c>
      <c r="T30" s="106" t="str">
        <f>IF(入力!AT38="","",入力!AT38)</f>
        <v/>
      </c>
      <c r="U30" s="107" t="str">
        <f>IF(入力!AS38="","",入力!AS38)</f>
        <v/>
      </c>
    </row>
    <row r="31" spans="1:21">
      <c r="A31" s="96">
        <f>IF(入力!A39="","",入力!A39)</f>
        <v>26</v>
      </c>
      <c r="B31" s="353" t="str">
        <f>IF(入力!B39="","",入力!B39)</f>
        <v/>
      </c>
      <c r="C31" s="112" t="str">
        <f>IF(入力!D39="","",入力!D39)</f>
        <v/>
      </c>
      <c r="D31" s="353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53" t="str">
        <f>IF(入力!G39="","",入力!G39)</f>
        <v/>
      </c>
      <c r="F31" s="353" t="str">
        <f>IF(入力!H39="","",入力!H39)</f>
        <v/>
      </c>
      <c r="G31" s="353" t="str">
        <f>IF(入力!I39="","",入力!I39)</f>
        <v/>
      </c>
      <c r="H31" s="353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IF(OR(入力!M39="",入力!N39=""),"",((4.57/(1.0888-0.00153*(入力!M39+入力!N39))-4.142)*100))</f>
        <v/>
      </c>
      <c r="M31" s="84" t="str">
        <f>IF(OR(入力!L39="",入力!M39="",入力!N39=""),"",(入力!L39-(入力!L39*(4.57/(1.0888-0.00153*(入力!M39+入力!N39))-4.142)*100)/100))</f>
        <v/>
      </c>
      <c r="N31" s="104" t="str">
        <f>IF(入力!S39="",IF(入力!T39="","",入力!T39),IF(入力!T39="",入力!S39,IF(入力!S39&gt;入力!T39,入力!T39,入力!S39)))</f>
        <v/>
      </c>
      <c r="O31" s="105" t="str">
        <f>IF(入力!U39="",IF(入力!V39="","",入力!V39),IF(入力!V39="",入力!U39,IF(入力!U39&gt;入力!V39,入力!V39,入力!U39)))</f>
        <v/>
      </c>
      <c r="P31" s="105" t="str">
        <f>IF(入力!AI39="",IF(入力!AJ39="","",入力!AJ39),IF(入力!AJ39="",入力!AI39,IF(入力!AI39&gt;入力!AJ39,入力!AI39,入力!AJ39)))</f>
        <v/>
      </c>
      <c r="Q31" s="106" t="str">
        <f>IF(入力!Y39="", IF(入力!W39="",IF(入力!X39="","",入力!X39-入力!Q39),IF(入力!X39="",入力!W39-入力!Q39,IF(入力!W39&gt;入力!X39,入力!W39-入力!Q39,入力!X39-入力!Q39))),入力!Y39)</f>
        <v/>
      </c>
      <c r="R31" s="106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105" t="str">
        <f>IF(入力!AK39="",IF(入力!AL39="","",入力!AL39),IF(入力!AL39="",入力!AK39,IF(入力!AK39&gt;入力!AL39,入力!AK39,入力!AL39)))</f>
        <v/>
      </c>
      <c r="T31" s="106" t="str">
        <f>IF(入力!AT39="","",入力!AT39)</f>
        <v/>
      </c>
      <c r="U31" s="107" t="str">
        <f>IF(入力!AS39="","",入力!AS39)</f>
        <v/>
      </c>
    </row>
    <row r="32" spans="1:21">
      <c r="A32" s="96">
        <f>IF(入力!A40="","",入力!A40)</f>
        <v>27</v>
      </c>
      <c r="B32" s="353" t="str">
        <f>IF(入力!B40="","",入力!B40)</f>
        <v/>
      </c>
      <c r="C32" s="112" t="str">
        <f>IF(入力!D40="","",入力!D40)</f>
        <v/>
      </c>
      <c r="D32" s="353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53" t="str">
        <f>IF(入力!G40="","",入力!G40)</f>
        <v/>
      </c>
      <c r="F32" s="353" t="str">
        <f>IF(入力!H40="","",入力!H40)</f>
        <v/>
      </c>
      <c r="G32" s="353" t="str">
        <f>IF(入力!I40="","",入力!I40)</f>
        <v/>
      </c>
      <c r="H32" s="353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IF(OR(入力!M40="",入力!N40=""),"",((4.57/(1.0888-0.00153*(入力!M40+入力!N40))-4.142)*100))</f>
        <v/>
      </c>
      <c r="M32" s="84" t="str">
        <f>IF(OR(入力!L40="",入力!M40="",入力!N40=""),"",(入力!L40-(入力!L40*(4.57/(1.0888-0.00153*(入力!M40+入力!N40))-4.142)*100)/100))</f>
        <v/>
      </c>
      <c r="N32" s="104" t="str">
        <f>IF(入力!S40="",IF(入力!T40="","",入力!T40),IF(入力!T40="",入力!S40,IF(入力!S40&gt;入力!T40,入力!T40,入力!S40)))</f>
        <v/>
      </c>
      <c r="O32" s="105" t="str">
        <f>IF(入力!U40="",IF(入力!V40="","",入力!V40),IF(入力!V40="",入力!U40,IF(入力!U40&gt;入力!V40,入力!V40,入力!U40)))</f>
        <v/>
      </c>
      <c r="P32" s="105" t="str">
        <f>IF(入力!AI40="",IF(入力!AJ40="","",入力!AJ40),IF(入力!AJ40="",入力!AI40,IF(入力!AI40&gt;入力!AJ40,入力!AI40,入力!AJ40)))</f>
        <v/>
      </c>
      <c r="Q32" s="106" t="str">
        <f>IF(入力!Y40="", IF(入力!W40="",IF(入力!X40="","",入力!X40-入力!Q40),IF(入力!X40="",入力!W40-入力!Q40,IF(入力!W40&gt;入力!X40,入力!W40-入力!Q40,入力!X40-入力!Q40))),入力!Y40)</f>
        <v/>
      </c>
      <c r="R32" s="106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105" t="str">
        <f>IF(入力!AK40="",IF(入力!AL40="","",入力!AL40),IF(入力!AL40="",入力!AK40,IF(入力!AK40&gt;入力!AL40,入力!AK40,入力!AL40)))</f>
        <v/>
      </c>
      <c r="T32" s="106" t="str">
        <f>IF(入力!AT40="","",入力!AT40)</f>
        <v/>
      </c>
      <c r="U32" s="107" t="str">
        <f>IF(入力!AS40="","",入力!AS40)</f>
        <v/>
      </c>
    </row>
    <row r="33" spans="1:41">
      <c r="A33" s="96">
        <f>IF(入力!A41="","",入力!A41)</f>
        <v>28</v>
      </c>
      <c r="B33" s="353" t="str">
        <f>IF(入力!B41="","",入力!B41)</f>
        <v/>
      </c>
      <c r="C33" s="112" t="str">
        <f>IF(入力!D41="","",入力!D41)</f>
        <v/>
      </c>
      <c r="D33" s="353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53" t="str">
        <f>IF(入力!G41="","",入力!G41)</f>
        <v/>
      </c>
      <c r="F33" s="353" t="str">
        <f>IF(入力!H41="","",入力!H41)</f>
        <v/>
      </c>
      <c r="G33" s="353" t="str">
        <f>IF(入力!I41="","",入力!I41)</f>
        <v/>
      </c>
      <c r="H33" s="353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IF(OR(入力!M41="",入力!N41=""),"",((4.57/(1.0888-0.00153*(入力!M41+入力!N41))-4.142)*100))</f>
        <v/>
      </c>
      <c r="M33" s="84" t="str">
        <f>IF(OR(入力!L41="",入力!M41="",入力!N41=""),"",(入力!L41-(入力!L41*(4.57/(1.0888-0.00153*(入力!M41+入力!N41))-4.142)*100)/100))</f>
        <v/>
      </c>
      <c r="N33" s="104" t="str">
        <f>IF(入力!S41="",IF(入力!T41="","",入力!T41),IF(入力!T41="",入力!S41,IF(入力!S41&gt;入力!T41,入力!T41,入力!S41)))</f>
        <v/>
      </c>
      <c r="O33" s="105" t="str">
        <f>IF(入力!U41="",IF(入力!V41="","",入力!V41),IF(入力!V41="",入力!U41,IF(入力!U41&gt;入力!V41,入力!V41,入力!U41)))</f>
        <v/>
      </c>
      <c r="P33" s="105" t="str">
        <f>IF(入力!AI41="",IF(入力!AJ41="","",入力!AJ41),IF(入力!AJ41="",入力!AI41,IF(入力!AI41&gt;入力!AJ41,入力!AI41,入力!AJ41)))</f>
        <v/>
      </c>
      <c r="Q33" s="106" t="str">
        <f>IF(入力!Y41="", IF(入力!W41="",IF(入力!X41="","",入力!X41-入力!Q41),IF(入力!X41="",入力!W41-入力!Q41,IF(入力!W41&gt;入力!X41,入力!W41-入力!Q41,入力!X41-入力!Q41))),入力!Y41)</f>
        <v/>
      </c>
      <c r="R33" s="106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105" t="str">
        <f>IF(入力!AK41="",IF(入力!AL41="","",入力!AL41),IF(入力!AL41="",入力!AK41,IF(入力!AK41&gt;入力!AL41,入力!AK41,入力!AL41)))</f>
        <v/>
      </c>
      <c r="T33" s="106" t="str">
        <f>IF(入力!AT41="","",入力!AT41)</f>
        <v/>
      </c>
      <c r="U33" s="107" t="str">
        <f>IF(入力!AS41="","",入力!AS41)</f>
        <v/>
      </c>
    </row>
    <row r="34" spans="1:41">
      <c r="A34" s="96">
        <f>IF(入力!A42="","",入力!A42)</f>
        <v>29</v>
      </c>
      <c r="B34" s="353" t="str">
        <f>IF(入力!B42="","",入力!B42)</f>
        <v/>
      </c>
      <c r="C34" s="112" t="str">
        <f>IF(入力!D42="","",入力!D42)</f>
        <v/>
      </c>
      <c r="D34" s="353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53" t="str">
        <f>IF(入力!G42="","",入力!G42)</f>
        <v/>
      </c>
      <c r="F34" s="353" t="str">
        <f>IF(入力!H42="","",入力!H42)</f>
        <v/>
      </c>
      <c r="G34" s="353" t="str">
        <f>IF(入力!I42="","",入力!I42)</f>
        <v/>
      </c>
      <c r="H34" s="353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IF(OR(入力!M42="",入力!N42=""),"",((4.57/(1.0888-0.00153*(入力!M42+入力!N42))-4.142)*100))</f>
        <v/>
      </c>
      <c r="M34" s="84" t="str">
        <f>IF(OR(入力!L42="",入力!M42="",入力!N42=""),"",(入力!L42-(入力!L42*(4.57/(1.0888-0.00153*(入力!M42+入力!N42))-4.142)*100)/100))</f>
        <v/>
      </c>
      <c r="N34" s="104" t="str">
        <f>IF(入力!S42="",IF(入力!T42="","",入力!T42),IF(入力!T42="",入力!S42,IF(入力!S42&gt;入力!T42,入力!T42,入力!S42)))</f>
        <v/>
      </c>
      <c r="O34" s="105" t="str">
        <f>IF(入力!U42="",IF(入力!V42="","",入力!V42),IF(入力!V42="",入力!U42,IF(入力!U42&gt;入力!V42,入力!V42,入力!U42)))</f>
        <v/>
      </c>
      <c r="P34" s="105" t="str">
        <f>IF(入力!AI42="",IF(入力!AJ42="","",入力!AJ42),IF(入力!AJ42="",入力!AI42,IF(入力!AI42&gt;入力!AJ42,入力!AI42,入力!AJ42)))</f>
        <v/>
      </c>
      <c r="Q34" s="106" t="str">
        <f>IF(入力!Y42="", IF(入力!W42="",IF(入力!X42="","",入力!X42-入力!Q42),IF(入力!X42="",入力!W42-入力!Q42,IF(入力!W42&gt;入力!X42,入力!W42-入力!Q42,入力!X42-入力!Q42))),入力!Y42)</f>
        <v/>
      </c>
      <c r="R34" s="106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105" t="str">
        <f>IF(入力!AK42="",IF(入力!AL42="","",入力!AL42),IF(入力!AL42="",入力!AK42,IF(入力!AK42&gt;入力!AL42,入力!AK42,入力!AL42)))</f>
        <v/>
      </c>
      <c r="T34" s="106" t="str">
        <f>IF(入力!AT42="","",入力!AT42)</f>
        <v/>
      </c>
      <c r="U34" s="107" t="str">
        <f>IF(入力!AS42="","",入力!AS42)</f>
        <v/>
      </c>
    </row>
    <row r="35" spans="1:41">
      <c r="A35" s="96">
        <f>IF(入力!A43="","",入力!A43)</f>
        <v>30</v>
      </c>
      <c r="B35" s="353" t="str">
        <f>IF(入力!B43="","",入力!B43)</f>
        <v/>
      </c>
      <c r="C35" s="112" t="str">
        <f>IF(入力!D43="","",入力!D43)</f>
        <v/>
      </c>
      <c r="D35" s="353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53" t="str">
        <f>IF(入力!G43="","",入力!G43)</f>
        <v/>
      </c>
      <c r="F35" s="353" t="str">
        <f>IF(入力!H43="","",入力!H43)</f>
        <v/>
      </c>
      <c r="G35" s="353" t="str">
        <f>IF(入力!I43="","",入力!I43)</f>
        <v/>
      </c>
      <c r="H35" s="353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IF(OR(入力!M43="",入力!N43=""),"",((4.57/(1.0888-0.00153*(入力!M43+入力!N43))-4.142)*100))</f>
        <v/>
      </c>
      <c r="M35" s="84" t="str">
        <f>IF(OR(入力!L43="",入力!M43="",入力!N43=""),"",(入力!L43-(入力!L43*(4.57/(1.0888-0.00153*(入力!M43+入力!N43))-4.142)*100)/100))</f>
        <v/>
      </c>
      <c r="N35" s="104" t="str">
        <f>IF(入力!S43="",IF(入力!T43="","",入力!T43),IF(入力!T43="",入力!S43,IF(入力!S43&gt;入力!T43,入力!T43,入力!S43)))</f>
        <v/>
      </c>
      <c r="O35" s="105" t="str">
        <f>IF(入力!U43="",IF(入力!V43="","",入力!V43),IF(入力!V43="",入力!U43,IF(入力!U43&gt;入力!V43,入力!V43,入力!U43)))</f>
        <v/>
      </c>
      <c r="P35" s="105" t="str">
        <f>IF(入力!AI43="",IF(入力!AJ43="","",入力!AJ43),IF(入力!AJ43="",入力!AI43,IF(入力!AI43&gt;入力!AJ43,入力!AI43,入力!AJ43)))</f>
        <v/>
      </c>
      <c r="Q35" s="106" t="str">
        <f>IF(入力!Y43="", IF(入力!W43="",IF(入力!X43="","",入力!X43-入力!Q43),IF(入力!X43="",入力!W43-入力!Q43,IF(入力!W43&gt;入力!X43,入力!W43-入力!Q43,入力!X43-入力!Q43))),入力!Y43)</f>
        <v/>
      </c>
      <c r="R35" s="106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105" t="str">
        <f>IF(入力!AK43="",IF(入力!AL43="","",入力!AL43),IF(入力!AL43="",入力!AK43,IF(入力!AK43&gt;入力!AL43,入力!AK43,入力!AL43)))</f>
        <v/>
      </c>
      <c r="T35" s="106" t="str">
        <f>IF(入力!AT43="","",入力!AT43)</f>
        <v/>
      </c>
      <c r="U35" s="107" t="str">
        <f>IF(入力!AS43="","",入力!AS43)</f>
        <v/>
      </c>
    </row>
    <row r="36" spans="1:41">
      <c r="A36" s="96">
        <f>IF(入力!A44="","",入力!A44)</f>
        <v>31</v>
      </c>
      <c r="B36" s="353" t="str">
        <f>IF(入力!B44="","",入力!B44)</f>
        <v/>
      </c>
      <c r="C36" s="112" t="str">
        <f>IF(入力!D44="","",入力!D44)</f>
        <v/>
      </c>
      <c r="D36" s="353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53" t="str">
        <f>IF(入力!G44="","",入力!G44)</f>
        <v/>
      </c>
      <c r="F36" s="353" t="str">
        <f>IF(入力!H44="","",入力!H44)</f>
        <v/>
      </c>
      <c r="G36" s="353" t="str">
        <f>IF(入力!I44="","",入力!I44)</f>
        <v/>
      </c>
      <c r="H36" s="353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IF(OR(入力!M44="",入力!N44=""),"",((4.57/(1.0888-0.00153*(入力!M44+入力!N44))-4.142)*100))</f>
        <v/>
      </c>
      <c r="M36" s="84" t="str">
        <f>IF(OR(入力!L44="",入力!M44="",入力!N44=""),"",(入力!L44-(入力!L44*(4.57/(1.0888-0.00153*(入力!M44+入力!N44))-4.142)*100)/100))</f>
        <v/>
      </c>
      <c r="N36" s="104" t="str">
        <f>IF(入力!S44="",IF(入力!T44="","",入力!T44),IF(入力!T44="",入力!S44,IF(入力!S44&gt;入力!T44,入力!T44,入力!S44)))</f>
        <v/>
      </c>
      <c r="O36" s="105" t="str">
        <f>IF(入力!U44="",IF(入力!V44="","",入力!V44),IF(入力!V44="",入力!U44,IF(入力!U44&gt;入力!V44,入力!V44,入力!U44)))</f>
        <v/>
      </c>
      <c r="P36" s="105" t="str">
        <f>IF(入力!AI44="",IF(入力!AJ44="","",入力!AJ44),IF(入力!AJ44="",入力!AI44,IF(入力!AI44&gt;入力!AJ44,入力!AI44,入力!AJ44)))</f>
        <v/>
      </c>
      <c r="Q36" s="106" t="str">
        <f>IF(入力!Y44="", IF(入力!W44="",IF(入力!X44="","",入力!X44-入力!Q44),IF(入力!X44="",入力!W44-入力!Q44,IF(入力!W44&gt;入力!X44,入力!W44-入力!Q44,入力!X44-入力!Q44))),入力!Y44)</f>
        <v/>
      </c>
      <c r="R36" s="106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105" t="str">
        <f>IF(入力!AK44="",IF(入力!AL44="","",入力!AL44),IF(入力!AL44="",入力!AK44,IF(入力!AK44&gt;入力!AL44,入力!AK44,入力!AL44)))</f>
        <v/>
      </c>
      <c r="T36" s="106" t="str">
        <f>IF(入力!AT44="","",入力!AT44)</f>
        <v/>
      </c>
      <c r="U36" s="107" t="str">
        <f>IF(入力!AS44="","",入力!AS44)</f>
        <v/>
      </c>
    </row>
    <row r="37" spans="1:41">
      <c r="A37" s="96">
        <f>IF(入力!A45="","",入力!A45)</f>
        <v>32</v>
      </c>
      <c r="B37" s="353" t="str">
        <f>IF(入力!B45="","",入力!B45)</f>
        <v/>
      </c>
      <c r="C37" s="112" t="str">
        <f>IF(入力!D45="","",入力!D45)</f>
        <v/>
      </c>
      <c r="D37" s="353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53" t="str">
        <f>IF(入力!G45="","",入力!G45)</f>
        <v/>
      </c>
      <c r="F37" s="353" t="str">
        <f>IF(入力!H45="","",入力!H45)</f>
        <v/>
      </c>
      <c r="G37" s="353" t="str">
        <f>IF(入力!I45="","",入力!I45)</f>
        <v/>
      </c>
      <c r="H37" s="353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IF(OR(入力!M45="",入力!N45=""),"",((4.57/(1.0888-0.00153*(入力!M45+入力!N45))-4.142)*100))</f>
        <v/>
      </c>
      <c r="M37" s="84" t="str">
        <f>IF(OR(入力!L45="",入力!M45="",入力!N45=""),"",(入力!L45-(入力!L45*(4.57/(1.0888-0.00153*(入力!M45+入力!N45))-4.142)*100)/100))</f>
        <v/>
      </c>
      <c r="N37" s="104" t="str">
        <f>IF(入力!S45="",IF(入力!T45="","",入力!T45),IF(入力!T45="",入力!S45,IF(入力!S45&gt;入力!T45,入力!T45,入力!S45)))</f>
        <v/>
      </c>
      <c r="O37" s="105" t="str">
        <f>IF(入力!U45="",IF(入力!V45="","",入力!V45),IF(入力!V45="",入力!U45,IF(入力!U45&gt;入力!V45,入力!V45,入力!U45)))</f>
        <v/>
      </c>
      <c r="P37" s="105" t="str">
        <f>IF(入力!AI45="",IF(入力!AJ45="","",入力!AJ45),IF(入力!AJ45="",入力!AI45,IF(入力!AI45&gt;入力!AJ45,入力!AI45,入力!AJ45)))</f>
        <v/>
      </c>
      <c r="Q37" s="106" t="str">
        <f>IF(入力!Y45="", IF(入力!W45="",IF(入力!X45="","",入力!X45-入力!Q45),IF(入力!X45="",入力!W45-入力!Q45,IF(入力!W45&gt;入力!X45,入力!W45-入力!Q45,入力!X45-入力!Q45))),入力!Y45)</f>
        <v/>
      </c>
      <c r="R37" s="106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105" t="str">
        <f>IF(入力!AK45="",IF(入力!AL45="","",入力!AL45),IF(入力!AL45="",入力!AK45,IF(入力!AK45&gt;入力!AL45,入力!AK45,入力!AL45)))</f>
        <v/>
      </c>
      <c r="T37" s="106" t="str">
        <f>IF(入力!AT45="","",入力!AT45)</f>
        <v/>
      </c>
      <c r="U37" s="107" t="str">
        <f>IF(入力!AS45="","",入力!AS45)</f>
        <v/>
      </c>
    </row>
    <row r="38" spans="1:41">
      <c r="A38" s="96">
        <f>IF(入力!A46="","",入力!A46)</f>
        <v>33</v>
      </c>
      <c r="B38" s="353" t="str">
        <f>IF(入力!B46="","",入力!B46)</f>
        <v/>
      </c>
      <c r="C38" s="112" t="str">
        <f>IF(入力!D46="","",入力!D46)</f>
        <v/>
      </c>
      <c r="D38" s="353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53" t="str">
        <f>IF(入力!G46="","",入力!G46)</f>
        <v/>
      </c>
      <c r="F38" s="353" t="str">
        <f>IF(入力!H46="","",入力!H46)</f>
        <v/>
      </c>
      <c r="G38" s="353" t="str">
        <f>IF(入力!I46="","",入力!I46)</f>
        <v/>
      </c>
      <c r="H38" s="353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IF(OR(入力!M46="",入力!N46=""),"",((4.57/(1.0888-0.00153*(入力!M46+入力!N46))-4.142)*100))</f>
        <v/>
      </c>
      <c r="M38" s="84" t="str">
        <f>IF(OR(入力!L46="",入力!M46="",入力!N46=""),"",(入力!L46-(入力!L46*(4.57/(1.0888-0.00153*(入力!M46+入力!N46))-4.142)*100)/100))</f>
        <v/>
      </c>
      <c r="N38" s="104" t="str">
        <f>IF(入力!S46="",IF(入力!T46="","",入力!T46),IF(入力!T46="",入力!S46,IF(入力!S46&gt;入力!T46,入力!T46,入力!S46)))</f>
        <v/>
      </c>
      <c r="O38" s="105" t="str">
        <f>IF(入力!U46="",IF(入力!V46="","",入力!V46),IF(入力!V46="",入力!U46,IF(入力!U46&gt;入力!V46,入力!V46,入力!U46)))</f>
        <v/>
      </c>
      <c r="P38" s="105" t="str">
        <f>IF(入力!AI46="",IF(入力!AJ46="","",入力!AJ46),IF(入力!AJ46="",入力!AI46,IF(入力!AI46&gt;入力!AJ46,入力!AI46,入力!AJ46)))</f>
        <v/>
      </c>
      <c r="Q38" s="106" t="str">
        <f>IF(入力!Y46="", IF(入力!W46="",IF(入力!X46="","",入力!X46-入力!Q46),IF(入力!X46="",入力!W46-入力!Q46,IF(入力!W46&gt;入力!X46,入力!W46-入力!Q46,入力!X46-入力!Q46))),入力!Y46)</f>
        <v/>
      </c>
      <c r="R38" s="106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105" t="str">
        <f>IF(入力!AK46="",IF(入力!AL46="","",入力!AL46),IF(入力!AL46="",入力!AK46,IF(入力!AK46&gt;入力!AL46,入力!AK46,入力!AL46)))</f>
        <v/>
      </c>
      <c r="T38" s="106" t="str">
        <f>IF(入力!AT46="","",入力!AT46)</f>
        <v/>
      </c>
      <c r="U38" s="107" t="str">
        <f>IF(入力!AS46="","",入力!AS46)</f>
        <v/>
      </c>
    </row>
    <row r="39" spans="1:41">
      <c r="A39" s="96">
        <f>IF(入力!A47="","",入力!A47)</f>
        <v>34</v>
      </c>
      <c r="B39" s="353" t="str">
        <f>IF(入力!B47="","",入力!B47)</f>
        <v/>
      </c>
      <c r="C39" s="112" t="str">
        <f>IF(入力!D47="","",入力!D47)</f>
        <v/>
      </c>
      <c r="D39" s="353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53" t="str">
        <f>IF(入力!G47="","",入力!G47)</f>
        <v/>
      </c>
      <c r="F39" s="353" t="str">
        <f>IF(入力!H47="","",入力!H47)</f>
        <v/>
      </c>
      <c r="G39" s="353" t="str">
        <f>IF(入力!I47="","",入力!I47)</f>
        <v/>
      </c>
      <c r="H39" s="353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IF(OR(入力!M47="",入力!N47=""),"",((4.57/(1.0888-0.00153*(入力!M47+入力!N47))-4.142)*100))</f>
        <v/>
      </c>
      <c r="M39" s="84" t="str">
        <f>IF(OR(入力!L47="",入力!M47="",入力!N47=""),"",(入力!L47-(入力!L47*(4.57/(1.0888-0.00153*(入力!M47+入力!N47))-4.142)*100)/100))</f>
        <v/>
      </c>
      <c r="N39" s="104" t="str">
        <f>IF(入力!S47="",IF(入力!T47="","",入力!T47),IF(入力!T47="",入力!S47,IF(入力!S47&gt;入力!T47,入力!T47,入力!S47)))</f>
        <v/>
      </c>
      <c r="O39" s="105" t="str">
        <f>IF(入力!U47="",IF(入力!V47="","",入力!V47),IF(入力!V47="",入力!U47,IF(入力!U47&gt;入力!V47,入力!V47,入力!U47)))</f>
        <v/>
      </c>
      <c r="P39" s="105" t="str">
        <f>IF(入力!AI47="",IF(入力!AJ47="","",入力!AJ47),IF(入力!AJ47="",入力!AI47,IF(入力!AI47&gt;入力!AJ47,入力!AI47,入力!AJ47)))</f>
        <v/>
      </c>
      <c r="Q39" s="106" t="str">
        <f>IF(入力!Y47="", IF(入力!W47="",IF(入力!X47="","",入力!X47-入力!Q47),IF(入力!X47="",入力!W47-入力!Q47,IF(入力!W47&gt;入力!X47,入力!W47-入力!Q47,入力!X47-入力!Q47))),入力!Y47)</f>
        <v/>
      </c>
      <c r="R39" s="106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105" t="str">
        <f>IF(入力!AK47="",IF(入力!AL47="","",入力!AL47),IF(入力!AL47="",入力!AK47,IF(入力!AK47&gt;入力!AL47,入力!AK47,入力!AL47)))</f>
        <v/>
      </c>
      <c r="T39" s="106" t="str">
        <f>IF(入力!AT47="","",入力!AT47)</f>
        <v/>
      </c>
      <c r="U39" s="107" t="str">
        <f>IF(入力!AS47="","",入力!AS47)</f>
        <v/>
      </c>
    </row>
    <row r="40" spans="1:41">
      <c r="A40" s="96">
        <f>IF(入力!A48="","",入力!A48)</f>
        <v>35</v>
      </c>
      <c r="B40" s="353" t="str">
        <f>IF(入力!B48="","",入力!B48)</f>
        <v/>
      </c>
      <c r="C40" s="112" t="str">
        <f>IF(入力!D48="","",入力!D48)</f>
        <v/>
      </c>
      <c r="D40" s="353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53" t="str">
        <f>IF(入力!G48="","",入力!G48)</f>
        <v/>
      </c>
      <c r="F40" s="353" t="str">
        <f>IF(入力!H48="","",入力!H48)</f>
        <v/>
      </c>
      <c r="G40" s="353" t="str">
        <f>IF(入力!I48="","",入力!I48)</f>
        <v/>
      </c>
      <c r="H40" s="353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IF(OR(入力!M48="",入力!N48=""),"",((4.57/(1.0888-0.00153*(入力!M48+入力!N48))-4.142)*100))</f>
        <v/>
      </c>
      <c r="M40" s="84" t="str">
        <f>IF(OR(入力!L48="",入力!M48="",入力!N48=""),"",(入力!L48-(入力!L48*(4.57/(1.0888-0.00153*(入力!M48+入力!N48))-4.142)*100)/100))</f>
        <v/>
      </c>
      <c r="N40" s="104" t="str">
        <f>IF(入力!S48="",IF(入力!T48="","",入力!T48),IF(入力!T48="",入力!S48,IF(入力!S48&gt;入力!T48,入力!T48,入力!S48)))</f>
        <v/>
      </c>
      <c r="O40" s="105" t="str">
        <f>IF(入力!U48="",IF(入力!V48="","",入力!V48),IF(入力!V48="",入力!U48,IF(入力!U48&gt;入力!V48,入力!V48,入力!U48)))</f>
        <v/>
      </c>
      <c r="P40" s="105" t="str">
        <f>IF(入力!AI48="",IF(入力!AJ48="","",入力!AJ48),IF(入力!AJ48="",入力!AI48,IF(入力!AI48&gt;入力!AJ48,入力!AI48,入力!AJ48)))</f>
        <v/>
      </c>
      <c r="Q40" s="106" t="str">
        <f>IF(入力!Y48="", IF(入力!W48="",IF(入力!X48="","",入力!X48-入力!Q48),IF(入力!X48="",入力!W48-入力!Q48,IF(入力!W48&gt;入力!X48,入力!W48-入力!Q48,入力!X48-入力!Q48))),入力!Y48)</f>
        <v/>
      </c>
      <c r="R40" s="106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105" t="str">
        <f>IF(入力!AK48="",IF(入力!AL48="","",入力!AL48),IF(入力!AL48="",入力!AK48,IF(入力!AK48&gt;入力!AL48,入力!AK48,入力!AL48)))</f>
        <v/>
      </c>
      <c r="T40" s="106" t="str">
        <f>IF(入力!AT48="","",入力!AT48)</f>
        <v/>
      </c>
      <c r="U40" s="107" t="str">
        <f>IF(入力!AS48="","",入力!AS48)</f>
        <v/>
      </c>
    </row>
    <row r="41" spans="1:41">
      <c r="A41" s="96">
        <f>IF(入力!A49="","",入力!A49)</f>
        <v>36</v>
      </c>
      <c r="B41" s="353" t="str">
        <f>IF(入力!B49="","",入力!B49)</f>
        <v/>
      </c>
      <c r="C41" s="112" t="str">
        <f>IF(入力!D49="","",入力!D49)</f>
        <v/>
      </c>
      <c r="D41" s="353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53" t="str">
        <f>IF(入力!G49="","",入力!G49)</f>
        <v/>
      </c>
      <c r="F41" s="353" t="str">
        <f>IF(入力!H49="","",入力!H49)</f>
        <v/>
      </c>
      <c r="G41" s="353" t="str">
        <f>IF(入力!I49="","",入力!I49)</f>
        <v/>
      </c>
      <c r="H41" s="353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IF(OR(入力!M49="",入力!N49=""),"",((4.57/(1.0888-0.00153*(入力!M49+入力!N49))-4.142)*100))</f>
        <v/>
      </c>
      <c r="M41" s="84" t="str">
        <f>IF(OR(入力!L49="",入力!M49="",入力!N49=""),"",(入力!L49-(入力!L49*(4.57/(1.0888-0.00153*(入力!M49+入力!N49))-4.142)*100)/100))</f>
        <v/>
      </c>
      <c r="N41" s="104" t="str">
        <f>IF(入力!S49="",IF(入力!T49="","",入力!T49),IF(入力!T49="",入力!S49,IF(入力!S49&gt;入力!T49,入力!T49,入力!S49)))</f>
        <v/>
      </c>
      <c r="O41" s="105" t="str">
        <f>IF(入力!U49="",IF(入力!V49="","",入力!V49),IF(入力!V49="",入力!U49,IF(入力!U49&gt;入力!V49,入力!V49,入力!U49)))</f>
        <v/>
      </c>
      <c r="P41" s="105" t="str">
        <f>IF(入力!AI49="",IF(入力!AJ49="","",入力!AJ49),IF(入力!AJ49="",入力!AI49,IF(入力!AI49&gt;入力!AJ49,入力!AI49,入力!AJ49)))</f>
        <v/>
      </c>
      <c r="Q41" s="106" t="str">
        <f>IF(入力!Y49="", IF(入力!W49="",IF(入力!X49="","",入力!X49-入力!Q49),IF(入力!X49="",入力!W49-入力!Q49,IF(入力!W49&gt;入力!X49,入力!W49-入力!Q49,入力!X49-入力!Q49))),入力!Y49)</f>
        <v/>
      </c>
      <c r="R41" s="106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105" t="str">
        <f>IF(入力!AK49="",IF(入力!AL49="","",入力!AL49),IF(入力!AL49="",入力!AK49,IF(入力!AK49&gt;入力!AL49,入力!AK49,入力!AL49)))</f>
        <v/>
      </c>
      <c r="T41" s="106" t="str">
        <f>IF(入力!AT49="","",入力!AT49)</f>
        <v/>
      </c>
      <c r="U41" s="107" t="str">
        <f>IF(入力!AS49="","",入力!AS49)</f>
        <v/>
      </c>
    </row>
    <row r="42" spans="1:41">
      <c r="A42" s="96">
        <f>IF(入力!A50="","",入力!A50)</f>
        <v>37</v>
      </c>
      <c r="B42" s="353" t="str">
        <f>IF(入力!B50="","",入力!B50)</f>
        <v/>
      </c>
      <c r="C42" s="112" t="str">
        <f>IF(入力!D50="","",入力!D50)</f>
        <v/>
      </c>
      <c r="D42" s="353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53" t="str">
        <f>IF(入力!G50="","",入力!G50)</f>
        <v/>
      </c>
      <c r="F42" s="353" t="str">
        <f>IF(入力!H50="","",入力!H50)</f>
        <v/>
      </c>
      <c r="G42" s="353" t="str">
        <f>IF(入力!I50="","",入力!I50)</f>
        <v/>
      </c>
      <c r="H42" s="353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IF(OR(入力!M50="",入力!N50=""),"",((4.57/(1.0888-0.00153*(入力!M50+入力!N50))-4.142)*100))</f>
        <v/>
      </c>
      <c r="M42" s="84" t="str">
        <f>IF(OR(入力!L50="",入力!M50="",入力!N50=""),"",(入力!L50-(入力!L50*(4.57/(1.0888-0.00153*(入力!M50+入力!N50))-4.142)*100)/100))</f>
        <v/>
      </c>
      <c r="N42" s="104" t="str">
        <f>IF(入力!S50="",IF(入力!T50="","",入力!T50),IF(入力!T50="",入力!S50,IF(入力!S50&gt;入力!T50,入力!T50,入力!S50)))</f>
        <v/>
      </c>
      <c r="O42" s="105" t="str">
        <f>IF(入力!U50="",IF(入力!V50="","",入力!V50),IF(入力!V50="",入力!U50,IF(入力!U50&gt;入力!V50,入力!V50,入力!U50)))</f>
        <v/>
      </c>
      <c r="P42" s="105" t="str">
        <f>IF(入力!AI50="",IF(入力!AJ50="","",入力!AJ50),IF(入力!AJ50="",入力!AI50,IF(入力!AI50&gt;入力!AJ50,入力!AI50,入力!AJ50)))</f>
        <v/>
      </c>
      <c r="Q42" s="106" t="str">
        <f>IF(入力!Y50="", IF(入力!W50="",IF(入力!X50="","",入力!X50-入力!Q50),IF(入力!X50="",入力!W50-入力!Q50,IF(入力!W50&gt;入力!X50,入力!W50-入力!Q50,入力!X50-入力!Q50))),入力!Y50)</f>
        <v/>
      </c>
      <c r="R42" s="106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105" t="str">
        <f>IF(入力!AK50="",IF(入力!AL50="","",入力!AL50),IF(入力!AL50="",入力!AK50,IF(入力!AK50&gt;入力!AL50,入力!AK50,入力!AL50)))</f>
        <v/>
      </c>
      <c r="T42" s="106" t="str">
        <f>IF(入力!AT50="","",入力!AT50)</f>
        <v/>
      </c>
      <c r="U42" s="107" t="str">
        <f>IF(入力!AS50="","",入力!AS50)</f>
        <v/>
      </c>
    </row>
    <row r="43" spans="1:41">
      <c r="A43" s="96">
        <f>IF(入力!A51="","",入力!A51)</f>
        <v>38</v>
      </c>
      <c r="B43" s="353" t="str">
        <f>IF(入力!B51="","",入力!B51)</f>
        <v/>
      </c>
      <c r="C43" s="112" t="str">
        <f>IF(入力!D51="","",入力!D51)</f>
        <v/>
      </c>
      <c r="D43" s="353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53" t="str">
        <f>IF(入力!G51="","",入力!G51)</f>
        <v/>
      </c>
      <c r="F43" s="353" t="str">
        <f>IF(入力!H51="","",入力!H51)</f>
        <v/>
      </c>
      <c r="G43" s="353" t="str">
        <f>IF(入力!I51="","",入力!I51)</f>
        <v/>
      </c>
      <c r="H43" s="353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IF(OR(入力!M51="",入力!N51=""),"",((4.57/(1.0888-0.00153*(入力!M51+入力!N51))-4.142)*100))</f>
        <v/>
      </c>
      <c r="M43" s="84" t="str">
        <f>IF(OR(入力!L51="",入力!M51="",入力!N51=""),"",(入力!L51-(入力!L51*(4.57/(1.0888-0.00153*(入力!M51+入力!N51))-4.142)*100)/100))</f>
        <v/>
      </c>
      <c r="N43" s="104" t="str">
        <f>IF(入力!S51="",IF(入力!T51="","",入力!T51),IF(入力!T51="",入力!S51,IF(入力!S51&gt;入力!T51,入力!T51,入力!S51)))</f>
        <v/>
      </c>
      <c r="O43" s="105" t="str">
        <f>IF(入力!U51="",IF(入力!V51="","",入力!V51),IF(入力!V51="",入力!U51,IF(入力!U51&gt;入力!V51,入力!V51,入力!U51)))</f>
        <v/>
      </c>
      <c r="P43" s="105" t="str">
        <f>IF(入力!AI51="",IF(入力!AJ51="","",入力!AJ51),IF(入力!AJ51="",入力!AI51,IF(入力!AI51&gt;入力!AJ51,入力!AI51,入力!AJ51)))</f>
        <v/>
      </c>
      <c r="Q43" s="106" t="str">
        <f>IF(入力!Y51="", IF(入力!W51="",IF(入力!X51="","",入力!X51-入力!Q51),IF(入力!X51="",入力!W51-入力!Q51,IF(入力!W51&gt;入力!X51,入力!W51-入力!Q51,入力!X51-入力!Q51))),入力!Y51)</f>
        <v/>
      </c>
      <c r="R43" s="106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105" t="str">
        <f>IF(入力!AK51="",IF(入力!AL51="","",入力!AL51),IF(入力!AL51="",入力!AK51,IF(入力!AK51&gt;入力!AL51,入力!AK51,入力!AL51)))</f>
        <v/>
      </c>
      <c r="T43" s="106" t="str">
        <f>IF(入力!AT51="","",入力!AT51)</f>
        <v/>
      </c>
      <c r="U43" s="107" t="str">
        <f>IF(入力!AS51="","",入力!AS51)</f>
        <v/>
      </c>
    </row>
    <row r="44" spans="1:41">
      <c r="A44" s="96">
        <f>IF(入力!A52="","",入力!A52)</f>
        <v>39</v>
      </c>
      <c r="B44" s="353" t="str">
        <f>IF(入力!B52="","",入力!B52)</f>
        <v/>
      </c>
      <c r="C44" s="112" t="str">
        <f>IF(入力!D52="","",入力!D52)</f>
        <v/>
      </c>
      <c r="D44" s="353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53" t="str">
        <f>IF(入力!G52="","",入力!G52)</f>
        <v/>
      </c>
      <c r="F44" s="353" t="str">
        <f>IF(入力!H52="","",入力!H52)</f>
        <v/>
      </c>
      <c r="G44" s="353" t="str">
        <f>IF(入力!I52="","",入力!I52)</f>
        <v/>
      </c>
      <c r="H44" s="353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IF(OR(入力!M52="",入力!N52=""),"",((4.57/(1.0888-0.00153*(入力!M52+入力!N52))-4.142)*100))</f>
        <v/>
      </c>
      <c r="M44" s="84" t="str">
        <f>IF(OR(入力!L52="",入力!M52="",入力!N52=""),"",(入力!L52-(入力!L52*(4.57/(1.0888-0.00153*(入力!M52+入力!N52))-4.142)*100)/100))</f>
        <v/>
      </c>
      <c r="N44" s="104" t="str">
        <f>IF(入力!S52="",IF(入力!T52="","",入力!T52),IF(入力!T52="",入力!S52,IF(入力!S52&gt;入力!T52,入力!T52,入力!S52)))</f>
        <v/>
      </c>
      <c r="O44" s="105" t="str">
        <f>IF(入力!U52="",IF(入力!V52="","",入力!V52),IF(入力!V52="",入力!U52,IF(入力!U52&gt;入力!V52,入力!V52,入力!U52)))</f>
        <v/>
      </c>
      <c r="P44" s="105" t="str">
        <f>IF(入力!AI52="",IF(入力!AJ52="","",入力!AJ52),IF(入力!AJ52="",入力!AI52,IF(入力!AI52&gt;入力!AJ52,入力!AI52,入力!AJ52)))</f>
        <v/>
      </c>
      <c r="Q44" s="106" t="str">
        <f>IF(入力!Y52="", IF(入力!W52="",IF(入力!X52="","",入力!X52-入力!Q52),IF(入力!X52="",入力!W52-入力!Q52,IF(入力!W52&gt;入力!X52,入力!W52-入力!Q52,入力!X52-入力!Q52))),入力!Y52)</f>
        <v/>
      </c>
      <c r="R44" s="106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105" t="str">
        <f>IF(入力!AK52="",IF(入力!AL52="","",入力!AL52),IF(入力!AL52="",入力!AK52,IF(入力!AK52&gt;入力!AL52,入力!AK52,入力!AL52)))</f>
        <v/>
      </c>
      <c r="T44" s="106" t="str">
        <f>IF(入力!AT52="","",入力!AT52)</f>
        <v/>
      </c>
      <c r="U44" s="107" t="str">
        <f>IF(入力!AS52="","",入力!AS52)</f>
        <v/>
      </c>
    </row>
    <row r="45" spans="1:41">
      <c r="A45" s="96">
        <f>IF(入力!A53="","",入力!A53)</f>
        <v>40</v>
      </c>
      <c r="B45" s="353" t="str">
        <f>IF(入力!B53="","",入力!B53)</f>
        <v/>
      </c>
      <c r="C45" s="112" t="str">
        <f>IF(入力!D53="","",入力!D53)</f>
        <v/>
      </c>
      <c r="D45" s="353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53" t="str">
        <f>IF(入力!G53="","",入力!G53)</f>
        <v/>
      </c>
      <c r="F45" s="353" t="str">
        <f>IF(入力!H53="","",入力!H53)</f>
        <v/>
      </c>
      <c r="G45" s="353" t="str">
        <f>IF(入力!I53="","",入力!I53)</f>
        <v/>
      </c>
      <c r="H45" s="353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IF(OR(入力!M53="",入力!N53=""),"",((4.57/(1.0888-0.00153*(入力!M53+入力!N53))-4.142)*100))</f>
        <v/>
      </c>
      <c r="M45" s="84" t="str">
        <f>IF(OR(入力!L53="",入力!M53="",入力!N53=""),"",(入力!L53-(入力!L53*(4.57/(1.0888-0.00153*(入力!M53+入力!N53))-4.142)*100)/100))</f>
        <v/>
      </c>
      <c r="N45" s="104" t="str">
        <f>IF(入力!S53="",IF(入力!T53="","",入力!T53),IF(入力!T53="",入力!S53,IF(入力!S53&gt;入力!T53,入力!T53,入力!S53)))</f>
        <v/>
      </c>
      <c r="O45" s="105" t="str">
        <f>IF(入力!U53="",IF(入力!V53="","",入力!V53),IF(入力!V53="",入力!U53,IF(入力!U53&gt;入力!V53,入力!V53,入力!U53)))</f>
        <v/>
      </c>
      <c r="P45" s="105" t="str">
        <f>IF(入力!AI53="",IF(入力!AJ53="","",入力!AJ53),IF(入力!AJ53="",入力!AI53,IF(入力!AI53&gt;入力!AJ53,入力!AI53,入力!AJ53)))</f>
        <v/>
      </c>
      <c r="Q45" s="106" t="str">
        <f>IF(入力!Y53="", IF(入力!W53="",IF(入力!X53="","",入力!X53-入力!Q53),IF(入力!X53="",入力!W53-入力!Q53,IF(入力!W53&gt;入力!X53,入力!W53-入力!Q53,入力!X53-入力!Q53))),入力!Y53)</f>
        <v/>
      </c>
      <c r="R45" s="106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105" t="str">
        <f>IF(入力!AK53="",IF(入力!AL53="","",入力!AL53),IF(入力!AL53="",入力!AK53,IF(入力!AK53&gt;入力!AL53,入力!AK53,入力!AL53)))</f>
        <v/>
      </c>
      <c r="T45" s="106" t="str">
        <f>IF(入力!AT53="","",入力!AT53)</f>
        <v/>
      </c>
      <c r="U45" s="107" t="str">
        <f>IF(入力!AS53="","",入力!AS53)</f>
        <v/>
      </c>
    </row>
    <row r="46" spans="1:41">
      <c r="A46" s="96">
        <f>IF(入力!A54="","",入力!A54)</f>
        <v>41</v>
      </c>
      <c r="B46" s="353" t="str">
        <f>IF(入力!B54="","",入力!B54)</f>
        <v/>
      </c>
      <c r="C46" s="112" t="str">
        <f>IF(入力!D54="","",入力!D54)</f>
        <v/>
      </c>
      <c r="D46" s="353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53" t="str">
        <f>IF(入力!G54="","",入力!G54)</f>
        <v/>
      </c>
      <c r="F46" s="353" t="str">
        <f>IF(入力!H54="","",入力!H54)</f>
        <v/>
      </c>
      <c r="G46" s="353" t="str">
        <f>IF(入力!I54="","",入力!I54)</f>
        <v/>
      </c>
      <c r="H46" s="353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IF(OR(入力!M54="",入力!N54=""),"",((4.57/(1.0888-0.00153*(入力!M54+入力!N54))-4.142)*100))</f>
        <v/>
      </c>
      <c r="M46" s="84" t="str">
        <f>IF(OR(入力!L54="",入力!M54="",入力!N54=""),"",(入力!L54-(入力!L54*(4.57/(1.0888-0.00153*(入力!M54+入力!N54))-4.142)*100)/100))</f>
        <v/>
      </c>
      <c r="N46" s="104" t="str">
        <f>IF(入力!S54="",IF(入力!T54="","",入力!T54),IF(入力!T54="",入力!S54,IF(入力!S54&gt;入力!T54,入力!T54,入力!S54)))</f>
        <v/>
      </c>
      <c r="O46" s="105" t="str">
        <f>IF(入力!U54="",IF(入力!V54="","",入力!V54),IF(入力!V54="",入力!U54,IF(入力!U54&gt;入力!V54,入力!V54,入力!U54)))</f>
        <v/>
      </c>
      <c r="P46" s="105" t="str">
        <f>IF(入力!AI54="",IF(入力!AJ54="","",入力!AJ54),IF(入力!AJ54="",入力!AI54,IF(入力!AI54&gt;入力!AJ54,入力!AI54,入力!AJ54)))</f>
        <v/>
      </c>
      <c r="Q46" s="106" t="str">
        <f>IF(入力!Y54="", IF(入力!W54="",IF(入力!X54="","",入力!X54-入力!Q54),IF(入力!X54="",入力!W54-入力!Q54,IF(入力!W54&gt;入力!X54,入力!W54-入力!Q54,入力!X54-入力!Q54))),入力!Y54)</f>
        <v/>
      </c>
      <c r="R46" s="106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105" t="str">
        <f>IF(入力!AK54="",IF(入力!AL54="","",入力!AL54),IF(入力!AL54="",入力!AK54,IF(入力!AK54&gt;入力!AL54,入力!AK54,入力!AL54)))</f>
        <v/>
      </c>
      <c r="T46" s="106" t="str">
        <f>IF(入力!AT54="","",入力!AT54)</f>
        <v/>
      </c>
      <c r="U46" s="107" t="str">
        <f>IF(入力!AS54="","",入力!AS54)</f>
        <v/>
      </c>
      <c r="AO46" s="70"/>
    </row>
    <row r="47" spans="1:41">
      <c r="A47" s="96">
        <f>IF(入力!A55="","",入力!A55)</f>
        <v>42</v>
      </c>
      <c r="B47" s="353" t="str">
        <f>IF(入力!B55="","",入力!B55)</f>
        <v/>
      </c>
      <c r="C47" s="112" t="str">
        <f>IF(入力!D55="","",入力!D55)</f>
        <v/>
      </c>
      <c r="D47" s="353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53" t="str">
        <f>IF(入力!G55="","",入力!G55)</f>
        <v/>
      </c>
      <c r="F47" s="353" t="str">
        <f>IF(入力!H55="","",入力!H55)</f>
        <v/>
      </c>
      <c r="G47" s="353" t="str">
        <f>IF(入力!I55="","",入力!I55)</f>
        <v/>
      </c>
      <c r="H47" s="353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IF(OR(入力!M55="",入力!N55=""),"",((4.57/(1.0888-0.00153*(入力!M55+入力!N55))-4.142)*100))</f>
        <v/>
      </c>
      <c r="M47" s="84" t="str">
        <f>IF(OR(入力!L55="",入力!M55="",入力!N55=""),"",(入力!L55-(入力!L55*(4.57/(1.0888-0.00153*(入力!M55+入力!N55))-4.142)*100)/100))</f>
        <v/>
      </c>
      <c r="N47" s="104" t="str">
        <f>IF(入力!S55="",IF(入力!T55="","",入力!T55),IF(入力!T55="",入力!S55,IF(入力!S55&gt;入力!T55,入力!T55,入力!S55)))</f>
        <v/>
      </c>
      <c r="O47" s="105" t="str">
        <f>IF(入力!U55="",IF(入力!V55="","",入力!V55),IF(入力!V55="",入力!U55,IF(入力!U55&gt;入力!V55,入力!V55,入力!U55)))</f>
        <v/>
      </c>
      <c r="P47" s="105" t="str">
        <f>IF(入力!AI55="",IF(入力!AJ55="","",入力!AJ55),IF(入力!AJ55="",入力!AI55,IF(入力!AI55&gt;入力!AJ55,入力!AI55,入力!AJ55)))</f>
        <v/>
      </c>
      <c r="Q47" s="106" t="str">
        <f>IF(入力!Y55="", IF(入力!W55="",IF(入力!X55="","",入力!X55-入力!Q55),IF(入力!X55="",入力!W55-入力!Q55,IF(入力!W55&gt;入力!X55,入力!W55-入力!Q55,入力!X55-入力!Q55))),入力!Y55)</f>
        <v/>
      </c>
      <c r="R47" s="106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105" t="str">
        <f>IF(入力!AK55="",IF(入力!AL55="","",入力!AL55),IF(入力!AL55="",入力!AK55,IF(入力!AK55&gt;入力!AL55,入力!AK55,入力!AL55)))</f>
        <v/>
      </c>
      <c r="T47" s="106" t="str">
        <f>IF(入力!AT55="","",入力!AT55)</f>
        <v/>
      </c>
      <c r="U47" s="107" t="str">
        <f>IF(入力!AS55="","",入力!AS55)</f>
        <v/>
      </c>
      <c r="AN47" s="70"/>
    </row>
    <row r="48" spans="1:41">
      <c r="A48" s="96">
        <f>IF(入力!A56="","",入力!A56)</f>
        <v>43</v>
      </c>
      <c r="B48" s="353" t="str">
        <f>IF(入力!B56="","",入力!B56)</f>
        <v/>
      </c>
      <c r="C48" s="112" t="str">
        <f>IF(入力!D56="","",入力!D56)</f>
        <v/>
      </c>
      <c r="D48" s="353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53" t="str">
        <f>IF(入力!G56="","",入力!G56)</f>
        <v/>
      </c>
      <c r="F48" s="353" t="str">
        <f>IF(入力!H56="","",入力!H56)</f>
        <v/>
      </c>
      <c r="G48" s="353" t="str">
        <f>IF(入力!I56="","",入力!I56)</f>
        <v/>
      </c>
      <c r="H48" s="353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IF(OR(入力!M56="",入力!N56=""),"",((4.57/(1.0888-0.00153*(入力!M56+入力!N56))-4.142)*100))</f>
        <v/>
      </c>
      <c r="M48" s="84" t="str">
        <f>IF(OR(入力!L56="",入力!M56="",入力!N56=""),"",(入力!L56-(入力!L56*(4.57/(1.0888-0.00153*(入力!M56+入力!N56))-4.142)*100)/100))</f>
        <v/>
      </c>
      <c r="N48" s="104" t="str">
        <f>IF(入力!S56="",IF(入力!T56="","",入力!T56),IF(入力!T56="",入力!S56,IF(入力!S56&gt;入力!T56,入力!T56,入力!S56)))</f>
        <v/>
      </c>
      <c r="O48" s="105" t="str">
        <f>IF(入力!U56="",IF(入力!V56="","",入力!V56),IF(入力!V56="",入力!U56,IF(入力!U56&gt;入力!V56,入力!V56,入力!U56)))</f>
        <v/>
      </c>
      <c r="P48" s="105" t="str">
        <f>IF(入力!AI56="",IF(入力!AJ56="","",入力!AJ56),IF(入力!AJ56="",入力!AI56,IF(入力!AI56&gt;入力!AJ56,入力!AI56,入力!AJ56)))</f>
        <v/>
      </c>
      <c r="Q48" s="106" t="str">
        <f>IF(入力!Y56="", IF(入力!W56="",IF(入力!X56="","",入力!X56-入力!Q56),IF(入力!X56="",入力!W56-入力!Q56,IF(入力!W56&gt;入力!X56,入力!W56-入力!Q56,入力!X56-入力!Q56))),入力!Y56)</f>
        <v/>
      </c>
      <c r="R48" s="106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105" t="str">
        <f>IF(入力!AK56="",IF(入力!AL56="","",入力!AL56),IF(入力!AL56="",入力!AK56,IF(入力!AK56&gt;入力!AL56,入力!AK56,入力!AL56)))</f>
        <v/>
      </c>
      <c r="T48" s="106" t="str">
        <f>IF(入力!AT56="","",入力!AT56)</f>
        <v/>
      </c>
      <c r="U48" s="107" t="str">
        <f>IF(入力!AS56="","",入力!AS56)</f>
        <v/>
      </c>
    </row>
    <row r="49" spans="1:21">
      <c r="A49" s="96">
        <f>IF(入力!A57="","",入力!A57)</f>
        <v>44</v>
      </c>
      <c r="B49" s="353" t="str">
        <f>IF(入力!B57="","",入力!B57)</f>
        <v/>
      </c>
      <c r="C49" s="112" t="str">
        <f>IF(入力!D57="","",入力!D57)</f>
        <v/>
      </c>
      <c r="D49" s="353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53" t="str">
        <f>IF(入力!G57="","",入力!G57)</f>
        <v/>
      </c>
      <c r="F49" s="353" t="str">
        <f>IF(入力!H57="","",入力!H57)</f>
        <v/>
      </c>
      <c r="G49" s="353" t="str">
        <f>IF(入力!I57="","",入力!I57)</f>
        <v/>
      </c>
      <c r="H49" s="353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IF(OR(入力!M57="",入力!N57=""),"",((4.57/(1.0888-0.00153*(入力!M57+入力!N57))-4.142)*100))</f>
        <v/>
      </c>
      <c r="M49" s="84" t="str">
        <f>IF(OR(入力!L57="",入力!M57="",入力!N57=""),"",(入力!L57-(入力!L57*(4.57/(1.0888-0.00153*(入力!M57+入力!N57))-4.142)*100)/100))</f>
        <v/>
      </c>
      <c r="N49" s="104" t="str">
        <f>IF(入力!S57="",IF(入力!T57="","",入力!T57),IF(入力!T57="",入力!S57,IF(入力!S57&gt;入力!T57,入力!T57,入力!S57)))</f>
        <v/>
      </c>
      <c r="O49" s="105" t="str">
        <f>IF(入力!U57="",IF(入力!V57="","",入力!V57),IF(入力!V57="",入力!U57,IF(入力!U57&gt;入力!V57,入力!V57,入力!U57)))</f>
        <v/>
      </c>
      <c r="P49" s="105" t="str">
        <f>IF(入力!AI57="",IF(入力!AJ57="","",入力!AJ57),IF(入力!AJ57="",入力!AI57,IF(入力!AI57&gt;入力!AJ57,入力!AI57,入力!AJ57)))</f>
        <v/>
      </c>
      <c r="Q49" s="106" t="str">
        <f>IF(入力!Y57="", IF(入力!W57="",IF(入力!X57="","",入力!X57-入力!Q57),IF(入力!X57="",入力!W57-入力!Q57,IF(入力!W57&gt;入力!X57,入力!W57-入力!Q57,入力!X57-入力!Q57))),入力!Y57)</f>
        <v/>
      </c>
      <c r="R49" s="106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105" t="str">
        <f>IF(入力!AK57="",IF(入力!AL57="","",入力!AL57),IF(入力!AL57="",入力!AK57,IF(入力!AK57&gt;入力!AL57,入力!AK57,入力!AL57)))</f>
        <v/>
      </c>
      <c r="T49" s="106" t="str">
        <f>IF(入力!AT57="","",入力!AT57)</f>
        <v/>
      </c>
      <c r="U49" s="107" t="str">
        <f>IF(入力!AS57="","",入力!AS57)</f>
        <v/>
      </c>
    </row>
    <row r="50" spans="1:21">
      <c r="A50" s="96">
        <f>IF(入力!A58="","",入力!A58)</f>
        <v>45</v>
      </c>
      <c r="B50" s="353" t="str">
        <f>IF(入力!B58="","",入力!B58)</f>
        <v/>
      </c>
      <c r="C50" s="112" t="str">
        <f>IF(入力!D58="","",入力!D58)</f>
        <v/>
      </c>
      <c r="D50" s="353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53" t="str">
        <f>IF(入力!G58="","",入力!G58)</f>
        <v/>
      </c>
      <c r="F50" s="353" t="str">
        <f>IF(入力!H58="","",入力!H58)</f>
        <v/>
      </c>
      <c r="G50" s="353" t="str">
        <f>IF(入力!I58="","",入力!I58)</f>
        <v/>
      </c>
      <c r="H50" s="353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IF(OR(入力!M58="",入力!N58=""),"",((4.57/(1.0888-0.00153*(入力!M58+入力!N58))-4.142)*100))</f>
        <v/>
      </c>
      <c r="M50" s="84" t="str">
        <f>IF(OR(入力!L58="",入力!M58="",入力!N58=""),"",(入力!L58-(入力!L58*(4.57/(1.0888-0.00153*(入力!M58+入力!N58))-4.142)*100)/100))</f>
        <v/>
      </c>
      <c r="N50" s="104" t="str">
        <f>IF(入力!S58="",IF(入力!T58="","",入力!T58),IF(入力!T58="",入力!S58,IF(入力!S58&gt;入力!T58,入力!T58,入力!S58)))</f>
        <v/>
      </c>
      <c r="O50" s="105" t="str">
        <f>IF(入力!U58="",IF(入力!V58="","",入力!V58),IF(入力!V58="",入力!U58,IF(入力!U58&gt;入力!V58,入力!V58,入力!U58)))</f>
        <v/>
      </c>
      <c r="P50" s="105" t="str">
        <f>IF(入力!AI58="",IF(入力!AJ58="","",入力!AJ58),IF(入力!AJ58="",入力!AI58,IF(入力!AI58&gt;入力!AJ58,入力!AI58,入力!AJ58)))</f>
        <v/>
      </c>
      <c r="Q50" s="106" t="str">
        <f>IF(入力!Y58="", IF(入力!W58="",IF(入力!X58="","",入力!X58-入力!Q58),IF(入力!X58="",入力!W58-入力!Q58,IF(入力!W58&gt;入力!X58,入力!W58-入力!Q58,入力!X58-入力!Q58))),入力!Y58)</f>
        <v/>
      </c>
      <c r="R50" s="106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105" t="str">
        <f>IF(入力!AK58="",IF(入力!AL58="","",入力!AL58),IF(入力!AL58="",入力!AK58,IF(入力!AK58&gt;入力!AL58,入力!AK58,入力!AL58)))</f>
        <v/>
      </c>
      <c r="T50" s="106" t="str">
        <f>IF(入力!AT58="","",入力!AT58)</f>
        <v/>
      </c>
      <c r="U50" s="107" t="str">
        <f>IF(入力!AS58="","",入力!AS58)</f>
        <v/>
      </c>
    </row>
    <row r="51" spans="1:21">
      <c r="A51" s="96">
        <f>IF(入力!A59="","",入力!A59)</f>
        <v>46</v>
      </c>
      <c r="B51" s="353" t="str">
        <f>IF(入力!B59="","",入力!B59)</f>
        <v/>
      </c>
      <c r="C51" s="112" t="str">
        <f>IF(入力!D59="","",入力!D59)</f>
        <v/>
      </c>
      <c r="D51" s="353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53" t="str">
        <f>IF(入力!G59="","",入力!G59)</f>
        <v/>
      </c>
      <c r="F51" s="353" t="str">
        <f>IF(入力!H59="","",入力!H59)</f>
        <v/>
      </c>
      <c r="G51" s="353" t="str">
        <f>IF(入力!I59="","",入力!I59)</f>
        <v/>
      </c>
      <c r="H51" s="353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IF(OR(入力!M59="",入力!N59=""),"",((4.57/(1.0888-0.00153*(入力!M59+入力!N59))-4.142)*100))</f>
        <v/>
      </c>
      <c r="M51" s="84" t="str">
        <f>IF(OR(入力!L59="",入力!M59="",入力!N59=""),"",(入力!L59-(入力!L59*(4.57/(1.0888-0.00153*(入力!M59+入力!N59))-4.142)*100)/100))</f>
        <v/>
      </c>
      <c r="N51" s="104" t="str">
        <f>IF(入力!S59="",IF(入力!T59="","",入力!T59),IF(入力!T59="",入力!S59,IF(入力!S59&gt;入力!T59,入力!T59,入力!S59)))</f>
        <v/>
      </c>
      <c r="O51" s="105" t="str">
        <f>IF(入力!U59="",IF(入力!V59="","",入力!V59),IF(入力!V59="",入力!U59,IF(入力!U59&gt;入力!V59,入力!V59,入力!U59)))</f>
        <v/>
      </c>
      <c r="P51" s="105" t="str">
        <f>IF(入力!AI59="",IF(入力!AJ59="","",入力!AJ59),IF(入力!AJ59="",入力!AI59,IF(入力!AI59&gt;入力!AJ59,入力!AI59,入力!AJ59)))</f>
        <v/>
      </c>
      <c r="Q51" s="106" t="str">
        <f>IF(入力!Y59="", IF(入力!W59="",IF(入力!X59="","",入力!X59-入力!Q59),IF(入力!X59="",入力!W59-入力!Q59,IF(入力!W59&gt;入力!X59,入力!W59-入力!Q59,入力!X59-入力!Q59))),入力!Y59)</f>
        <v/>
      </c>
      <c r="R51" s="106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105" t="str">
        <f>IF(入力!AK59="",IF(入力!AL59="","",入力!AL59),IF(入力!AL59="",入力!AK59,IF(入力!AK59&gt;入力!AL59,入力!AK59,入力!AL59)))</f>
        <v/>
      </c>
      <c r="T51" s="106" t="str">
        <f>IF(入力!AT59="","",入力!AT59)</f>
        <v/>
      </c>
      <c r="U51" s="107" t="str">
        <f>IF(入力!AS59="","",入力!AS59)</f>
        <v/>
      </c>
    </row>
    <row r="52" spans="1:21">
      <c r="A52" s="96">
        <f>IF(入力!A60="","",入力!A60)</f>
        <v>47</v>
      </c>
      <c r="B52" s="353" t="str">
        <f>IF(入力!B60="","",入力!B60)</f>
        <v/>
      </c>
      <c r="C52" s="112" t="str">
        <f>IF(入力!D60="","",入力!D60)</f>
        <v/>
      </c>
      <c r="D52" s="353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53" t="str">
        <f>IF(入力!G60="","",入力!G60)</f>
        <v/>
      </c>
      <c r="F52" s="353" t="str">
        <f>IF(入力!H60="","",入力!H60)</f>
        <v/>
      </c>
      <c r="G52" s="353" t="str">
        <f>IF(入力!I60="","",入力!I60)</f>
        <v/>
      </c>
      <c r="H52" s="353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IF(OR(入力!M60="",入力!N60=""),"",((4.57/(1.0888-0.00153*(入力!M60+入力!N60))-4.142)*100))</f>
        <v/>
      </c>
      <c r="M52" s="84" t="str">
        <f>IF(OR(入力!L60="",入力!M60="",入力!N60=""),"",(入力!L60-(入力!L60*(4.57/(1.0888-0.00153*(入力!M60+入力!N60))-4.142)*100)/100))</f>
        <v/>
      </c>
      <c r="N52" s="104" t="str">
        <f>IF(入力!S60="",IF(入力!T60="","",入力!T60),IF(入力!T60="",入力!S60,IF(入力!S60&gt;入力!T60,入力!T60,入力!S60)))</f>
        <v/>
      </c>
      <c r="O52" s="105" t="str">
        <f>IF(入力!U60="",IF(入力!V60="","",入力!V60),IF(入力!V60="",入力!U60,IF(入力!U60&gt;入力!V60,入力!V60,入力!U60)))</f>
        <v/>
      </c>
      <c r="P52" s="105" t="str">
        <f>IF(入力!AI60="",IF(入力!AJ60="","",入力!AJ60),IF(入力!AJ60="",入力!AI60,IF(入力!AI60&gt;入力!AJ60,入力!AI60,入力!AJ60)))</f>
        <v/>
      </c>
      <c r="Q52" s="106" t="str">
        <f>IF(入力!Y60="", IF(入力!W60="",IF(入力!X60="","",入力!X60-入力!Q60),IF(入力!X60="",入力!W60-入力!Q60,IF(入力!W60&gt;入力!X60,入力!W60-入力!Q60,入力!X60-入力!Q60))),入力!Y60)</f>
        <v/>
      </c>
      <c r="R52" s="106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105" t="str">
        <f>IF(入力!AK60="",IF(入力!AL60="","",入力!AL60),IF(入力!AL60="",入力!AK60,IF(入力!AK60&gt;入力!AL60,入力!AK60,入力!AL60)))</f>
        <v/>
      </c>
      <c r="T52" s="106" t="str">
        <f>IF(入力!AT60="","",入力!AT60)</f>
        <v/>
      </c>
      <c r="U52" s="107" t="str">
        <f>IF(入力!AS60="","",入力!AS60)</f>
        <v/>
      </c>
    </row>
    <row r="53" spans="1:21">
      <c r="A53" s="96">
        <f>IF(入力!A61="","",入力!A61)</f>
        <v>48</v>
      </c>
      <c r="B53" s="353" t="str">
        <f>IF(入力!B61="","",入力!B61)</f>
        <v/>
      </c>
      <c r="C53" s="112" t="str">
        <f>IF(入力!D61="","",入力!D61)</f>
        <v/>
      </c>
      <c r="D53" s="353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53" t="str">
        <f>IF(入力!G61="","",入力!G61)</f>
        <v/>
      </c>
      <c r="F53" s="353" t="str">
        <f>IF(入力!H61="","",入力!H61)</f>
        <v/>
      </c>
      <c r="G53" s="353" t="str">
        <f>IF(入力!I61="","",入力!I61)</f>
        <v/>
      </c>
      <c r="H53" s="353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IF(OR(入力!M61="",入力!N61=""),"",((4.57/(1.0888-0.00153*(入力!M61+入力!N61))-4.142)*100))</f>
        <v/>
      </c>
      <c r="M53" s="84" t="str">
        <f>IF(OR(入力!L61="",入力!M61="",入力!N61=""),"",(入力!L61-(入力!L61*(4.57/(1.0888-0.00153*(入力!M61+入力!N61))-4.142)*100)/100))</f>
        <v/>
      </c>
      <c r="N53" s="104" t="str">
        <f>IF(入力!S61="",IF(入力!T61="","",入力!T61),IF(入力!T61="",入力!S61,IF(入力!S61&gt;入力!T61,入力!T61,入力!S61)))</f>
        <v/>
      </c>
      <c r="O53" s="105" t="str">
        <f>IF(入力!U61="",IF(入力!V61="","",入力!V61),IF(入力!V61="",入力!U61,IF(入力!U61&gt;入力!V61,入力!V61,入力!U61)))</f>
        <v/>
      </c>
      <c r="P53" s="105" t="str">
        <f>IF(入力!AI61="",IF(入力!AJ61="","",入力!AJ61),IF(入力!AJ61="",入力!AI61,IF(入力!AI61&gt;入力!AJ61,入力!AI61,入力!AJ61)))</f>
        <v/>
      </c>
      <c r="Q53" s="106" t="str">
        <f>IF(入力!Y61="", IF(入力!W61="",IF(入力!X61="","",入力!X61-入力!Q61),IF(入力!X61="",入力!W61-入力!Q61,IF(入力!W61&gt;入力!X61,入力!W61-入力!Q61,入力!X61-入力!Q61))),入力!Y61)</f>
        <v/>
      </c>
      <c r="R53" s="106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105" t="str">
        <f>IF(入力!AK61="",IF(入力!AL61="","",入力!AL61),IF(入力!AL61="",入力!AK61,IF(入力!AK61&gt;入力!AL61,入力!AK61,入力!AL61)))</f>
        <v/>
      </c>
      <c r="T53" s="106" t="str">
        <f>IF(入力!AT61="","",入力!AT61)</f>
        <v/>
      </c>
      <c r="U53" s="107" t="str">
        <f>IF(入力!AS61="","",入力!AS61)</f>
        <v/>
      </c>
    </row>
    <row r="54" spans="1:21">
      <c r="A54" s="96">
        <f>IF(入力!A62="","",入力!A62)</f>
        <v>49</v>
      </c>
      <c r="B54" s="353" t="str">
        <f>IF(入力!B62="","",入力!B62)</f>
        <v/>
      </c>
      <c r="C54" s="112" t="str">
        <f>IF(入力!D62="","",入力!D62)</f>
        <v/>
      </c>
      <c r="D54" s="353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53" t="str">
        <f>IF(入力!G62="","",入力!G62)</f>
        <v/>
      </c>
      <c r="F54" s="353" t="str">
        <f>IF(入力!H62="","",入力!H62)</f>
        <v/>
      </c>
      <c r="G54" s="353" t="str">
        <f>IF(入力!I62="","",入力!I62)</f>
        <v/>
      </c>
      <c r="H54" s="353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IF(OR(入力!M62="",入力!N62=""),"",((4.57/(1.0888-0.00153*(入力!M62+入力!N62))-4.142)*100))</f>
        <v/>
      </c>
      <c r="M54" s="84" t="str">
        <f>IF(OR(入力!L62="",入力!M62="",入力!N62=""),"",(入力!L62-(入力!L62*(4.57/(1.0888-0.00153*(入力!M62+入力!N62))-4.142)*100)/100))</f>
        <v/>
      </c>
      <c r="N54" s="104" t="str">
        <f>IF(入力!S62="",IF(入力!T62="","",入力!T62),IF(入力!T62="",入力!S62,IF(入力!S62&gt;入力!T62,入力!T62,入力!S62)))</f>
        <v/>
      </c>
      <c r="O54" s="105" t="str">
        <f>IF(入力!U62="",IF(入力!V62="","",入力!V62),IF(入力!V62="",入力!U62,IF(入力!U62&gt;入力!V62,入力!V62,入力!U62)))</f>
        <v/>
      </c>
      <c r="P54" s="105" t="str">
        <f>IF(入力!AI62="",IF(入力!AJ62="","",入力!AJ62),IF(入力!AJ62="",入力!AI62,IF(入力!AI62&gt;入力!AJ62,入力!AI62,入力!AJ62)))</f>
        <v/>
      </c>
      <c r="Q54" s="106" t="str">
        <f>IF(入力!Y62="", IF(入力!W62="",IF(入力!X62="","",入力!X62-入力!Q62),IF(入力!X62="",入力!W62-入力!Q62,IF(入力!W62&gt;入力!X62,入力!W62-入力!Q62,入力!X62-入力!Q62))),入力!Y62)</f>
        <v/>
      </c>
      <c r="R54" s="106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105" t="str">
        <f>IF(入力!AK62="",IF(入力!AL62="","",入力!AL62),IF(入力!AL62="",入力!AK62,IF(入力!AK62&gt;入力!AL62,入力!AK62,入力!AL62)))</f>
        <v/>
      </c>
      <c r="T54" s="106" t="str">
        <f>IF(入力!AT62="","",入力!AT62)</f>
        <v/>
      </c>
      <c r="U54" s="107" t="str">
        <f>IF(入力!AS62="","",入力!AS62)</f>
        <v/>
      </c>
    </row>
    <row r="55" spans="1:21">
      <c r="A55" s="96">
        <f>IF(入力!A63="","",入力!A63)</f>
        <v>50</v>
      </c>
      <c r="B55" s="353" t="str">
        <f>IF(入力!B63="","",入力!B63)</f>
        <v/>
      </c>
      <c r="C55" s="112" t="str">
        <f>IF(入力!D63="","",入力!D63)</f>
        <v/>
      </c>
      <c r="D55" s="353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53" t="str">
        <f>IF(入力!G63="","",入力!G63)</f>
        <v/>
      </c>
      <c r="F55" s="353" t="str">
        <f>IF(入力!H63="","",入力!H63)</f>
        <v/>
      </c>
      <c r="G55" s="353" t="str">
        <f>IF(入力!I63="","",入力!I63)</f>
        <v/>
      </c>
      <c r="H55" s="353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IF(OR(入力!M63="",入力!N63=""),"",((4.57/(1.0888-0.00153*(入力!M63+入力!N63))-4.142)*100))</f>
        <v/>
      </c>
      <c r="M55" s="84" t="str">
        <f>IF(OR(入力!L63="",入力!M63="",入力!N63=""),"",(入力!L63-(入力!L63*(4.57/(1.0888-0.00153*(入力!M63+入力!N63))-4.142)*100)/100))</f>
        <v/>
      </c>
      <c r="N55" s="104" t="str">
        <f>IF(入力!S63="",IF(入力!T63="","",入力!T63),IF(入力!T63="",入力!S63,IF(入力!S63&gt;入力!T63,入力!T63,入力!S63)))</f>
        <v/>
      </c>
      <c r="O55" s="105" t="str">
        <f>IF(入力!U63="",IF(入力!V63="","",入力!V63),IF(入力!V63="",入力!U63,IF(入力!U63&gt;入力!V63,入力!V63,入力!U63)))</f>
        <v/>
      </c>
      <c r="P55" s="105" t="str">
        <f>IF(入力!AI63="",IF(入力!AJ63="","",入力!AJ63),IF(入力!AJ63="",入力!AI63,IF(入力!AI63&gt;入力!AJ63,入力!AI63,入力!AJ63)))</f>
        <v/>
      </c>
      <c r="Q55" s="106" t="str">
        <f>IF(入力!Y63="", IF(入力!W63="",IF(入力!X63="","",入力!X63-入力!Q63),IF(入力!X63="",入力!W63-入力!Q63,IF(入力!W63&gt;入力!X63,入力!W63-入力!Q63,入力!X63-入力!Q63))),入力!Y63)</f>
        <v/>
      </c>
      <c r="R55" s="106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105" t="str">
        <f>IF(入力!AK63="",IF(入力!AL63="","",入力!AL63),IF(入力!AL63="",入力!AK63,IF(入力!AK63&gt;入力!AL63,入力!AK63,入力!AL63)))</f>
        <v/>
      </c>
      <c r="T55" s="106" t="str">
        <f>IF(入力!AT63="","",入力!AT63)</f>
        <v/>
      </c>
      <c r="U55" s="107" t="str">
        <f>IF(入力!AS63="","",入力!AS63)</f>
        <v/>
      </c>
    </row>
    <row r="56" spans="1:21">
      <c r="A56" s="96">
        <f>IF(入力!A64="","",入力!A64)</f>
        <v>51</v>
      </c>
      <c r="B56" s="353" t="str">
        <f>IF(入力!B64="","",入力!B64)</f>
        <v/>
      </c>
      <c r="C56" s="112" t="str">
        <f>IF(入力!D64="","",入力!D64)</f>
        <v/>
      </c>
      <c r="D56" s="353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53" t="str">
        <f>IF(入力!G64="","",入力!G64)</f>
        <v/>
      </c>
      <c r="F56" s="353" t="str">
        <f>IF(入力!H64="","",入力!H64)</f>
        <v/>
      </c>
      <c r="G56" s="353" t="str">
        <f>IF(入力!I64="","",入力!I64)</f>
        <v/>
      </c>
      <c r="H56" s="353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IF(OR(入力!M64="",入力!N64=""),"",((4.57/(1.0888-0.00153*(入力!M64+入力!N64))-4.142)*100))</f>
        <v/>
      </c>
      <c r="M56" s="84" t="str">
        <f>IF(OR(入力!L64="",入力!M64="",入力!N64=""),"",(入力!L64-(入力!L64*(4.57/(1.0888-0.00153*(入力!M64+入力!N64))-4.142)*100)/100))</f>
        <v/>
      </c>
      <c r="N56" s="104" t="str">
        <f>IF(入力!S64="",IF(入力!T64="","",入力!T64),IF(入力!T64="",入力!S64,IF(入力!S64&gt;入力!T64,入力!T64,入力!S64)))</f>
        <v/>
      </c>
      <c r="O56" s="105" t="str">
        <f>IF(入力!U64="",IF(入力!V64="","",入力!V64),IF(入力!V64="",入力!U64,IF(入力!U64&gt;入力!V64,入力!V64,入力!U64)))</f>
        <v/>
      </c>
      <c r="P56" s="105" t="str">
        <f>IF(入力!AI64="",IF(入力!AJ64="","",入力!AJ64),IF(入力!AJ64="",入力!AI64,IF(入力!AI64&gt;入力!AJ64,入力!AI64,入力!AJ64)))</f>
        <v/>
      </c>
      <c r="Q56" s="106" t="str">
        <f>IF(入力!Y64="", IF(入力!W64="",IF(入力!X64="","",入力!X64-入力!Q64),IF(入力!X64="",入力!W64-入力!Q64,IF(入力!W64&gt;入力!X64,入力!W64-入力!Q64,入力!X64-入力!Q64))),入力!Y64)</f>
        <v/>
      </c>
      <c r="R56" s="106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105" t="str">
        <f>IF(入力!AK64="",IF(入力!AL64="","",入力!AL64),IF(入力!AL64="",入力!AK64,IF(入力!AK64&gt;入力!AL64,入力!AK64,入力!AL64)))</f>
        <v/>
      </c>
      <c r="T56" s="106" t="str">
        <f>IF(入力!AT64="","",入力!AT64)</f>
        <v/>
      </c>
      <c r="U56" s="107" t="str">
        <f>IF(入力!AS64="","",入力!AS64)</f>
        <v/>
      </c>
    </row>
    <row r="57" spans="1:21">
      <c r="A57" s="96">
        <f>IF(入力!A65="","",入力!A65)</f>
        <v>52</v>
      </c>
      <c r="B57" s="353" t="str">
        <f>IF(入力!B65="","",入力!B65)</f>
        <v/>
      </c>
      <c r="C57" s="112" t="str">
        <f>IF(入力!D65="","",入力!D65)</f>
        <v/>
      </c>
      <c r="D57" s="353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53" t="str">
        <f>IF(入力!G65="","",入力!G65)</f>
        <v/>
      </c>
      <c r="F57" s="353" t="str">
        <f>IF(入力!H65="","",入力!H65)</f>
        <v/>
      </c>
      <c r="G57" s="353" t="str">
        <f>IF(入力!I65="","",入力!I65)</f>
        <v/>
      </c>
      <c r="H57" s="353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IF(OR(入力!M65="",入力!N65=""),"",((4.57/(1.0888-0.00153*(入力!M65+入力!N65))-4.142)*100))</f>
        <v/>
      </c>
      <c r="M57" s="84" t="str">
        <f>IF(OR(入力!L65="",入力!M65="",入力!N65=""),"",(入力!L65-(入力!L65*(4.57/(1.0888-0.00153*(入力!M65+入力!N65))-4.142)*100)/100))</f>
        <v/>
      </c>
      <c r="N57" s="104" t="str">
        <f>IF(入力!S65="",IF(入力!T65="","",入力!T65),IF(入力!T65="",入力!S65,IF(入力!S65&gt;入力!T65,入力!T65,入力!S65)))</f>
        <v/>
      </c>
      <c r="O57" s="105" t="str">
        <f>IF(入力!U65="",IF(入力!V65="","",入力!V65),IF(入力!V65="",入力!U65,IF(入力!U65&gt;入力!V65,入力!V65,入力!U65)))</f>
        <v/>
      </c>
      <c r="P57" s="105" t="str">
        <f>IF(入力!AI65="",IF(入力!AJ65="","",入力!AJ65),IF(入力!AJ65="",入力!AI65,IF(入力!AI65&gt;入力!AJ65,入力!AI65,入力!AJ65)))</f>
        <v/>
      </c>
      <c r="Q57" s="106" t="str">
        <f>IF(入力!Y65="", IF(入力!W65="",IF(入力!X65="","",入力!X65-入力!Q65),IF(入力!X65="",入力!W65-入力!Q65,IF(入力!W65&gt;入力!X65,入力!W65-入力!Q65,入力!X65-入力!Q65))),入力!Y65)</f>
        <v/>
      </c>
      <c r="R57" s="106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105" t="str">
        <f>IF(入力!AK65="",IF(入力!AL65="","",入力!AL65),IF(入力!AL65="",入力!AK65,IF(入力!AK65&gt;入力!AL65,入力!AK65,入力!AL65)))</f>
        <v/>
      </c>
      <c r="T57" s="106" t="str">
        <f>IF(入力!AT65="","",入力!AT65)</f>
        <v/>
      </c>
      <c r="U57" s="107" t="str">
        <f>IF(入力!AS65="","",入力!AS65)</f>
        <v/>
      </c>
    </row>
    <row r="58" spans="1:21">
      <c r="A58" s="96">
        <f>IF(入力!A66="","",入力!A66)</f>
        <v>53</v>
      </c>
      <c r="B58" s="353" t="str">
        <f>IF(入力!B66="","",入力!B66)</f>
        <v/>
      </c>
      <c r="C58" s="112" t="str">
        <f>IF(入力!D66="","",入力!D66)</f>
        <v/>
      </c>
      <c r="D58" s="353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53" t="str">
        <f>IF(入力!G66="","",入力!G66)</f>
        <v/>
      </c>
      <c r="F58" s="353" t="str">
        <f>IF(入力!H66="","",入力!H66)</f>
        <v/>
      </c>
      <c r="G58" s="353" t="str">
        <f>IF(入力!I66="","",入力!I66)</f>
        <v/>
      </c>
      <c r="H58" s="353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IF(OR(入力!M66="",入力!N66=""),"",((4.57/(1.0888-0.00153*(入力!M66+入力!N66))-4.142)*100))</f>
        <v/>
      </c>
      <c r="M58" s="84" t="str">
        <f>IF(OR(入力!L66="",入力!M66="",入力!N66=""),"",(入力!L66-(入力!L66*(4.57/(1.0888-0.00153*(入力!M66+入力!N66))-4.142)*100)/100))</f>
        <v/>
      </c>
      <c r="N58" s="104" t="str">
        <f>IF(入力!S66="",IF(入力!T66="","",入力!T66),IF(入力!T66="",入力!S66,IF(入力!S66&gt;入力!T66,入力!T66,入力!S66)))</f>
        <v/>
      </c>
      <c r="O58" s="105" t="str">
        <f>IF(入力!U66="",IF(入力!V66="","",入力!V66),IF(入力!V66="",入力!U66,IF(入力!U66&gt;入力!V66,入力!V66,入力!U66)))</f>
        <v/>
      </c>
      <c r="P58" s="105" t="str">
        <f>IF(入力!AI66="",IF(入力!AJ66="","",入力!AJ66),IF(入力!AJ66="",入力!AI66,IF(入力!AI66&gt;入力!AJ66,入力!AI66,入力!AJ66)))</f>
        <v/>
      </c>
      <c r="Q58" s="106" t="str">
        <f>IF(入力!Y66="", IF(入力!W66="",IF(入力!X66="","",入力!X66-入力!Q66),IF(入力!X66="",入力!W66-入力!Q66,IF(入力!W66&gt;入力!X66,入力!W66-入力!Q66,入力!X66-入力!Q66))),入力!Y66)</f>
        <v/>
      </c>
      <c r="R58" s="106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105" t="str">
        <f>IF(入力!AK66="",IF(入力!AL66="","",入力!AL66),IF(入力!AL66="",入力!AK66,IF(入力!AK66&gt;入力!AL66,入力!AK66,入力!AL66)))</f>
        <v/>
      </c>
      <c r="T58" s="106" t="str">
        <f>IF(入力!AT66="","",入力!AT66)</f>
        <v/>
      </c>
      <c r="U58" s="107" t="str">
        <f>IF(入力!AS66="","",入力!AS66)</f>
        <v/>
      </c>
    </row>
    <row r="59" spans="1:21">
      <c r="A59" s="96">
        <f>IF(入力!A67="","",入力!A67)</f>
        <v>54</v>
      </c>
      <c r="B59" s="353" t="str">
        <f>IF(入力!B67="","",入力!B67)</f>
        <v/>
      </c>
      <c r="C59" s="112" t="str">
        <f>IF(入力!D67="","",入力!D67)</f>
        <v/>
      </c>
      <c r="D59" s="353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53" t="str">
        <f>IF(入力!G67="","",入力!G67)</f>
        <v/>
      </c>
      <c r="F59" s="353" t="str">
        <f>IF(入力!H67="","",入力!H67)</f>
        <v/>
      </c>
      <c r="G59" s="353" t="str">
        <f>IF(入力!I67="","",入力!I67)</f>
        <v/>
      </c>
      <c r="H59" s="353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IF(OR(入力!M67="",入力!N67=""),"",((4.57/(1.0888-0.00153*(入力!M67+入力!N67))-4.142)*100))</f>
        <v/>
      </c>
      <c r="M59" s="84" t="str">
        <f>IF(OR(入力!L67="",入力!M67="",入力!N67=""),"",(入力!L67-(入力!L67*(4.57/(1.0888-0.00153*(入力!M67+入力!N67))-4.142)*100)/100))</f>
        <v/>
      </c>
      <c r="N59" s="104" t="str">
        <f>IF(入力!S67="",IF(入力!T67="","",入力!T67),IF(入力!T67="",入力!S67,IF(入力!S67&gt;入力!T67,入力!T67,入力!S67)))</f>
        <v/>
      </c>
      <c r="O59" s="105" t="str">
        <f>IF(入力!U67="",IF(入力!V67="","",入力!V67),IF(入力!V67="",入力!U67,IF(入力!U67&gt;入力!V67,入力!V67,入力!U67)))</f>
        <v/>
      </c>
      <c r="P59" s="105" t="str">
        <f>IF(入力!AI67="",IF(入力!AJ67="","",入力!AJ67),IF(入力!AJ67="",入力!AI67,IF(入力!AI67&gt;入力!AJ67,入力!AI67,入力!AJ67)))</f>
        <v/>
      </c>
      <c r="Q59" s="106" t="str">
        <f>IF(入力!Y67="", IF(入力!W67="",IF(入力!X67="","",入力!X67-入力!Q67),IF(入力!X67="",入力!W67-入力!Q67,IF(入力!W67&gt;入力!X67,入力!W67-入力!Q67,入力!X67-入力!Q67))),入力!Y67)</f>
        <v/>
      </c>
      <c r="R59" s="106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105" t="str">
        <f>IF(入力!AK67="",IF(入力!AL67="","",入力!AL67),IF(入力!AL67="",入力!AK67,IF(入力!AK67&gt;入力!AL67,入力!AK67,入力!AL67)))</f>
        <v/>
      </c>
      <c r="T59" s="106" t="str">
        <f>IF(入力!AT67="","",入力!AT67)</f>
        <v/>
      </c>
      <c r="U59" s="107" t="str">
        <f>IF(入力!AS67="","",入力!AS67)</f>
        <v/>
      </c>
    </row>
    <row r="60" spans="1:21">
      <c r="A60" s="96">
        <f>IF(入力!A68="","",入力!A68)</f>
        <v>55</v>
      </c>
      <c r="B60" s="353" t="str">
        <f>IF(入力!B68="","",入力!B68)</f>
        <v/>
      </c>
      <c r="C60" s="112" t="str">
        <f>IF(入力!D68="","",入力!D68)</f>
        <v/>
      </c>
      <c r="D60" s="353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53" t="str">
        <f>IF(入力!G68="","",入力!G68)</f>
        <v/>
      </c>
      <c r="F60" s="353" t="str">
        <f>IF(入力!H68="","",入力!H68)</f>
        <v/>
      </c>
      <c r="G60" s="353" t="str">
        <f>IF(入力!I68="","",入力!I68)</f>
        <v/>
      </c>
      <c r="H60" s="353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IF(OR(入力!M68="",入力!N68=""),"",((4.57/(1.0888-0.00153*(入力!M68+入力!N68))-4.142)*100))</f>
        <v/>
      </c>
      <c r="M60" s="84" t="str">
        <f>IF(OR(入力!L68="",入力!M68="",入力!N68=""),"",(入力!L68-(入力!L68*(4.57/(1.0888-0.00153*(入力!M68+入力!N68))-4.142)*100)/100))</f>
        <v/>
      </c>
      <c r="N60" s="104" t="str">
        <f>IF(入力!S68="",IF(入力!T68="","",入力!T68),IF(入力!T68="",入力!S68,IF(入力!S68&gt;入力!T68,入力!T68,入力!S68)))</f>
        <v/>
      </c>
      <c r="O60" s="105" t="str">
        <f>IF(入力!U68="",IF(入力!V68="","",入力!V68),IF(入力!V68="",入力!U68,IF(入力!U68&gt;入力!V68,入力!V68,入力!U68)))</f>
        <v/>
      </c>
      <c r="P60" s="105" t="str">
        <f>IF(入力!AI68="",IF(入力!AJ68="","",入力!AJ68),IF(入力!AJ68="",入力!AI68,IF(入力!AI68&gt;入力!AJ68,入力!AI68,入力!AJ68)))</f>
        <v/>
      </c>
      <c r="Q60" s="106" t="str">
        <f>IF(入力!Y68="", IF(入力!W68="",IF(入力!X68="","",入力!X68-入力!Q68),IF(入力!X68="",入力!W68-入力!Q68,IF(入力!W68&gt;入力!X68,入力!W68-入力!Q68,入力!X68-入力!Q68))),入力!Y68)</f>
        <v/>
      </c>
      <c r="R60" s="106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105" t="str">
        <f>IF(入力!AK68="",IF(入力!AL68="","",入力!AL68),IF(入力!AL68="",入力!AK68,IF(入力!AK68&gt;入力!AL68,入力!AK68,入力!AL68)))</f>
        <v/>
      </c>
      <c r="T60" s="106" t="str">
        <f>IF(入力!AT68="","",入力!AT68)</f>
        <v/>
      </c>
      <c r="U60" s="107" t="str">
        <f>IF(入力!AS68="","",入力!AS68)</f>
        <v/>
      </c>
    </row>
    <row r="61" spans="1:21">
      <c r="A61" s="96">
        <f>IF(入力!A69="","",入力!A69)</f>
        <v>56</v>
      </c>
      <c r="B61" s="353" t="str">
        <f>IF(入力!B69="","",入力!B69)</f>
        <v/>
      </c>
      <c r="C61" s="112" t="str">
        <f>IF(入力!D69="","",入力!D69)</f>
        <v/>
      </c>
      <c r="D61" s="353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53" t="str">
        <f>IF(入力!G69="","",入力!G69)</f>
        <v/>
      </c>
      <c r="F61" s="353" t="str">
        <f>IF(入力!H69="","",入力!H69)</f>
        <v/>
      </c>
      <c r="G61" s="353" t="str">
        <f>IF(入力!I69="","",入力!I69)</f>
        <v/>
      </c>
      <c r="H61" s="353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IF(OR(入力!M69="",入力!N69=""),"",((4.57/(1.0888-0.00153*(入力!M69+入力!N69))-4.142)*100))</f>
        <v/>
      </c>
      <c r="M61" s="84" t="str">
        <f>IF(OR(入力!L69="",入力!M69="",入力!N69=""),"",(入力!L69-(入力!L69*(4.57/(1.0888-0.00153*(入力!M69+入力!N69))-4.142)*100)/100))</f>
        <v/>
      </c>
      <c r="N61" s="104" t="str">
        <f>IF(入力!S69="",IF(入力!T69="","",入力!T69),IF(入力!T69="",入力!S69,IF(入力!S69&gt;入力!T69,入力!T69,入力!S69)))</f>
        <v/>
      </c>
      <c r="O61" s="105" t="str">
        <f>IF(入力!U69="",IF(入力!V69="","",入力!V69),IF(入力!V69="",入力!U69,IF(入力!U69&gt;入力!V69,入力!V69,入力!U69)))</f>
        <v/>
      </c>
      <c r="P61" s="105" t="str">
        <f>IF(入力!AI69="",IF(入力!AJ69="","",入力!AJ69),IF(入力!AJ69="",入力!AI69,IF(入力!AI69&gt;入力!AJ69,入力!AI69,入力!AJ69)))</f>
        <v/>
      </c>
      <c r="Q61" s="106" t="str">
        <f>IF(入力!Y69="", IF(入力!W69="",IF(入力!X69="","",入力!X69-入力!Q69),IF(入力!X69="",入力!W69-入力!Q69,IF(入力!W69&gt;入力!X69,入力!W69-入力!Q69,入力!X69-入力!Q69))),入力!Y69)</f>
        <v/>
      </c>
      <c r="R61" s="106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105" t="str">
        <f>IF(入力!AK69="",IF(入力!AL69="","",入力!AL69),IF(入力!AL69="",入力!AK69,IF(入力!AK69&gt;入力!AL69,入力!AK69,入力!AL69)))</f>
        <v/>
      </c>
      <c r="T61" s="106" t="str">
        <f>IF(入力!AT69="","",入力!AT69)</f>
        <v/>
      </c>
      <c r="U61" s="107" t="str">
        <f>IF(入力!AS69="","",入力!AS69)</f>
        <v/>
      </c>
    </row>
    <row r="62" spans="1:21">
      <c r="A62" s="96">
        <f>IF(入力!A70="","",入力!A70)</f>
        <v>57</v>
      </c>
      <c r="B62" s="353" t="str">
        <f>IF(入力!B70="","",入力!B70)</f>
        <v/>
      </c>
      <c r="C62" s="112" t="str">
        <f>IF(入力!D70="","",入力!D70)</f>
        <v/>
      </c>
      <c r="D62" s="353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53" t="str">
        <f>IF(入力!G70="","",入力!G70)</f>
        <v/>
      </c>
      <c r="F62" s="353" t="str">
        <f>IF(入力!H70="","",入力!H70)</f>
        <v/>
      </c>
      <c r="G62" s="353" t="str">
        <f>IF(入力!I70="","",入力!I70)</f>
        <v/>
      </c>
      <c r="H62" s="353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IF(OR(入力!M70="",入力!N70=""),"",((4.57/(1.0888-0.00153*(入力!M70+入力!N70))-4.142)*100))</f>
        <v/>
      </c>
      <c r="M62" s="84" t="str">
        <f>IF(OR(入力!L70="",入力!M70="",入力!N70=""),"",(入力!L70-(入力!L70*(4.57/(1.0888-0.00153*(入力!M70+入力!N70))-4.142)*100)/100))</f>
        <v/>
      </c>
      <c r="N62" s="104" t="str">
        <f>IF(入力!S70="",IF(入力!T70="","",入力!T70),IF(入力!T70="",入力!S70,IF(入力!S70&gt;入力!T70,入力!T70,入力!S70)))</f>
        <v/>
      </c>
      <c r="O62" s="105" t="str">
        <f>IF(入力!U70="",IF(入力!V70="","",入力!V70),IF(入力!V70="",入力!U70,IF(入力!U70&gt;入力!V70,入力!V70,入力!U70)))</f>
        <v/>
      </c>
      <c r="P62" s="105" t="str">
        <f>IF(入力!AI70="",IF(入力!AJ70="","",入力!AJ70),IF(入力!AJ70="",入力!AI70,IF(入力!AI70&gt;入力!AJ70,入力!AI70,入力!AJ70)))</f>
        <v/>
      </c>
      <c r="Q62" s="106" t="str">
        <f>IF(入力!Y70="", IF(入力!W70="",IF(入力!X70="","",入力!X70-入力!Q70),IF(入力!X70="",入力!W70-入力!Q70,IF(入力!W70&gt;入力!X70,入力!W70-入力!Q70,入力!X70-入力!Q70))),入力!Y70)</f>
        <v/>
      </c>
      <c r="R62" s="106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105" t="str">
        <f>IF(入力!AK70="",IF(入力!AL70="","",入力!AL70),IF(入力!AL70="",入力!AK70,IF(入力!AK70&gt;入力!AL70,入力!AK70,入力!AL70)))</f>
        <v/>
      </c>
      <c r="T62" s="106" t="str">
        <f>IF(入力!AT70="","",入力!AT70)</f>
        <v/>
      </c>
      <c r="U62" s="107" t="str">
        <f>IF(入力!AS70="","",入力!AS70)</f>
        <v/>
      </c>
    </row>
    <row r="63" spans="1:21">
      <c r="A63" s="96">
        <f>IF(入力!A71="","",入力!A71)</f>
        <v>58</v>
      </c>
      <c r="B63" s="353" t="str">
        <f>IF(入力!B71="","",入力!B71)</f>
        <v/>
      </c>
      <c r="C63" s="112" t="str">
        <f>IF(入力!D71="","",入力!D71)</f>
        <v/>
      </c>
      <c r="D63" s="353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53" t="str">
        <f>IF(入力!G71="","",入力!G71)</f>
        <v/>
      </c>
      <c r="F63" s="353" t="str">
        <f>IF(入力!H71="","",入力!H71)</f>
        <v/>
      </c>
      <c r="G63" s="353" t="str">
        <f>IF(入力!I71="","",入力!I71)</f>
        <v/>
      </c>
      <c r="H63" s="353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IF(OR(入力!M71="",入力!N71=""),"",((4.57/(1.0888-0.00153*(入力!M71+入力!N71))-4.142)*100))</f>
        <v/>
      </c>
      <c r="M63" s="84" t="str">
        <f>IF(OR(入力!L71="",入力!M71="",入力!N71=""),"",(入力!L71-(入力!L71*(4.57/(1.0888-0.00153*(入力!M71+入力!N71))-4.142)*100)/100))</f>
        <v/>
      </c>
      <c r="N63" s="104" t="str">
        <f>IF(入力!S71="",IF(入力!T71="","",入力!T71),IF(入力!T71="",入力!S71,IF(入力!S71&gt;入力!T71,入力!T71,入力!S71)))</f>
        <v/>
      </c>
      <c r="O63" s="105" t="str">
        <f>IF(入力!U71="",IF(入力!V71="","",入力!V71),IF(入力!V71="",入力!U71,IF(入力!U71&gt;入力!V71,入力!V71,入力!U71)))</f>
        <v/>
      </c>
      <c r="P63" s="105" t="str">
        <f>IF(入力!AI71="",IF(入力!AJ71="","",入力!AJ71),IF(入力!AJ71="",入力!AI71,IF(入力!AI71&gt;入力!AJ71,入力!AI71,入力!AJ71)))</f>
        <v/>
      </c>
      <c r="Q63" s="106" t="str">
        <f>IF(入力!Y71="", IF(入力!W71="",IF(入力!X71="","",入力!X71-入力!Q71),IF(入力!X71="",入力!W71-入力!Q71,IF(入力!W71&gt;入力!X71,入力!W71-入力!Q71,入力!X71-入力!Q71))),入力!Y71)</f>
        <v/>
      </c>
      <c r="R63" s="106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105" t="str">
        <f>IF(入力!AK71="",IF(入力!AL71="","",入力!AL71),IF(入力!AL71="",入力!AK71,IF(入力!AK71&gt;入力!AL71,入力!AK71,入力!AL71)))</f>
        <v/>
      </c>
      <c r="T63" s="106" t="str">
        <f>IF(入力!AT71="","",入力!AT71)</f>
        <v/>
      </c>
      <c r="U63" s="107" t="str">
        <f>IF(入力!AS71="","",入力!AS71)</f>
        <v/>
      </c>
    </row>
    <row r="64" spans="1:21">
      <c r="A64" s="96">
        <f>IF(入力!A72="","",入力!A72)</f>
        <v>59</v>
      </c>
      <c r="B64" s="353" t="str">
        <f>IF(入力!B72="","",入力!B72)</f>
        <v/>
      </c>
      <c r="C64" s="112" t="str">
        <f>IF(入力!D72="","",入力!D72)</f>
        <v/>
      </c>
      <c r="D64" s="353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53" t="str">
        <f>IF(入力!G72="","",入力!G72)</f>
        <v/>
      </c>
      <c r="F64" s="353" t="str">
        <f>IF(入力!H72="","",入力!H72)</f>
        <v/>
      </c>
      <c r="G64" s="353" t="str">
        <f>IF(入力!I72="","",入力!I72)</f>
        <v/>
      </c>
      <c r="H64" s="353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IF(OR(入力!M72="",入力!N72=""),"",((4.57/(1.0888-0.00153*(入力!M72+入力!N72))-4.142)*100))</f>
        <v/>
      </c>
      <c r="M64" s="84" t="str">
        <f>IF(OR(入力!L72="",入力!M72="",入力!N72=""),"",(入力!L72-(入力!L72*(4.57/(1.0888-0.00153*(入力!M72+入力!N72))-4.142)*100)/100))</f>
        <v/>
      </c>
      <c r="N64" s="104" t="str">
        <f>IF(入力!S72="",IF(入力!T72="","",入力!T72),IF(入力!T72="",入力!S72,IF(入力!S72&gt;入力!T72,入力!T72,入力!S72)))</f>
        <v/>
      </c>
      <c r="O64" s="105" t="str">
        <f>IF(入力!U72="",IF(入力!V72="","",入力!V72),IF(入力!V72="",入力!U72,IF(入力!U72&gt;入力!V72,入力!V72,入力!U72)))</f>
        <v/>
      </c>
      <c r="P64" s="105" t="str">
        <f>IF(入力!AI72="",IF(入力!AJ72="","",入力!AJ72),IF(入力!AJ72="",入力!AI72,IF(入力!AI72&gt;入力!AJ72,入力!AI72,入力!AJ72)))</f>
        <v/>
      </c>
      <c r="Q64" s="106" t="str">
        <f>IF(入力!Y72="", IF(入力!W72="",IF(入力!X72="","",入力!X72-入力!Q72),IF(入力!X72="",入力!W72-入力!Q72,IF(入力!W72&gt;入力!X72,入力!W72-入力!Q72,入力!X72-入力!Q72))),入力!Y72)</f>
        <v/>
      </c>
      <c r="R64" s="106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105" t="str">
        <f>IF(入力!AK72="",IF(入力!AL72="","",入力!AL72),IF(入力!AL72="",入力!AK72,IF(入力!AK72&gt;入力!AL72,入力!AK72,入力!AL72)))</f>
        <v/>
      </c>
      <c r="T64" s="106" t="str">
        <f>IF(入力!AT72="","",入力!AT72)</f>
        <v/>
      </c>
      <c r="U64" s="107" t="str">
        <f>IF(入力!AS72="","",入力!AS72)</f>
        <v/>
      </c>
    </row>
    <row r="65" spans="1:21" ht="14.25" thickBot="1">
      <c r="A65" s="184">
        <f>IF(入力!A73="","",入力!A73)</f>
        <v>60</v>
      </c>
      <c r="B65" s="100" t="str">
        <f>IF(入力!B73="","",入力!B73)</f>
        <v/>
      </c>
      <c r="C65" s="148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IF(OR(入力!M73="",入力!N73=""),"",((4.57/(1.0888-0.00153*(入力!M73+入力!N73))-4.142)*100))</f>
        <v/>
      </c>
      <c r="M65" s="84" t="str">
        <f>IF(OR(入力!L73="",入力!M73="",入力!N73=""),"",(入力!L73-(入力!L73*(4.57/(1.0888-0.00153*(入力!M73+入力!N73))-4.142)*100)/100))</f>
        <v/>
      </c>
      <c r="N65" s="110" t="str">
        <f>IF(入力!S73="",IF(入力!T73="","",入力!T73),IF(入力!T73="",入力!S73,IF(入力!S73&gt;入力!T73,入力!T73,入力!S73)))</f>
        <v/>
      </c>
      <c r="O65" s="149" t="str">
        <f>IF(入力!U73="",IF(入力!V73="","",入力!V73),IF(入力!V73="",入力!U73,IF(入力!U73&gt;入力!V73,入力!V73,入力!U73)))</f>
        <v/>
      </c>
      <c r="P65" s="105" t="str">
        <f>IF(入力!AI73="",IF(入力!AJ73="","",入力!AJ73),IF(入力!AJ73="",入力!AI73,IF(入力!AI73&gt;入力!AJ73,入力!AI73,入力!AJ73)))</f>
        <v/>
      </c>
      <c r="Q65" s="154" t="str">
        <f>IF(入力!Y73="", IF(入力!W73="",IF(入力!X73="","",入力!X73-入力!Q73),IF(入力!X73="",入力!W73-入力!Q73,IF(入力!W73&gt;入力!X73,入力!W73-入力!Q73,入力!X73-入力!Q73))),入力!Y73)</f>
        <v/>
      </c>
      <c r="R65" s="154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149" t="str">
        <f>IF(入力!AK73="",IF(入力!AL73="","",入力!AL73),IF(入力!AL73="",入力!AK73,IF(入力!AK73&gt;入力!AL73,入力!AK73,入力!AL73)))</f>
        <v/>
      </c>
      <c r="T65" s="154" t="str">
        <f>IF(入力!AT73="","",入力!AT73)</f>
        <v/>
      </c>
      <c r="U65" s="111" t="str">
        <f>IF(入力!AS73="","",入力!AS73)</f>
        <v/>
      </c>
    </row>
    <row r="66" spans="1:21">
      <c r="L66" s="457"/>
      <c r="M66" s="457"/>
      <c r="N66" s="70"/>
      <c r="P66" s="457"/>
    </row>
    <row r="67" spans="1:21">
      <c r="B67" s="146"/>
      <c r="C67" s="113"/>
    </row>
    <row r="68" spans="1:21">
      <c r="B68" s="146"/>
      <c r="C68" s="147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6" t="s">
        <v>354</v>
      </c>
      <c r="B1" s="636"/>
      <c r="C1" s="636"/>
      <c r="D1" s="636"/>
      <c r="E1" s="636"/>
      <c r="F1" s="63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</row>
    <row r="2" spans="1:51" ht="14.25" thickBot="1"/>
    <row r="3" spans="1:51">
      <c r="A3" s="531" t="str">
        <f>IF(入力!A3="","",入力!A3)</f>
        <v>測定日【関数】</v>
      </c>
      <c r="B3" s="532"/>
      <c r="C3" s="535">
        <f>IF(入力!C3="","",入力!C3)</f>
        <v>42370</v>
      </c>
      <c r="D3" s="535"/>
      <c r="E3" s="535"/>
      <c r="F3" s="536"/>
      <c r="G3" s="422"/>
      <c r="H3" s="213" t="s">
        <v>182</v>
      </c>
    </row>
    <row r="4" spans="1:51">
      <c r="A4" s="637" t="str">
        <f>IF(入力!A4="","",入力!A4)</f>
        <v>測定日【表示】</v>
      </c>
      <c r="B4" s="638"/>
      <c r="C4" s="578" t="str">
        <f>IF(入力!C4="","",入力!C4)</f>
        <v>2016.01.01</v>
      </c>
      <c r="D4" s="578"/>
      <c r="E4" s="578"/>
      <c r="F4" s="579"/>
      <c r="G4" s="422"/>
      <c r="H4" s="213" t="s">
        <v>184</v>
      </c>
    </row>
    <row r="5" spans="1:51">
      <c r="A5" s="637" t="str">
        <f>IF(入力!A5="","",入力!A5)</f>
        <v>測定場所</v>
      </c>
      <c r="B5" s="638"/>
      <c r="C5" s="578" t="str">
        <f>IF(入力!C5="","",入力!C5)</f>
        <v>●●トレーニングセンター</v>
      </c>
      <c r="D5" s="578"/>
      <c r="E5" s="578"/>
      <c r="F5" s="579"/>
      <c r="G5" s="422"/>
      <c r="H5" s="213" t="s">
        <v>186</v>
      </c>
    </row>
    <row r="6" spans="1:51">
      <c r="A6" s="637" t="str">
        <f>IF(入力!A6="","",入力!A6)</f>
        <v>チームカテゴリー</v>
      </c>
      <c r="B6" s="638"/>
      <c r="C6" s="578" t="str">
        <f>IF(入力!C6="","",入力!C6)</f>
        <v>●●チーム</v>
      </c>
      <c r="D6" s="578"/>
      <c r="E6" s="578"/>
      <c r="F6" s="579"/>
      <c r="G6" s="423"/>
    </row>
    <row r="7" spans="1:51" ht="15" thickBot="1">
      <c r="A7" s="639" t="str">
        <f>IF(入力!A7="","",入力!A7)</f>
        <v>入力者</v>
      </c>
      <c r="B7" s="640"/>
      <c r="C7" s="641" t="str">
        <f>IF(入力!C7="","",入力!C7)</f>
        <v>○○ ○○</v>
      </c>
      <c r="D7" s="641"/>
      <c r="E7" s="641"/>
      <c r="F7" s="642"/>
      <c r="G7" s="423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72" t="s">
        <v>188</v>
      </c>
      <c r="B9" s="575" t="s">
        <v>189</v>
      </c>
      <c r="C9" s="575" t="s">
        <v>190</v>
      </c>
      <c r="D9" s="575" t="s">
        <v>191</v>
      </c>
      <c r="E9" s="575" t="s">
        <v>192</v>
      </c>
      <c r="F9" s="575" t="s">
        <v>193</v>
      </c>
      <c r="G9" s="575" t="s">
        <v>194</v>
      </c>
      <c r="H9" s="575" t="s">
        <v>347</v>
      </c>
      <c r="I9" s="575" t="s">
        <v>195</v>
      </c>
      <c r="J9" s="594" t="s">
        <v>196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197</v>
      </c>
      <c r="V9" s="601"/>
      <c r="W9" s="551" t="s">
        <v>198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5" t="s">
        <v>199</v>
      </c>
      <c r="AN9" s="545"/>
      <c r="AO9" s="545"/>
      <c r="AP9" s="545"/>
      <c r="AQ9" s="545"/>
      <c r="AR9" s="546"/>
      <c r="AS9" s="562" t="s">
        <v>200</v>
      </c>
      <c r="AT9" s="563"/>
      <c r="AU9" s="557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34"/>
      <c r="W10" s="540" t="s">
        <v>201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202</v>
      </c>
      <c r="AL10" s="550"/>
      <c r="AM10" s="547" t="s">
        <v>203</v>
      </c>
      <c r="AN10" s="548"/>
      <c r="AO10" s="568" t="s">
        <v>204</v>
      </c>
      <c r="AP10" s="548"/>
      <c r="AQ10" s="568" t="s">
        <v>205</v>
      </c>
      <c r="AR10" s="548"/>
      <c r="AS10" s="564"/>
      <c r="AT10" s="565"/>
      <c r="AU10" s="560"/>
      <c r="AV10" s="560"/>
      <c r="AW10" s="560"/>
      <c r="AX10" s="561"/>
      <c r="AY10" s="7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92" t="s">
        <v>208</v>
      </c>
      <c r="R11" s="593"/>
      <c r="S11" s="604" t="s">
        <v>380</v>
      </c>
      <c r="T11" s="605"/>
      <c r="U11" s="590" t="s">
        <v>377</v>
      </c>
      <c r="V11" s="635"/>
      <c r="W11" s="597" t="s">
        <v>209</v>
      </c>
      <c r="X11" s="598"/>
      <c r="Y11" s="599"/>
      <c r="Z11" s="537" t="s">
        <v>210</v>
      </c>
      <c r="AA11" s="538"/>
      <c r="AB11" s="539"/>
      <c r="AC11" s="537" t="s">
        <v>350</v>
      </c>
      <c r="AD11" s="538"/>
      <c r="AE11" s="539"/>
      <c r="AF11" s="537" t="s">
        <v>351</v>
      </c>
      <c r="AG11" s="538"/>
      <c r="AH11" s="539"/>
      <c r="AI11" s="537" t="s">
        <v>364</v>
      </c>
      <c r="AJ11" s="543"/>
      <c r="AK11" s="538" t="s">
        <v>212</v>
      </c>
      <c r="AL11" s="543"/>
      <c r="AM11" s="566" t="s">
        <v>213</v>
      </c>
      <c r="AN11" s="567"/>
      <c r="AO11" s="512" t="s">
        <v>214</v>
      </c>
      <c r="AP11" s="505" t="s">
        <v>236</v>
      </c>
      <c r="AQ11" s="623" t="s">
        <v>346</v>
      </c>
      <c r="AR11" s="570"/>
      <c r="AS11" s="195" t="s">
        <v>215</v>
      </c>
      <c r="AT11" s="259" t="s">
        <v>216</v>
      </c>
      <c r="AU11" s="622" t="s">
        <v>239</v>
      </c>
      <c r="AV11" s="571"/>
      <c r="AW11" s="554" t="s">
        <v>240</v>
      </c>
      <c r="AX11" s="555"/>
      <c r="AY11" s="7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219</v>
      </c>
      <c r="T12" s="182" t="s">
        <v>220</v>
      </c>
      <c r="U12" s="183" t="s">
        <v>221</v>
      </c>
      <c r="V12" s="482" t="s">
        <v>222</v>
      </c>
      <c r="W12" s="485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229</v>
      </c>
      <c r="T13" s="169" t="s">
        <v>229</v>
      </c>
      <c r="U13" s="172" t="s">
        <v>229</v>
      </c>
      <c r="V13" s="483" t="s">
        <v>229</v>
      </c>
      <c r="W13" s="484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/>
      </c>
      <c r="C14" s="185" t="str">
        <f>IF(入力!C14="","",入力!C14)</f>
        <v/>
      </c>
      <c r="D14" s="227" t="str">
        <f>IF(入力!D14="","",入力!D14)</f>
        <v/>
      </c>
      <c r="E14" s="264" t="str">
        <f>IF(入力!E14="", IF(D14="","",DATEDIF(D14,入力!$C$3,"Y")),入力!E14)</f>
        <v/>
      </c>
      <c r="F14" s="264" t="str">
        <f>IF(入力!F14="","",入力!F14)</f>
        <v/>
      </c>
      <c r="G14" s="185" t="str">
        <f>IF(入力!G14="","",入力!G14)</f>
        <v/>
      </c>
      <c r="H14" s="185" t="str">
        <f>IF(入力!H14="","",入力!H14)</f>
        <v/>
      </c>
      <c r="I14" s="264" t="str">
        <f>IF(入力!I14="","",入力!I14)</f>
        <v/>
      </c>
      <c r="J14" s="264" t="str">
        <f>IF(入力!J14="","",入力!J14)</f>
        <v/>
      </c>
      <c r="K14" s="159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IF(OR(入力!L14="",入力!M14="",入力!N14=""),"",(入力!L14-(入力!L14*(4.57/(1.0888-0.00153*(入力!M14+入力!N14))-4.142)*100)/100))</f>
        <v/>
      </c>
      <c r="P14" s="83" t="str">
        <f>IF(入力!P14="", IF(K14="","",L14/POWER(K14/100,2)),入力!P14)</f>
        <v/>
      </c>
      <c r="Q14" s="189" t="str">
        <f>IF(入力!Q14="","",入力!Q14)</f>
        <v/>
      </c>
      <c r="R14" s="244" t="str">
        <f>IF(入力!R14="","",入力!R14)</f>
        <v/>
      </c>
      <c r="S14" s="104" t="str">
        <f>IF(入力!S14="","",入力!S14)</f>
        <v/>
      </c>
      <c r="T14" s="522" t="str">
        <f>IF(入力!T14="","",入力!T14)</f>
        <v/>
      </c>
      <c r="U14" s="108" t="str">
        <f>IF(入力!U14="","",入力!U14)</f>
        <v/>
      </c>
      <c r="V14" s="109" t="str">
        <f>IF(入力!V14="","",入力!V14)</f>
        <v/>
      </c>
      <c r="W14" s="134" t="str">
        <f>IF(入力!W14="","",入力!W14)</f>
        <v/>
      </c>
      <c r="X14" s="246" t="str">
        <f>IF(入力!X14="","",入力!X14)</f>
        <v/>
      </c>
      <c r="Y14" s="206" t="str">
        <f>IF(入力!Y14="", IF(入力!W14="",IF(入力!X14="","",入力!X14-入力!Q14),IF(入力!X14="",入力!W14-入力!Q14,IF(入力!W14&gt;入力!X14,入力!W14-入力!Q14,入力!X14-入力!Q14))),入力!Y14)</f>
        <v/>
      </c>
      <c r="Z14" s="206" t="str">
        <f>IF(入力!Z14="","",入力!Z14)</f>
        <v/>
      </c>
      <c r="AA14" s="206" t="str">
        <f>IF(入力!AA14="","",入力!AA14)</f>
        <v/>
      </c>
      <c r="AB14" s="206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06" t="str">
        <f>IF(入力!AC14="","",入力!AC14)</f>
        <v/>
      </c>
      <c r="AD14" s="206" t="str">
        <f>IF(入力!AD14="","",入力!AD14)</f>
        <v/>
      </c>
      <c r="AE14" s="206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06" t="str">
        <f>IF(入力!AF14="","",入力!AF14)</f>
        <v/>
      </c>
      <c r="AG14" s="206" t="str">
        <f>IF(入力!AG14="","",入力!AG14)</f>
        <v/>
      </c>
      <c r="AH14" s="206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05" t="str">
        <f>IF(入力!AI14="","",入力!AI14)</f>
        <v/>
      </c>
      <c r="AJ14" s="126" t="str">
        <f>IF(入力!AJ14="","",入力!AJ14)</f>
        <v/>
      </c>
      <c r="AK14" s="202" t="str">
        <f>IF(入力!AK14="","",入力!AK14)</f>
        <v/>
      </c>
      <c r="AL14" s="204" t="str">
        <f>IF(入力!AL14="","",入力!AL14)</f>
        <v/>
      </c>
      <c r="AM14" s="510" t="str">
        <f>IF(入力!AM14="","",入力!AM14)</f>
        <v/>
      </c>
      <c r="AN14" s="244" t="str">
        <f>IF(入力!AN14="","",入力!AN14)</f>
        <v/>
      </c>
      <c r="AO14" s="510" t="str">
        <f>IF(入力!AO14="","",入力!AO14)</f>
        <v/>
      </c>
      <c r="AP14" s="244" t="str">
        <f>IF(入力!AP14="","",入力!AP14)</f>
        <v/>
      </c>
      <c r="AQ14" s="510" t="str">
        <f>IF(入力!AQ14="","",入力!AQ14)</f>
        <v/>
      </c>
      <c r="AR14" s="244" t="str">
        <f>IF(入力!AR14="","",入力!AR14)</f>
        <v/>
      </c>
      <c r="AS14" s="134" t="str">
        <f>IF(入力!AS14="","",入力!AS14)</f>
        <v/>
      </c>
      <c r="AT14" s="265" t="str">
        <f>IF(入力!AT14="","",入力!AT14)</f>
        <v/>
      </c>
      <c r="AU14" s="128" t="str">
        <f>IF(入力!AU14="","",入力!AU14)</f>
        <v/>
      </c>
      <c r="AV14" s="268" t="str">
        <f>IF(入力!AV14="","",入力!AV14)</f>
        <v/>
      </c>
      <c r="AW14" s="128" t="str">
        <f>IF(入力!AW14="","",入力!AW14)</f>
        <v/>
      </c>
      <c r="AX14" s="269" t="str">
        <f>IF(入力!AX14="","",入力!AX14)</f>
        <v/>
      </c>
      <c r="AY14" s="70"/>
    </row>
    <row r="15" spans="1:51">
      <c r="A15" s="96">
        <f>IF(入力!A15="","",入力!A15)</f>
        <v>2</v>
      </c>
      <c r="B15" s="185" t="str">
        <f>IF(入力!B15="","",入力!B15)</f>
        <v/>
      </c>
      <c r="C15" s="185" t="str">
        <f>IF(入力!C15="","",入力!C15)</f>
        <v/>
      </c>
      <c r="D15" s="227" t="str">
        <f>IF(入力!D15="","",入力!D15)</f>
        <v/>
      </c>
      <c r="E15" s="417" t="str">
        <f>IF(入力!E15="", IF(D15="","",DATEDIF(D15,入力!$C$3,"Y")),入力!E15)</f>
        <v/>
      </c>
      <c r="F15" s="264" t="str">
        <f>IF(入力!F15="","",入力!F15)</f>
        <v/>
      </c>
      <c r="G15" s="185" t="str">
        <f>IF(入力!G15="","",入力!G15)</f>
        <v/>
      </c>
      <c r="H15" s="185" t="str">
        <f>IF(入力!H15="","",入力!H15)</f>
        <v/>
      </c>
      <c r="I15" s="264" t="str">
        <f>IF(入力!I15="","",入力!I15)</f>
        <v/>
      </c>
      <c r="J15" s="264" t="str">
        <f>IF(入力!J15="","",入力!J15)</f>
        <v/>
      </c>
      <c r="K15" s="159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IF(OR(入力!L15="",入力!M15="",入力!N15=""),"",(入力!L15-(入力!L15*(4.57/(1.0888-0.00153*(入力!M15+入力!N15))-4.142)*100)/100))</f>
        <v/>
      </c>
      <c r="P15" s="83" t="str">
        <f>IF(入力!P15="", IF(K15="","",L15/POWER(K15/100,2)),入力!P15)</f>
        <v/>
      </c>
      <c r="Q15" s="189" t="str">
        <f>IF(入力!Q15="","",入力!Q15)</f>
        <v/>
      </c>
      <c r="R15" s="244" t="str">
        <f>IF(入力!R15="","",入力!R15)</f>
        <v/>
      </c>
      <c r="S15" s="201" t="str">
        <f>IF(入力!S15="","",入力!S15)</f>
        <v/>
      </c>
      <c r="T15" s="200" t="str">
        <f>IF(入力!T15="","",入力!T15)</f>
        <v/>
      </c>
      <c r="U15" s="108" t="str">
        <f>IF(入力!U15="","",入力!U15)</f>
        <v/>
      </c>
      <c r="V15" s="109" t="str">
        <f>IF(入力!V15="","",入力!V15)</f>
        <v/>
      </c>
      <c r="W15" s="245" t="str">
        <f>IF(入力!W15="","",入力!W15)</f>
        <v/>
      </c>
      <c r="X15" s="246" t="str">
        <f>IF(入力!X15="","",入力!X15)</f>
        <v/>
      </c>
      <c r="Y15" s="206" t="str">
        <f>IF(入力!Y15="", IF(入力!W15="",IF(入力!X15="","",入力!X15-入力!Q15),IF(入力!X15="",入力!W15-入力!Q15,IF(入力!W15&gt;入力!X15,入力!W15-入力!Q15,入力!X15-入力!Q15))),入力!Y15)</f>
        <v/>
      </c>
      <c r="Z15" s="206" t="str">
        <f>IF(入力!Z15="","",入力!Z15)</f>
        <v/>
      </c>
      <c r="AA15" s="206" t="str">
        <f>IF(入力!AA15="","",入力!AA15)</f>
        <v/>
      </c>
      <c r="AB15" s="206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06" t="str">
        <f>IF(入力!AC15="","",入力!AC15)</f>
        <v/>
      </c>
      <c r="AD15" s="206" t="str">
        <f>IF(入力!AD15="","",入力!AD15)</f>
        <v/>
      </c>
      <c r="AE15" s="206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06" t="str">
        <f>IF(入力!AF15="","",入力!AF15)</f>
        <v/>
      </c>
      <c r="AG15" s="206" t="str">
        <f>IF(入力!AG15="","",入力!AG15)</f>
        <v/>
      </c>
      <c r="AH15" s="206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05" t="str">
        <f>IF(入力!AI15="","",入力!AI15)</f>
        <v/>
      </c>
      <c r="AJ15" s="126" t="str">
        <f>IF(入力!AJ15="","",入力!AJ15)</f>
        <v/>
      </c>
      <c r="AK15" s="202" t="str">
        <f>IF(入力!AK15="","",入力!AK15)</f>
        <v/>
      </c>
      <c r="AL15" s="204" t="str">
        <f>IF(入力!AL15="","",入力!AL15)</f>
        <v/>
      </c>
      <c r="AM15" s="159" t="str">
        <f>IF(入力!AM15="","",入力!AM15)</f>
        <v/>
      </c>
      <c r="AN15" s="244" t="str">
        <f>IF(入力!AN15="","",入力!AN15)</f>
        <v/>
      </c>
      <c r="AO15" s="510" t="str">
        <f>IF(入力!AO15="","",入力!AO15)</f>
        <v/>
      </c>
      <c r="AP15" s="244" t="str">
        <f>IF(入力!AP15="","",入力!AP15)</f>
        <v/>
      </c>
      <c r="AQ15" s="510" t="str">
        <f>IF(入力!AQ15="","",入力!AQ15)</f>
        <v/>
      </c>
      <c r="AR15" s="244" t="str">
        <f>IF(入力!AR15="","",入力!AR15)</f>
        <v/>
      </c>
      <c r="AS15" s="134" t="str">
        <f>IF(入力!AS15="","",入力!AS15)</f>
        <v/>
      </c>
      <c r="AT15" s="265" t="str">
        <f>IF(入力!AT15="","",入力!AT15)</f>
        <v/>
      </c>
      <c r="AU15" s="128" t="str">
        <f>IF(入力!AU15="","",入力!AU15)</f>
        <v/>
      </c>
      <c r="AV15" s="268" t="str">
        <f>IF(入力!AV15="","",入力!AV15)</f>
        <v/>
      </c>
      <c r="AW15" s="128" t="str">
        <f>IF(入力!AW15="","",入力!AW15)</f>
        <v/>
      </c>
      <c r="AX15" s="269" t="str">
        <f>IF(入力!AX15="","",入力!AX15)</f>
        <v/>
      </c>
      <c r="AY15" s="70"/>
    </row>
    <row r="16" spans="1:51">
      <c r="A16" s="96">
        <f>IF(入力!A16="","",入力!A16)</f>
        <v>3</v>
      </c>
      <c r="B16" s="185" t="str">
        <f>IF(入力!B16="","",入力!B16)</f>
        <v/>
      </c>
      <c r="C16" s="185" t="str">
        <f>IF(入力!C16="","",入力!C16)</f>
        <v/>
      </c>
      <c r="D16" s="227" t="str">
        <f>IF(入力!D16="","",入力!D16)</f>
        <v/>
      </c>
      <c r="E16" s="417" t="str">
        <f>IF(入力!E16="", IF(D16="","",DATEDIF(D16,入力!$C$3,"Y")),入力!E16)</f>
        <v/>
      </c>
      <c r="F16" s="264" t="str">
        <f>IF(入力!F16="","",入力!F16)</f>
        <v/>
      </c>
      <c r="G16" s="185" t="str">
        <f>IF(入力!G16="","",入力!G16)</f>
        <v/>
      </c>
      <c r="H16" s="185" t="str">
        <f>IF(入力!H16="","",入力!H16)</f>
        <v/>
      </c>
      <c r="I16" s="264" t="str">
        <f>IF(入力!I16="","",入力!I16)</f>
        <v/>
      </c>
      <c r="J16" s="264" t="str">
        <f>IF(入力!J16="","",入力!J16)</f>
        <v/>
      </c>
      <c r="K16" s="159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IF(OR(入力!L16="",入力!M16="",入力!N16=""),"",(入力!L16-(入力!L16*(4.57/(1.0888-0.00153*(入力!M16+入力!N16))-4.142)*100)/100))</f>
        <v/>
      </c>
      <c r="P16" s="83" t="str">
        <f>IF(入力!P16="", IF(K16="","",L16/POWER(K16/100,2)),入力!P16)</f>
        <v/>
      </c>
      <c r="Q16" s="189" t="str">
        <f>IF(入力!Q16="","",入力!Q16)</f>
        <v/>
      </c>
      <c r="R16" s="244" t="str">
        <f>IF(入力!R16="","",入力!R16)</f>
        <v/>
      </c>
      <c r="S16" s="201" t="str">
        <f>IF(入力!S16="","",入力!S16)</f>
        <v/>
      </c>
      <c r="T16" s="200" t="str">
        <f>IF(入力!T16="","",入力!T16)</f>
        <v/>
      </c>
      <c r="U16" s="108" t="str">
        <f>IF(入力!U16="","",入力!U16)</f>
        <v/>
      </c>
      <c r="V16" s="109" t="str">
        <f>IF(入力!V16="","",入力!V16)</f>
        <v/>
      </c>
      <c r="W16" s="245" t="str">
        <f>IF(入力!W16="","",入力!W16)</f>
        <v/>
      </c>
      <c r="X16" s="246" t="str">
        <f>IF(入力!X16="","",入力!X16)</f>
        <v/>
      </c>
      <c r="Y16" s="206" t="str">
        <f>IF(入力!Y16="", IF(入力!W16="",IF(入力!X16="","",入力!X16-入力!Q16),IF(入力!X16="",入力!W16-入力!Q16,IF(入力!W16&gt;入力!X16,入力!W16-入力!Q16,入力!X16-入力!Q16))),入力!Y16)</f>
        <v/>
      </c>
      <c r="Z16" s="206" t="str">
        <f>IF(入力!Z16="","",入力!Z16)</f>
        <v/>
      </c>
      <c r="AA16" s="206" t="str">
        <f>IF(入力!AA16="","",入力!AA16)</f>
        <v/>
      </c>
      <c r="AB16" s="206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06" t="str">
        <f>IF(入力!AC16="","",入力!AC16)</f>
        <v/>
      </c>
      <c r="AD16" s="206" t="str">
        <f>IF(入力!AD16="","",入力!AD16)</f>
        <v/>
      </c>
      <c r="AE16" s="206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06" t="str">
        <f>IF(入力!AF16="","",入力!AF16)</f>
        <v/>
      </c>
      <c r="AG16" s="206" t="str">
        <f>IF(入力!AG16="","",入力!AG16)</f>
        <v/>
      </c>
      <c r="AH16" s="206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05" t="str">
        <f>IF(入力!AI16="","",入力!AI16)</f>
        <v/>
      </c>
      <c r="AJ16" s="126" t="str">
        <f>IF(入力!AJ16="","",入力!AJ16)</f>
        <v/>
      </c>
      <c r="AK16" s="202" t="str">
        <f>IF(入力!AK16="","",入力!AK16)</f>
        <v/>
      </c>
      <c r="AL16" s="204" t="str">
        <f>IF(入力!AL16="","",入力!AL16)</f>
        <v/>
      </c>
      <c r="AM16" s="510" t="str">
        <f>IF(入力!AM16="","",入力!AM16)</f>
        <v/>
      </c>
      <c r="AN16" s="244" t="str">
        <f>IF(入力!AN16="","",入力!AN16)</f>
        <v/>
      </c>
      <c r="AO16" s="510" t="str">
        <f>IF(入力!AO16="","",入力!AO16)</f>
        <v/>
      </c>
      <c r="AP16" s="244" t="str">
        <f>IF(入力!AP16="","",入力!AP16)</f>
        <v/>
      </c>
      <c r="AQ16" s="510" t="str">
        <f>IF(入力!AQ16="","",入力!AQ16)</f>
        <v/>
      </c>
      <c r="AR16" s="244" t="str">
        <f>IF(入力!AR16="","",入力!AR16)</f>
        <v/>
      </c>
      <c r="AS16" s="134" t="str">
        <f>IF(入力!AS16="","",入力!AS16)</f>
        <v/>
      </c>
      <c r="AT16" s="265" t="str">
        <f>IF(入力!AT16="","",入力!AT16)</f>
        <v/>
      </c>
      <c r="AU16" s="128" t="str">
        <f>IF(入力!AU16="","",入力!AU16)</f>
        <v/>
      </c>
      <c r="AV16" s="268" t="str">
        <f>IF(入力!AV16="","",入力!AV16)</f>
        <v/>
      </c>
      <c r="AW16" s="128" t="str">
        <f>IF(入力!AW16="","",入力!AW16)</f>
        <v/>
      </c>
      <c r="AX16" s="269" t="str">
        <f>IF(入力!AX16="","",入力!AX16)</f>
        <v/>
      </c>
      <c r="AY16" s="70"/>
    </row>
    <row r="17" spans="1:51">
      <c r="A17" s="96">
        <f>IF(入力!A17="","",入力!A17)</f>
        <v>4</v>
      </c>
      <c r="B17" s="185" t="str">
        <f>IF(入力!B17="","",入力!B17)</f>
        <v/>
      </c>
      <c r="C17" s="185" t="str">
        <f>IF(入力!C17="","",入力!C17)</f>
        <v/>
      </c>
      <c r="D17" s="227" t="str">
        <f>IF(入力!D17="","",入力!D17)</f>
        <v/>
      </c>
      <c r="E17" s="417" t="str">
        <f>IF(入力!E17="", IF(D17="","",DATEDIF(D17,入力!$C$3,"Y")),入力!E17)</f>
        <v/>
      </c>
      <c r="F17" s="264" t="str">
        <f>IF(入力!F17="","",入力!F17)</f>
        <v/>
      </c>
      <c r="G17" s="185" t="str">
        <f>IF(入力!G17="","",入力!G17)</f>
        <v/>
      </c>
      <c r="H17" s="185" t="str">
        <f>IF(入力!H17="","",入力!H17)</f>
        <v/>
      </c>
      <c r="I17" s="264" t="str">
        <f>IF(入力!I17="","",入力!I17)</f>
        <v/>
      </c>
      <c r="J17" s="264" t="str">
        <f>IF(入力!J17="","",入力!J17)</f>
        <v/>
      </c>
      <c r="K17" s="159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IF(OR(入力!L17="",入力!M17="",入力!N17=""),"",(入力!L17-(入力!L17*(4.57/(1.0888-0.00153*(入力!M17+入力!N17))-4.142)*100)/100))</f>
        <v/>
      </c>
      <c r="P17" s="83" t="str">
        <f>IF(入力!P17="", IF(K17="","",L17/POWER(K17/100,2)),入力!P17)</f>
        <v/>
      </c>
      <c r="Q17" s="189" t="str">
        <f>IF(入力!Q17="","",入力!Q17)</f>
        <v/>
      </c>
      <c r="R17" s="244" t="str">
        <f>IF(入力!R17="","",入力!R17)</f>
        <v/>
      </c>
      <c r="S17" s="201" t="str">
        <f>IF(入力!S17="","",入力!S17)</f>
        <v/>
      </c>
      <c r="T17" s="200" t="str">
        <f>IF(入力!T17="","",入力!T17)</f>
        <v/>
      </c>
      <c r="U17" s="108" t="str">
        <f>IF(入力!U17="","",入力!U17)</f>
        <v/>
      </c>
      <c r="V17" s="109" t="str">
        <f>IF(入力!V17="","",入力!V17)</f>
        <v/>
      </c>
      <c r="W17" s="245" t="str">
        <f>IF(入力!W17="","",入力!W17)</f>
        <v/>
      </c>
      <c r="X17" s="246" t="str">
        <f>IF(入力!X17="","",入力!X17)</f>
        <v/>
      </c>
      <c r="Y17" s="206" t="str">
        <f>IF(入力!Y17="", IF(入力!W17="",IF(入力!X17="","",入力!X17-入力!Q17),IF(入力!X17="",入力!W17-入力!Q17,IF(入力!W17&gt;入力!X17,入力!W17-入力!Q17,入力!X17-入力!Q17))),入力!Y17)</f>
        <v/>
      </c>
      <c r="Z17" s="206" t="str">
        <f>IF(入力!Z17="","",入力!Z17)</f>
        <v/>
      </c>
      <c r="AA17" s="206" t="str">
        <f>IF(入力!AA17="","",入力!AA17)</f>
        <v/>
      </c>
      <c r="AB17" s="206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06" t="str">
        <f>IF(入力!AC17="","",入力!AC17)</f>
        <v/>
      </c>
      <c r="AD17" s="206" t="str">
        <f>IF(入力!AD17="","",入力!AD17)</f>
        <v/>
      </c>
      <c r="AE17" s="206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06" t="str">
        <f>IF(入力!AF17="","",入力!AF17)</f>
        <v/>
      </c>
      <c r="AG17" s="206" t="str">
        <f>IF(入力!AG17="","",入力!AG17)</f>
        <v/>
      </c>
      <c r="AH17" s="206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05" t="str">
        <f>IF(入力!AI17="","",入力!AI17)</f>
        <v/>
      </c>
      <c r="AJ17" s="126" t="str">
        <f>IF(入力!AJ17="","",入力!AJ17)</f>
        <v/>
      </c>
      <c r="AK17" s="202" t="str">
        <f>IF(入力!AK17="","",入力!AK17)</f>
        <v/>
      </c>
      <c r="AL17" s="204" t="str">
        <f>IF(入力!AL17="","",入力!AL17)</f>
        <v/>
      </c>
      <c r="AM17" s="510" t="str">
        <f>IF(入力!AM17="","",入力!AM17)</f>
        <v/>
      </c>
      <c r="AN17" s="244" t="str">
        <f>IF(入力!AN17="","",入力!AN17)</f>
        <v/>
      </c>
      <c r="AO17" s="510" t="str">
        <f>IF(入力!AO17="","",入力!AO17)</f>
        <v/>
      </c>
      <c r="AP17" s="244" t="str">
        <f>IF(入力!AP17="","",入力!AP17)</f>
        <v/>
      </c>
      <c r="AQ17" s="510" t="str">
        <f>IF(入力!AQ17="","",入力!AQ17)</f>
        <v/>
      </c>
      <c r="AR17" s="244" t="str">
        <f>IF(入力!AR17="","",入力!AR17)</f>
        <v/>
      </c>
      <c r="AS17" s="134" t="str">
        <f>IF(入力!AS17="","",入力!AS17)</f>
        <v/>
      </c>
      <c r="AT17" s="265" t="str">
        <f>IF(入力!AT17="","",入力!AT17)</f>
        <v/>
      </c>
      <c r="AU17" s="128" t="str">
        <f>IF(入力!AU17="","",入力!AU17)</f>
        <v/>
      </c>
      <c r="AV17" s="268" t="str">
        <f>IF(入力!AV17="","",入力!AV17)</f>
        <v/>
      </c>
      <c r="AW17" s="128" t="str">
        <f>IF(入力!AW17="","",入力!AW17)</f>
        <v/>
      </c>
      <c r="AX17" s="269" t="str">
        <f>IF(入力!AX17="","",入力!AX17)</f>
        <v/>
      </c>
      <c r="AY17" s="70"/>
    </row>
    <row r="18" spans="1:51">
      <c r="A18" s="96">
        <f>IF(入力!A18="","",入力!A18)</f>
        <v>5</v>
      </c>
      <c r="B18" s="185" t="str">
        <f>IF(入力!B18="","",入力!B18)</f>
        <v/>
      </c>
      <c r="C18" s="185" t="str">
        <f>IF(入力!C18="","",入力!C18)</f>
        <v/>
      </c>
      <c r="D18" s="227" t="str">
        <f>IF(入力!D18="","",入力!D18)</f>
        <v/>
      </c>
      <c r="E18" s="417" t="str">
        <f>IF(入力!E18="", IF(D18="","",DATEDIF(D18,入力!$C$3,"Y")),入力!E18)</f>
        <v/>
      </c>
      <c r="F18" s="264" t="str">
        <f>IF(入力!F18="","",入力!F18)</f>
        <v/>
      </c>
      <c r="G18" s="185" t="str">
        <f>IF(入力!G18="","",入力!G18)</f>
        <v/>
      </c>
      <c r="H18" s="185" t="str">
        <f>IF(入力!H18="","",入力!H18)</f>
        <v/>
      </c>
      <c r="I18" s="264" t="str">
        <f>IF(入力!I18="","",入力!I18)</f>
        <v/>
      </c>
      <c r="J18" s="264" t="str">
        <f>IF(入力!J18="","",入力!J18)</f>
        <v/>
      </c>
      <c r="K18" s="159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IF(OR(入力!L18="",入力!M18="",入力!N18=""),"",(入力!L18-(入力!L18*(4.57/(1.0888-0.00153*(入力!M18+入力!N18))-4.142)*100)/100))</f>
        <v/>
      </c>
      <c r="P18" s="83" t="str">
        <f>IF(入力!P18="", IF(K18="","",L18/POWER(K18/100,2)),入力!P18)</f>
        <v/>
      </c>
      <c r="Q18" s="189" t="str">
        <f>IF(入力!Q18="","",入力!Q18)</f>
        <v/>
      </c>
      <c r="R18" s="244" t="str">
        <f>IF(入力!R18="","",入力!R18)</f>
        <v/>
      </c>
      <c r="S18" s="201" t="str">
        <f>IF(入力!S18="","",入力!S18)</f>
        <v/>
      </c>
      <c r="T18" s="200" t="str">
        <f>IF(入力!T18="","",入力!T18)</f>
        <v/>
      </c>
      <c r="U18" s="108" t="str">
        <f>IF(入力!U18="","",入力!U18)</f>
        <v/>
      </c>
      <c r="V18" s="109" t="str">
        <f>IF(入力!V18="","",入力!V18)</f>
        <v/>
      </c>
      <c r="W18" s="245" t="str">
        <f>IF(入力!W18="","",入力!W18)</f>
        <v/>
      </c>
      <c r="X18" s="246" t="str">
        <f>IF(入力!X18="","",入力!X18)</f>
        <v/>
      </c>
      <c r="Y18" s="206" t="str">
        <f>IF(入力!Y18="", IF(入力!W18="",IF(入力!X18="","",入力!X18-入力!Q18),IF(入力!X18="",入力!W18-入力!Q18,IF(入力!W18&gt;入力!X18,入力!W18-入力!Q18,入力!X18-入力!Q18))),入力!Y18)</f>
        <v/>
      </c>
      <c r="Z18" s="206" t="str">
        <f>IF(入力!Z18="","",入力!Z18)</f>
        <v/>
      </c>
      <c r="AA18" s="206" t="str">
        <f>IF(入力!AA18="","",入力!AA18)</f>
        <v/>
      </c>
      <c r="AB18" s="206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06" t="str">
        <f>IF(入力!AC18="","",入力!AC18)</f>
        <v/>
      </c>
      <c r="AD18" s="206" t="str">
        <f>IF(入力!AD18="","",入力!AD18)</f>
        <v/>
      </c>
      <c r="AE18" s="206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06" t="str">
        <f>IF(入力!AF18="","",入力!AF18)</f>
        <v/>
      </c>
      <c r="AG18" s="206" t="str">
        <f>IF(入力!AG18="","",入力!AG18)</f>
        <v/>
      </c>
      <c r="AH18" s="206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05" t="str">
        <f>IF(入力!AI18="","",入力!AI18)</f>
        <v/>
      </c>
      <c r="AJ18" s="126" t="str">
        <f>IF(入力!AJ18="","",入力!AJ18)</f>
        <v/>
      </c>
      <c r="AK18" s="202" t="str">
        <f>IF(入力!AK18="","",入力!AK18)</f>
        <v/>
      </c>
      <c r="AL18" s="204" t="str">
        <f>IF(入力!AL18="","",入力!AL18)</f>
        <v/>
      </c>
      <c r="AM18" s="510" t="str">
        <f>IF(入力!AM18="","",入力!AM18)</f>
        <v/>
      </c>
      <c r="AN18" s="244" t="str">
        <f>IF(入力!AN18="","",入力!AN18)</f>
        <v/>
      </c>
      <c r="AO18" s="510" t="str">
        <f>IF(入力!AO18="","",入力!AO18)</f>
        <v/>
      </c>
      <c r="AP18" s="244" t="str">
        <f>IF(入力!AP18="","",入力!AP18)</f>
        <v/>
      </c>
      <c r="AQ18" s="510" t="str">
        <f>IF(入力!AQ18="","",入力!AQ18)</f>
        <v/>
      </c>
      <c r="AR18" s="244" t="str">
        <f>IF(入力!AR18="","",入力!AR18)</f>
        <v/>
      </c>
      <c r="AS18" s="134" t="str">
        <f>IF(入力!AS18="","",入力!AS18)</f>
        <v/>
      </c>
      <c r="AT18" s="265" t="str">
        <f>IF(入力!AT18="","",入力!AT18)</f>
        <v/>
      </c>
      <c r="AU18" s="128" t="str">
        <f>IF(入力!AU18="","",入力!AU18)</f>
        <v/>
      </c>
      <c r="AV18" s="268" t="str">
        <f>IF(入力!AV18="","",入力!AV18)</f>
        <v/>
      </c>
      <c r="AW18" s="128" t="str">
        <f>IF(入力!AW18="","",入力!AW18)</f>
        <v/>
      </c>
      <c r="AX18" s="269" t="str">
        <f>IF(入力!AX18="","",入力!AX18)</f>
        <v/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264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264" t="str">
        <f>IF(入力!I19="","",入力!I19)</f>
        <v/>
      </c>
      <c r="J19" s="264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264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264" t="str">
        <f>IF(入力!I20="","",入力!I20)</f>
        <v/>
      </c>
      <c r="J20" s="264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264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264" t="str">
        <f>IF(入力!I21="","",入力!I21)</f>
        <v/>
      </c>
      <c r="J21" s="264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264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264" t="str">
        <f>IF(入力!I22="","",入力!I22)</f>
        <v/>
      </c>
      <c r="J22" s="264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264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264" t="str">
        <f>IF(入力!I23="","",入力!I23)</f>
        <v/>
      </c>
      <c r="J23" s="264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264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264" t="str">
        <f>IF(入力!I24="","",入力!I24)</f>
        <v/>
      </c>
      <c r="J24" s="264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264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264" t="str">
        <f>IF(入力!I25="","",入力!I25)</f>
        <v/>
      </c>
      <c r="J25" s="264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264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264" t="str">
        <f>IF(入力!I26="","",入力!I26)</f>
        <v/>
      </c>
      <c r="J26" s="264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264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264" t="str">
        <f>IF(入力!I27="","",入力!I27)</f>
        <v/>
      </c>
      <c r="J27" s="264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264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264" t="str">
        <f>IF(入力!I28="","",入力!I28)</f>
        <v/>
      </c>
      <c r="J28" s="264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264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264" t="str">
        <f>IF(入力!I29="","",入力!I29)</f>
        <v/>
      </c>
      <c r="J29" s="264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264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264" t="str">
        <f>IF(入力!I30="","",入力!I30)</f>
        <v/>
      </c>
      <c r="J30" s="264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264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264" t="str">
        <f>IF(入力!I31="","",入力!I31)</f>
        <v/>
      </c>
      <c r="J31" s="264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264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264" t="str">
        <f>IF(入力!I32="","",入力!I32)</f>
        <v/>
      </c>
      <c r="J32" s="264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1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264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264" t="str">
        <f>IF(入力!I33="","",入力!I33)</f>
        <v/>
      </c>
      <c r="J33" s="264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1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264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264" t="str">
        <f>IF(入力!I34="","",入力!I34)</f>
        <v/>
      </c>
      <c r="J34" s="264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1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264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264" t="str">
        <f>IF(入力!I35="","",入力!I35)</f>
        <v/>
      </c>
      <c r="J35" s="264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1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264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264" t="str">
        <f>IF(入力!I36="","",入力!I36)</f>
        <v/>
      </c>
      <c r="J36" s="264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1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264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264" t="str">
        <f>IF(入力!I37="","",入力!I37)</f>
        <v/>
      </c>
      <c r="J37" s="264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1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264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264" t="str">
        <f>IF(入力!I38="","",入力!I38)</f>
        <v/>
      </c>
      <c r="J38" s="264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1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264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416" t="str">
        <f>IF(入力!I39="","",入力!I39)</f>
        <v/>
      </c>
      <c r="J39" s="416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1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264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416" t="str">
        <f>IF(入力!I40="","",入力!I40)</f>
        <v/>
      </c>
      <c r="J40" s="416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1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264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416" t="str">
        <f>IF(入力!I41="","",入力!I41)</f>
        <v/>
      </c>
      <c r="J41" s="416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1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264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416" t="str">
        <f>IF(入力!I42="","",入力!I42)</f>
        <v/>
      </c>
      <c r="J42" s="416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1" ht="14.25" thickBot="1">
      <c r="A43" s="355">
        <f>IF(入力!A43="","",入力!A43)</f>
        <v>30</v>
      </c>
      <c r="B43" s="209" t="str">
        <f>IF(入力!B43="","",入力!B43)</f>
        <v/>
      </c>
      <c r="C43" s="209" t="str">
        <f>IF(入力!C43="","",入力!C43)</f>
        <v/>
      </c>
      <c r="D43" s="228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09" t="str">
        <f>IF(入力!G43="","",入力!G43)</f>
        <v/>
      </c>
      <c r="H43" s="209" t="str">
        <f>IF(入力!H43="","",入力!H43)</f>
        <v/>
      </c>
      <c r="I43" s="416" t="str">
        <f>IF(入力!I43="","",入力!I43)</f>
        <v/>
      </c>
      <c r="J43" s="224" t="str">
        <f>IF(入力!J43="","",入力!J43)</f>
        <v/>
      </c>
      <c r="K43" s="218" t="str">
        <f>IF(入力!K43="","",入力!K43)</f>
        <v/>
      </c>
      <c r="L43" s="219" t="str">
        <f>IF(入力!L43="","",入力!L43)</f>
        <v/>
      </c>
      <c r="M43" s="219" t="str">
        <f>IF(入力!M43="","",入力!M43)</f>
        <v/>
      </c>
      <c r="N43" s="219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219" t="str">
        <f>IF(入力!P43="", IF(K43="","",L43/POWER(K43/100,2)),入力!P43)</f>
        <v/>
      </c>
      <c r="Q43" s="247" t="str">
        <f>IF(入力!Q43="","",入力!Q43)</f>
        <v/>
      </c>
      <c r="R43" s="220" t="str">
        <f>IF(入力!R43="","",入力!R43)</f>
        <v/>
      </c>
      <c r="S43" s="248" t="str">
        <f>IF(入力!S43="","",入力!S43)</f>
        <v/>
      </c>
      <c r="T43" s="360" t="str">
        <f>IF(入力!T43="","",入力!T43)</f>
        <v/>
      </c>
      <c r="U43" s="120" t="str">
        <f>IF(入力!U43="","",入力!U43)</f>
        <v/>
      </c>
      <c r="V43" s="252" t="str">
        <f>IF(入力!V43="","",入力!V43)</f>
        <v/>
      </c>
      <c r="W43" s="250" t="str">
        <f>IF(入力!W43="","",入力!W43)</f>
        <v/>
      </c>
      <c r="X43" s="253" t="str">
        <f>IF(入力!X43="","",入力!X43)</f>
        <v/>
      </c>
      <c r="Y43" s="251" t="str">
        <f>IF(入力!Y43="", IF(入力!W43="",IF(入力!X43="","",入力!X43-入力!Q43),IF(入力!X43="",入力!W43-入力!Q43,IF(入力!W43&gt;入力!X43,入力!W43-入力!Q43,入力!X43-入力!Q43))),入力!Y43)</f>
        <v/>
      </c>
      <c r="Z43" s="251" t="str">
        <f>IF(入力!Z73="","",入力!Z73)</f>
        <v/>
      </c>
      <c r="AA43" s="251" t="str">
        <f>IF(入力!AA43="","",入力!AA43)</f>
        <v/>
      </c>
      <c r="AB43" s="25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51" t="str">
        <f>IF(入力!AC43="","",入力!AC43)</f>
        <v/>
      </c>
      <c r="AD43" s="251" t="str">
        <f>IF(入力!AD43="","",入力!AD43)</f>
        <v/>
      </c>
      <c r="AE43" s="25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51" t="str">
        <f>IF(入力!AF43="","",入力!AF43)</f>
        <v/>
      </c>
      <c r="AG43" s="251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49" t="str">
        <f>IF(入力!AI43="","",入力!AI43)</f>
        <v/>
      </c>
      <c r="AJ43" s="237" t="str">
        <f>IF(入力!AJ43="","",入力!AJ43)</f>
        <v/>
      </c>
      <c r="AK43" s="221" t="str">
        <f>IF(入力!AK43="","",入力!AK43)</f>
        <v/>
      </c>
      <c r="AL43" s="222" t="str">
        <f>IF(入力!AL43="","",入力!AL43)</f>
        <v/>
      </c>
      <c r="AM43" s="511" t="str">
        <f>IF(入力!AM43="","",入力!AM43)</f>
        <v/>
      </c>
      <c r="AN43" s="220" t="str">
        <f>IF(入力!AN43="","",入力!AN43)</f>
        <v/>
      </c>
      <c r="AO43" s="511" t="str">
        <f>IF(入力!AO43="","",入力!AO43)</f>
        <v/>
      </c>
      <c r="AP43" s="220" t="str">
        <f>IF(入力!AP43="","",入力!AP43)</f>
        <v/>
      </c>
      <c r="AQ43" s="511" t="str">
        <f>IF(入力!AQ43="","",入力!AQ43)</f>
        <v/>
      </c>
      <c r="AR43" s="220" t="str">
        <f>IF(入力!AR43="","",入力!AR43)</f>
        <v/>
      </c>
      <c r="AS43" s="250" t="str">
        <f>IF(入力!AS43="","",入力!AS43)</f>
        <v/>
      </c>
      <c r="AT43" s="361" t="str">
        <f>IF(入力!AT43="","",入力!AT43)</f>
        <v/>
      </c>
      <c r="AU43" s="362" t="str">
        <f>IF(入力!AU43="","",入力!AU43)</f>
        <v/>
      </c>
      <c r="AV43" s="363" t="str">
        <f>IF(入力!AV43="","",入力!AV43)</f>
        <v/>
      </c>
      <c r="AW43" s="362" t="str">
        <f>IF(入力!AW43="","",入力!AW43)</f>
        <v/>
      </c>
      <c r="AX43" s="364" t="str">
        <f>IF(入力!AX43="","",入力!AX43)</f>
        <v/>
      </c>
    </row>
    <row r="44" spans="1:51" ht="14.25" thickTop="1">
      <c r="A44" s="357"/>
      <c r="B44" s="267"/>
      <c r="C44" s="267"/>
      <c r="D44" s="267"/>
      <c r="E44" s="267"/>
      <c r="F44" s="267"/>
      <c r="G44" s="267"/>
      <c r="H44" s="229"/>
      <c r="I44" s="630" t="s">
        <v>55</v>
      </c>
      <c r="J44" s="631"/>
      <c r="K44" s="439" t="str">
        <f>IF(COUNTBLANK(K14:K43)=30,"",AVERAGE(K14:K43))</f>
        <v/>
      </c>
      <c r="L44" s="448" t="str">
        <f t="shared" ref="L44:AX44" si="0">IF(COUNTBLANK(L14:L43)=30,"",AVERAGE(L14:L43))</f>
        <v/>
      </c>
      <c r="M44" s="448" t="str">
        <f t="shared" si="0"/>
        <v/>
      </c>
      <c r="N44" s="448" t="str">
        <f t="shared" si="0"/>
        <v/>
      </c>
      <c r="O44" s="448" t="str">
        <f t="shared" si="0"/>
        <v/>
      </c>
      <c r="P44" s="448" t="str">
        <f t="shared" si="0"/>
        <v/>
      </c>
      <c r="Q44" s="448" t="str">
        <f t="shared" si="0"/>
        <v/>
      </c>
      <c r="R44" s="437" t="str">
        <f t="shared" si="0"/>
        <v/>
      </c>
      <c r="S44" s="448" t="str">
        <f t="shared" si="0"/>
        <v/>
      </c>
      <c r="T44" s="437" t="str">
        <f t="shared" si="0"/>
        <v/>
      </c>
      <c r="U44" s="439" t="str">
        <f t="shared" si="0"/>
        <v/>
      </c>
      <c r="V44" s="448" t="str">
        <f t="shared" si="0"/>
        <v/>
      </c>
      <c r="W44" s="439" t="str">
        <f t="shared" si="0"/>
        <v/>
      </c>
      <c r="X44" s="448" t="str">
        <f t="shared" si="0"/>
        <v/>
      </c>
      <c r="Y44" s="448" t="str">
        <f t="shared" si="0"/>
        <v/>
      </c>
      <c r="Z44" s="448" t="str">
        <f t="shared" si="0"/>
        <v/>
      </c>
      <c r="AA44" s="448" t="str">
        <f t="shared" si="0"/>
        <v/>
      </c>
      <c r="AB44" s="448" t="str">
        <f t="shared" si="0"/>
        <v/>
      </c>
      <c r="AC44" s="448" t="str">
        <f t="shared" si="0"/>
        <v/>
      </c>
      <c r="AD44" s="448" t="str">
        <f t="shared" si="0"/>
        <v/>
      </c>
      <c r="AE44" s="448" t="str">
        <f t="shared" si="0"/>
        <v/>
      </c>
      <c r="AF44" s="448" t="str">
        <f t="shared" si="0"/>
        <v/>
      </c>
      <c r="AG44" s="448" t="str">
        <f t="shared" si="0"/>
        <v/>
      </c>
      <c r="AH44" s="448" t="str">
        <f t="shared" si="0"/>
        <v/>
      </c>
      <c r="AI44" s="448" t="str">
        <f t="shared" si="0"/>
        <v/>
      </c>
      <c r="AJ44" s="437" t="str">
        <f t="shared" si="0"/>
        <v/>
      </c>
      <c r="AK44" s="439" t="str">
        <f t="shared" si="0"/>
        <v/>
      </c>
      <c r="AL44" s="466" t="str">
        <f t="shared" si="0"/>
        <v/>
      </c>
      <c r="AM44" s="443" t="str">
        <f t="shared" si="0"/>
        <v/>
      </c>
      <c r="AN44" s="466" t="str">
        <f t="shared" si="0"/>
        <v/>
      </c>
      <c r="AO44" s="443" t="str">
        <f t="shared" si="0"/>
        <v/>
      </c>
      <c r="AP44" s="466" t="str">
        <f t="shared" si="0"/>
        <v/>
      </c>
      <c r="AQ44" s="443" t="str">
        <f t="shared" si="0"/>
        <v/>
      </c>
      <c r="AR44" s="437" t="str">
        <f t="shared" si="0"/>
        <v/>
      </c>
      <c r="AS44" s="439" t="str">
        <f t="shared" si="0"/>
        <v/>
      </c>
      <c r="AT44" s="437" t="str">
        <f t="shared" si="0"/>
        <v/>
      </c>
      <c r="AU44" s="439" t="str">
        <f t="shared" si="0"/>
        <v/>
      </c>
      <c r="AV44" s="448" t="str">
        <f t="shared" si="0"/>
        <v/>
      </c>
      <c r="AW44" s="448" t="str">
        <f t="shared" si="0"/>
        <v/>
      </c>
      <c r="AX44" s="453" t="str">
        <f t="shared" si="0"/>
        <v/>
      </c>
    </row>
    <row r="45" spans="1:51">
      <c r="A45" s="266"/>
      <c r="B45" s="267"/>
      <c r="C45" s="267"/>
      <c r="D45" s="267"/>
      <c r="E45" s="267"/>
      <c r="F45" s="267"/>
      <c r="G45" s="267"/>
      <c r="H45" s="356"/>
      <c r="I45" s="632" t="s">
        <v>56</v>
      </c>
      <c r="J45" s="633"/>
      <c r="K45" s="440" t="str">
        <f>IF(COUNTBLANK(K14:K43)=30,"",IF(COUNTBLANK(K14:K43)=29,"",STDEV(K14:K43)))</f>
        <v/>
      </c>
      <c r="L45" s="449" t="str">
        <f t="shared" ref="L45:AW45" si="1">IF(COUNTBLANK(L14:L43)=30,"",IF(COUNTBLANK(L14:L43)=29,"",STDEV(L14:L43)))</f>
        <v/>
      </c>
      <c r="M45" s="449" t="str">
        <f t="shared" si="1"/>
        <v/>
      </c>
      <c r="N45" s="449" t="str">
        <f t="shared" si="1"/>
        <v/>
      </c>
      <c r="O45" s="449" t="str">
        <f t="shared" si="1"/>
        <v/>
      </c>
      <c r="P45" s="449" t="str">
        <f t="shared" si="1"/>
        <v/>
      </c>
      <c r="Q45" s="449" t="str">
        <f t="shared" si="1"/>
        <v/>
      </c>
      <c r="R45" s="444" t="str">
        <f t="shared" si="1"/>
        <v/>
      </c>
      <c r="S45" s="449" t="str">
        <f t="shared" si="1"/>
        <v/>
      </c>
      <c r="T45" s="444" t="str">
        <f t="shared" si="1"/>
        <v/>
      </c>
      <c r="U45" s="440" t="str">
        <f t="shared" si="1"/>
        <v/>
      </c>
      <c r="V45" s="449" t="str">
        <f t="shared" si="1"/>
        <v/>
      </c>
      <c r="W45" s="440" t="str">
        <f t="shared" si="1"/>
        <v/>
      </c>
      <c r="X45" s="449" t="str">
        <f t="shared" si="1"/>
        <v/>
      </c>
      <c r="Y45" s="449" t="str">
        <f t="shared" si="1"/>
        <v/>
      </c>
      <c r="Z45" s="449" t="str">
        <f t="shared" si="1"/>
        <v/>
      </c>
      <c r="AA45" s="449" t="str">
        <f t="shared" si="1"/>
        <v/>
      </c>
      <c r="AB45" s="449" t="str">
        <f t="shared" si="1"/>
        <v/>
      </c>
      <c r="AC45" s="449" t="str">
        <f t="shared" si="1"/>
        <v/>
      </c>
      <c r="AD45" s="449" t="str">
        <f t="shared" si="1"/>
        <v/>
      </c>
      <c r="AE45" s="449" t="str">
        <f t="shared" si="1"/>
        <v/>
      </c>
      <c r="AF45" s="449" t="str">
        <f t="shared" si="1"/>
        <v/>
      </c>
      <c r="AG45" s="449" t="str">
        <f t="shared" si="1"/>
        <v/>
      </c>
      <c r="AH45" s="449" t="str">
        <f t="shared" si="1"/>
        <v/>
      </c>
      <c r="AI45" s="449" t="str">
        <f t="shared" si="1"/>
        <v/>
      </c>
      <c r="AJ45" s="444" t="str">
        <f t="shared" si="1"/>
        <v/>
      </c>
      <c r="AK45" s="440" t="str">
        <f t="shared" si="1"/>
        <v/>
      </c>
      <c r="AL45" s="513" t="str">
        <f t="shared" si="1"/>
        <v/>
      </c>
      <c r="AM45" s="444" t="str">
        <f t="shared" si="1"/>
        <v/>
      </c>
      <c r="AN45" s="513" t="str">
        <f t="shared" si="1"/>
        <v/>
      </c>
      <c r="AO45" s="444" t="str">
        <f t="shared" si="1"/>
        <v/>
      </c>
      <c r="AP45" s="513" t="str">
        <f t="shared" si="1"/>
        <v/>
      </c>
      <c r="AQ45" s="444" t="str">
        <f t="shared" si="1"/>
        <v/>
      </c>
      <c r="AR45" s="444" t="str">
        <f t="shared" si="1"/>
        <v/>
      </c>
      <c r="AS45" s="440" t="str">
        <f t="shared" si="1"/>
        <v/>
      </c>
      <c r="AT45" s="444" t="str">
        <f t="shared" si="1"/>
        <v/>
      </c>
      <c r="AU45" s="440" t="str">
        <f t="shared" si="1"/>
        <v/>
      </c>
      <c r="AV45" s="449" t="str">
        <f t="shared" si="1"/>
        <v/>
      </c>
      <c r="AW45" s="449" t="str">
        <f t="shared" si="1"/>
        <v/>
      </c>
      <c r="AX45" s="258" t="str">
        <f t="shared" ref="AX45" si="2">IF(COUNTBLANK(AX14:AX43)=30,"",STDEV(AX14:AX43))</f>
        <v/>
      </c>
    </row>
    <row r="46" spans="1:51">
      <c r="A46" s="266"/>
      <c r="B46" s="267"/>
      <c r="C46" s="267"/>
      <c r="D46" s="267"/>
      <c r="E46" s="267"/>
      <c r="F46" s="267"/>
      <c r="G46" s="267"/>
      <c r="H46" s="356"/>
      <c r="I46" s="632" t="s">
        <v>232</v>
      </c>
      <c r="J46" s="633"/>
      <c r="K46" s="440" t="str">
        <f>IF(COUNTBLANK(K14:K43)=30,"",MAX(K14:K43))</f>
        <v/>
      </c>
      <c r="L46" s="449" t="str">
        <f t="shared" ref="L46:O46" si="3">IF(COUNTBLANK(L14:L43)=30,"",MIN(L14:L43))</f>
        <v/>
      </c>
      <c r="M46" s="449" t="str">
        <f t="shared" si="3"/>
        <v/>
      </c>
      <c r="N46" s="449" t="str">
        <f t="shared" si="3"/>
        <v/>
      </c>
      <c r="O46" s="449" t="str">
        <f t="shared" si="3"/>
        <v/>
      </c>
      <c r="P46" s="449" t="str">
        <f>IF(COUNTBLANK(P14:P43)=30,"",MIN(P14:P43))</f>
        <v/>
      </c>
      <c r="Q46" s="449" t="str">
        <f>IF(COUNTBLANK(Q14:Q43)=30,"",MAX(Q14:Q43))</f>
        <v/>
      </c>
      <c r="R46" s="436" t="str">
        <f>IF(COUNTBLANK(R14:R43)=30,"",MAX(R14:R43))</f>
        <v/>
      </c>
      <c r="S46" s="449" t="str">
        <f t="shared" ref="S46:V46" si="4">IF(COUNTBLANK(S14:S43)=30,"",MIN(S14:S43))</f>
        <v/>
      </c>
      <c r="T46" s="436" t="str">
        <f t="shared" si="4"/>
        <v/>
      </c>
      <c r="U46" s="440" t="str">
        <f t="shared" si="4"/>
        <v/>
      </c>
      <c r="V46" s="449" t="str">
        <f t="shared" si="4"/>
        <v/>
      </c>
      <c r="W46" s="440" t="str">
        <f t="shared" ref="W46:AF46" si="5">IF(COUNTBLANK(W14:W43)=30,"",MAX(W14:W43))</f>
        <v/>
      </c>
      <c r="X46" s="449" t="str">
        <f t="shared" si="5"/>
        <v/>
      </c>
      <c r="Y46" s="449" t="str">
        <f t="shared" si="5"/>
        <v/>
      </c>
      <c r="Z46" s="449" t="str">
        <f t="shared" si="5"/>
        <v/>
      </c>
      <c r="AA46" s="449" t="str">
        <f t="shared" si="5"/>
        <v/>
      </c>
      <c r="AB46" s="449" t="str">
        <f t="shared" si="5"/>
        <v/>
      </c>
      <c r="AC46" s="449" t="str">
        <f t="shared" si="5"/>
        <v/>
      </c>
      <c r="AD46" s="449" t="str">
        <f t="shared" si="5"/>
        <v/>
      </c>
      <c r="AE46" s="449" t="str">
        <f t="shared" si="5"/>
        <v/>
      </c>
      <c r="AF46" s="449" t="str">
        <f t="shared" si="5"/>
        <v/>
      </c>
      <c r="AG46" s="449" t="str">
        <f t="shared" ref="AG46:AM46" si="6">IF(COUNTBLANK(AG14:AG43)=30,"",MAX(AG14:AG43))</f>
        <v/>
      </c>
      <c r="AH46" s="449" t="str">
        <f t="shared" si="6"/>
        <v/>
      </c>
      <c r="AI46" s="449" t="str">
        <f t="shared" si="6"/>
        <v/>
      </c>
      <c r="AJ46" s="436" t="str">
        <f t="shared" si="6"/>
        <v/>
      </c>
      <c r="AK46" s="440" t="str">
        <f t="shared" si="6"/>
        <v/>
      </c>
      <c r="AL46" s="513" t="str">
        <f t="shared" si="6"/>
        <v/>
      </c>
      <c r="AM46" s="444" t="str">
        <f t="shared" si="6"/>
        <v/>
      </c>
      <c r="AN46" s="513" t="str">
        <f t="shared" ref="AN46:AW46" si="7">IF(COUNTBLANK(AN14:AN43)=30,"",MAX(AN14:AN43))</f>
        <v/>
      </c>
      <c r="AO46" s="444" t="str">
        <f t="shared" si="7"/>
        <v/>
      </c>
      <c r="AP46" s="513" t="str">
        <f t="shared" si="7"/>
        <v/>
      </c>
      <c r="AQ46" s="444" t="str">
        <f t="shared" si="7"/>
        <v/>
      </c>
      <c r="AR46" s="436" t="str">
        <f t="shared" si="7"/>
        <v/>
      </c>
      <c r="AS46" s="440" t="str">
        <f t="shared" si="7"/>
        <v/>
      </c>
      <c r="AT46" s="436" t="str">
        <f t="shared" si="7"/>
        <v/>
      </c>
      <c r="AU46" s="440" t="str">
        <f t="shared" si="7"/>
        <v/>
      </c>
      <c r="AV46" s="449" t="str">
        <f t="shared" si="7"/>
        <v/>
      </c>
      <c r="AW46" s="449" t="str">
        <f t="shared" si="7"/>
        <v/>
      </c>
      <c r="AX46" s="258" t="str">
        <f>IF(COUNTBLANK(AX14:AX43)=30,"",MAX(AX14:AX43))</f>
        <v/>
      </c>
    </row>
    <row r="47" spans="1:51">
      <c r="A47" s="266"/>
      <c r="B47" s="267"/>
      <c r="C47" s="267"/>
      <c r="D47" s="267"/>
      <c r="E47" s="267"/>
      <c r="F47" s="267"/>
      <c r="G47" s="267"/>
      <c r="H47" s="356"/>
      <c r="I47" s="632" t="s">
        <v>233</v>
      </c>
      <c r="J47" s="633"/>
      <c r="K47" s="441" t="str">
        <f>IF(COUNTBLANK(K14:K43)=30,"",MIN(K14:K43))</f>
        <v/>
      </c>
      <c r="L47" s="451" t="str">
        <f t="shared" ref="L47:O47" si="8">IF(COUNTBLANK(L14:L43)=30,"",MAX(L14:L43))</f>
        <v/>
      </c>
      <c r="M47" s="451" t="str">
        <f t="shared" si="8"/>
        <v/>
      </c>
      <c r="N47" s="451" t="str">
        <f t="shared" si="8"/>
        <v/>
      </c>
      <c r="O47" s="451" t="str">
        <f t="shared" si="8"/>
        <v/>
      </c>
      <c r="P47" s="451" t="str">
        <f>IF(COUNTBLANK(P14:P43)=30,"",MAX(P14:P43))</f>
        <v/>
      </c>
      <c r="Q47" s="451" t="str">
        <f>IF(COUNTBLANK(Q14:Q43)=30,"",MIN(Q14:Q43))</f>
        <v/>
      </c>
      <c r="R47" s="438" t="str">
        <f>IF(COUNTBLANK(R14:R43)=30,"",MIN(R14:R43))</f>
        <v/>
      </c>
      <c r="S47" s="451" t="str">
        <f t="shared" ref="S47:V47" si="9">IF(COUNTBLANK(S14:S43)=30,"",MAX(S14:S43))</f>
        <v/>
      </c>
      <c r="T47" s="438" t="str">
        <f t="shared" si="9"/>
        <v/>
      </c>
      <c r="U47" s="441" t="str">
        <f t="shared" si="9"/>
        <v/>
      </c>
      <c r="V47" s="451" t="str">
        <f t="shared" si="9"/>
        <v/>
      </c>
      <c r="W47" s="441" t="str">
        <f t="shared" ref="W47:AI47" si="10">IF(COUNTBLANK(W14:W43)=30,"",MIN(W14:W43))</f>
        <v/>
      </c>
      <c r="X47" s="451" t="str">
        <f t="shared" si="10"/>
        <v/>
      </c>
      <c r="Y47" s="449" t="str">
        <f t="shared" si="10"/>
        <v/>
      </c>
      <c r="Z47" s="449" t="str">
        <f t="shared" si="10"/>
        <v/>
      </c>
      <c r="AA47" s="449" t="str">
        <f t="shared" si="10"/>
        <v/>
      </c>
      <c r="AB47" s="449" t="str">
        <f t="shared" si="10"/>
        <v/>
      </c>
      <c r="AC47" s="449" t="str">
        <f t="shared" si="10"/>
        <v/>
      </c>
      <c r="AD47" s="449" t="str">
        <f t="shared" si="10"/>
        <v/>
      </c>
      <c r="AE47" s="449" t="str">
        <f t="shared" si="10"/>
        <v/>
      </c>
      <c r="AF47" s="449" t="str">
        <f t="shared" si="10"/>
        <v/>
      </c>
      <c r="AG47" s="449" t="str">
        <f t="shared" si="10"/>
        <v/>
      </c>
      <c r="AH47" s="449" t="str">
        <f t="shared" si="10"/>
        <v/>
      </c>
      <c r="AI47" s="449" t="str">
        <f t="shared" si="10"/>
        <v/>
      </c>
      <c r="AJ47" s="436" t="str">
        <f t="shared" ref="AJ47:AM47" si="11">IF(COUNTBLANK(AJ14:AJ43)=30,"",MIN(AJ14:AJ43))</f>
        <v/>
      </c>
      <c r="AK47" s="440" t="str">
        <f t="shared" si="11"/>
        <v/>
      </c>
      <c r="AL47" s="513" t="str">
        <f t="shared" si="11"/>
        <v/>
      </c>
      <c r="AM47" s="444" t="str">
        <f t="shared" si="11"/>
        <v/>
      </c>
      <c r="AN47" s="513" t="str">
        <f t="shared" ref="AN47:AR47" si="12">IF(COUNTBLANK(AN14:AN43)=30,"",MIN(AN14:AN43))</f>
        <v/>
      </c>
      <c r="AO47" s="444" t="str">
        <f t="shared" si="12"/>
        <v/>
      </c>
      <c r="AP47" s="513" t="str">
        <f t="shared" si="12"/>
        <v/>
      </c>
      <c r="AQ47" s="444" t="str">
        <f t="shared" si="12"/>
        <v/>
      </c>
      <c r="AR47" s="436" t="str">
        <f t="shared" si="12"/>
        <v/>
      </c>
      <c r="AS47" s="440" t="str">
        <f t="shared" ref="AS47:AW47" si="13">IF(COUNTBLANK(AS14:AS43)=30,"",MIN(AS14:AS43))</f>
        <v/>
      </c>
      <c r="AT47" s="436" t="str">
        <f t="shared" si="13"/>
        <v/>
      </c>
      <c r="AU47" s="440" t="str">
        <f t="shared" si="13"/>
        <v/>
      </c>
      <c r="AV47" s="449" t="str">
        <f t="shared" si="13"/>
        <v/>
      </c>
      <c r="AW47" s="449" t="str">
        <f t="shared" si="13"/>
        <v/>
      </c>
      <c r="AX47" s="452" t="str">
        <f>IF(COUNTBLANK(AX14:AX43)=30,"",MIN(AX14:AX43))</f>
        <v/>
      </c>
      <c r="AY47" s="70"/>
    </row>
    <row r="48" spans="1:51">
      <c r="A48" s="266"/>
      <c r="B48" s="267"/>
      <c r="C48" s="267"/>
      <c r="D48" s="267"/>
      <c r="E48" s="267"/>
      <c r="F48" s="267"/>
      <c r="G48" s="267"/>
      <c r="H48" s="356"/>
      <c r="I48" s="632" t="s">
        <v>72</v>
      </c>
      <c r="J48" s="633"/>
      <c r="K48" s="440" t="str">
        <f>IF(COUNTBLANK(K14:K43)=30,"",MEDIAN(K14:K43))</f>
        <v/>
      </c>
      <c r="L48" s="449" t="str">
        <f t="shared" ref="L48:AW48" si="14">IF(COUNTBLANK(L14:L43)=30,"",MEDIAN(L14:L43))</f>
        <v/>
      </c>
      <c r="M48" s="449" t="str">
        <f t="shared" si="14"/>
        <v/>
      </c>
      <c r="N48" s="449" t="str">
        <f t="shared" si="14"/>
        <v/>
      </c>
      <c r="O48" s="449" t="str">
        <f t="shared" si="14"/>
        <v/>
      </c>
      <c r="P48" s="449" t="str">
        <f t="shared" si="14"/>
        <v/>
      </c>
      <c r="Q48" s="449" t="str">
        <f t="shared" si="14"/>
        <v/>
      </c>
      <c r="R48" s="436" t="str">
        <f t="shared" si="14"/>
        <v/>
      </c>
      <c r="S48" s="449" t="str">
        <f t="shared" si="14"/>
        <v/>
      </c>
      <c r="T48" s="436" t="str">
        <f t="shared" si="14"/>
        <v/>
      </c>
      <c r="U48" s="440" t="str">
        <f t="shared" si="14"/>
        <v/>
      </c>
      <c r="V48" s="449" t="str">
        <f t="shared" si="14"/>
        <v/>
      </c>
      <c r="W48" s="440" t="str">
        <f t="shared" si="14"/>
        <v/>
      </c>
      <c r="X48" s="449" t="str">
        <f t="shared" si="14"/>
        <v/>
      </c>
      <c r="Y48" s="449" t="str">
        <f t="shared" si="14"/>
        <v/>
      </c>
      <c r="Z48" s="449" t="str">
        <f t="shared" si="14"/>
        <v/>
      </c>
      <c r="AA48" s="449" t="str">
        <f t="shared" si="14"/>
        <v/>
      </c>
      <c r="AB48" s="449" t="str">
        <f t="shared" si="14"/>
        <v/>
      </c>
      <c r="AC48" s="449" t="str">
        <f t="shared" si="14"/>
        <v/>
      </c>
      <c r="AD48" s="449" t="str">
        <f t="shared" si="14"/>
        <v/>
      </c>
      <c r="AE48" s="449" t="str">
        <f t="shared" si="14"/>
        <v/>
      </c>
      <c r="AF48" s="449" t="str">
        <f t="shared" si="14"/>
        <v/>
      </c>
      <c r="AG48" s="449" t="str">
        <f t="shared" si="14"/>
        <v/>
      </c>
      <c r="AH48" s="449" t="str">
        <f t="shared" si="14"/>
        <v/>
      </c>
      <c r="AI48" s="449" t="str">
        <f t="shared" si="14"/>
        <v/>
      </c>
      <c r="AJ48" s="436" t="str">
        <f t="shared" si="14"/>
        <v/>
      </c>
      <c r="AK48" s="440" t="str">
        <f t="shared" si="14"/>
        <v/>
      </c>
      <c r="AL48" s="513" t="str">
        <f t="shared" si="14"/>
        <v/>
      </c>
      <c r="AM48" s="444" t="str">
        <f t="shared" si="14"/>
        <v/>
      </c>
      <c r="AN48" s="513" t="str">
        <f t="shared" si="14"/>
        <v/>
      </c>
      <c r="AO48" s="444" t="str">
        <f t="shared" si="14"/>
        <v/>
      </c>
      <c r="AP48" s="513" t="str">
        <f t="shared" si="14"/>
        <v/>
      </c>
      <c r="AQ48" s="444" t="str">
        <f t="shared" si="14"/>
        <v/>
      </c>
      <c r="AR48" s="436" t="str">
        <f t="shared" si="14"/>
        <v/>
      </c>
      <c r="AS48" s="440" t="str">
        <f t="shared" si="14"/>
        <v/>
      </c>
      <c r="AT48" s="436" t="str">
        <f t="shared" si="14"/>
        <v/>
      </c>
      <c r="AU48" s="440" t="str">
        <f t="shared" si="14"/>
        <v/>
      </c>
      <c r="AV48" s="449" t="str">
        <f t="shared" si="14"/>
        <v/>
      </c>
      <c r="AW48" s="449" t="str">
        <f t="shared" si="14"/>
        <v/>
      </c>
      <c r="AX48" s="258" t="str">
        <f>IF(COUNTBLANK(AX14:AX43)=30,"",MEDIAN(AX14:AX43))</f>
        <v/>
      </c>
    </row>
    <row r="49" spans="1:50" ht="14.25" thickBot="1">
      <c r="A49" s="266"/>
      <c r="B49" s="267"/>
      <c r="C49" s="267"/>
      <c r="D49" s="267"/>
      <c r="E49" s="267"/>
      <c r="F49" s="267"/>
      <c r="G49" s="267"/>
      <c r="H49" s="356"/>
      <c r="I49" s="628" t="s">
        <v>234</v>
      </c>
      <c r="J49" s="629"/>
      <c r="K49" s="442" t="str">
        <f>IF(COUNTBLANK(K14:K43)=30,"",IF(COUNTBLANK(K14:K43)=29,"",VAR(K14:K43)))</f>
        <v/>
      </c>
      <c r="L49" s="450" t="str">
        <f t="shared" ref="L49:AX49" si="15">IF(COUNTBLANK(L14:L43)=30,"",IF(COUNTBLANK(L14:L43)=29,"",VAR(L14:L43)))</f>
        <v/>
      </c>
      <c r="M49" s="450" t="str">
        <f t="shared" si="15"/>
        <v/>
      </c>
      <c r="N49" s="450" t="str">
        <f t="shared" si="15"/>
        <v/>
      </c>
      <c r="O49" s="450" t="str">
        <f t="shared" si="15"/>
        <v/>
      </c>
      <c r="P49" s="450" t="str">
        <f t="shared" si="15"/>
        <v/>
      </c>
      <c r="Q49" s="450" t="str">
        <f t="shared" si="15"/>
        <v/>
      </c>
      <c r="R49" s="446" t="str">
        <f t="shared" si="15"/>
        <v/>
      </c>
      <c r="S49" s="450" t="str">
        <f t="shared" si="15"/>
        <v/>
      </c>
      <c r="T49" s="446" t="str">
        <f t="shared" si="15"/>
        <v/>
      </c>
      <c r="U49" s="442" t="str">
        <f t="shared" si="15"/>
        <v/>
      </c>
      <c r="V49" s="450" t="str">
        <f t="shared" si="15"/>
        <v/>
      </c>
      <c r="W49" s="442" t="str">
        <f t="shared" si="15"/>
        <v/>
      </c>
      <c r="X49" s="450" t="str">
        <f t="shared" si="15"/>
        <v/>
      </c>
      <c r="Y49" s="450" t="str">
        <f t="shared" si="15"/>
        <v/>
      </c>
      <c r="Z49" s="450" t="str">
        <f t="shared" si="15"/>
        <v/>
      </c>
      <c r="AA49" s="450" t="str">
        <f t="shared" si="15"/>
        <v/>
      </c>
      <c r="AB49" s="450" t="str">
        <f t="shared" si="15"/>
        <v/>
      </c>
      <c r="AC49" s="450" t="str">
        <f t="shared" si="15"/>
        <v/>
      </c>
      <c r="AD49" s="450" t="str">
        <f t="shared" si="15"/>
        <v/>
      </c>
      <c r="AE49" s="450" t="str">
        <f t="shared" si="15"/>
        <v/>
      </c>
      <c r="AF49" s="450" t="str">
        <f t="shared" si="15"/>
        <v/>
      </c>
      <c r="AG49" s="450" t="str">
        <f t="shared" si="15"/>
        <v/>
      </c>
      <c r="AH49" s="450" t="str">
        <f t="shared" si="15"/>
        <v/>
      </c>
      <c r="AI49" s="450" t="str">
        <f t="shared" si="15"/>
        <v/>
      </c>
      <c r="AJ49" s="446" t="str">
        <f t="shared" si="15"/>
        <v/>
      </c>
      <c r="AK49" s="442" t="str">
        <f t="shared" si="15"/>
        <v/>
      </c>
      <c r="AL49" s="450" t="str">
        <f t="shared" si="15"/>
        <v/>
      </c>
      <c r="AM49" s="442" t="str">
        <f t="shared" si="15"/>
        <v/>
      </c>
      <c r="AN49" s="514" t="str">
        <f t="shared" si="15"/>
        <v/>
      </c>
      <c r="AO49" s="446" t="str">
        <f t="shared" si="15"/>
        <v/>
      </c>
      <c r="AP49" s="514" t="str">
        <f t="shared" si="15"/>
        <v/>
      </c>
      <c r="AQ49" s="446" t="str">
        <f t="shared" si="15"/>
        <v/>
      </c>
      <c r="AR49" s="446" t="str">
        <f t="shared" si="15"/>
        <v/>
      </c>
      <c r="AS49" s="442" t="str">
        <f t="shared" si="15"/>
        <v/>
      </c>
      <c r="AT49" s="446" t="str">
        <f t="shared" si="15"/>
        <v/>
      </c>
      <c r="AU49" s="442" t="str">
        <f t="shared" si="15"/>
        <v/>
      </c>
      <c r="AV49" s="450" t="str">
        <f t="shared" si="15"/>
        <v/>
      </c>
      <c r="AW49" s="450" t="str">
        <f t="shared" si="15"/>
        <v/>
      </c>
      <c r="AX49" s="282" t="str">
        <f t="shared" si="15"/>
        <v/>
      </c>
    </row>
    <row r="50" spans="1:50">
      <c r="A50" s="198"/>
      <c r="B50" s="198"/>
      <c r="C50" s="198"/>
      <c r="D50" s="198"/>
      <c r="E50" s="198"/>
      <c r="F50" s="198"/>
      <c r="G50" s="198"/>
      <c r="H50" s="198"/>
      <c r="I50" s="238"/>
      <c r="J50" s="238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</row>
    <row r="51" spans="1:50" ht="14.25">
      <c r="A51" s="636" t="s">
        <v>355</v>
      </c>
      <c r="B51" s="636"/>
      <c r="C51" s="636"/>
      <c r="D51" s="636"/>
      <c r="E51" s="636"/>
      <c r="F51" s="186"/>
      <c r="G51" s="198"/>
      <c r="H51" s="198"/>
      <c r="I51" s="238"/>
      <c r="J51" s="238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</row>
    <row r="52" spans="1:50" ht="14.25" thickBot="1">
      <c r="G52" s="198"/>
      <c r="H52" s="198"/>
      <c r="I52" s="238"/>
      <c r="J52" s="238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</row>
    <row r="53" spans="1:50">
      <c r="A53" s="531" t="str">
        <f>IF(入力!A3="","",入力!A3)</f>
        <v>測定日【関数】</v>
      </c>
      <c r="B53" s="532"/>
      <c r="C53" s="535">
        <f>IF(入力!C3="","",入力!C3)</f>
        <v>42370</v>
      </c>
      <c r="D53" s="535"/>
      <c r="E53" s="536"/>
      <c r="G53" s="213" t="s">
        <v>170</v>
      </c>
      <c r="H53" s="198"/>
      <c r="I53" s="238"/>
      <c r="J53" s="238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</row>
    <row r="54" spans="1:50">
      <c r="A54" s="533" t="str">
        <f>IF(入力!A4="","",入力!A4)</f>
        <v>測定日【表示】</v>
      </c>
      <c r="B54" s="534"/>
      <c r="C54" s="578" t="str">
        <f>IF(入力!C4="","",入力!C4)</f>
        <v>2016.01.01</v>
      </c>
      <c r="D54" s="578"/>
      <c r="E54" s="579"/>
      <c r="G54" s="213" t="s">
        <v>171</v>
      </c>
      <c r="H54" s="198"/>
      <c r="I54" s="238"/>
      <c r="J54" s="238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</row>
    <row r="55" spans="1:50">
      <c r="A55" s="533" t="str">
        <f>IF(入力!A5="","",入力!A5)</f>
        <v>測定場所</v>
      </c>
      <c r="B55" s="534"/>
      <c r="C55" s="578" t="str">
        <f>IF(入力!C5="","",入力!C5)</f>
        <v>●●トレーニングセンター</v>
      </c>
      <c r="D55" s="578"/>
      <c r="E55" s="579"/>
      <c r="G55" s="213" t="s">
        <v>173</v>
      </c>
      <c r="H55" s="198"/>
      <c r="I55" s="238"/>
      <c r="J55" s="238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</row>
    <row r="56" spans="1:50">
      <c r="A56" s="533" t="str">
        <f>IF(入力!A6="","",入力!A6)</f>
        <v>チームカテゴリー</v>
      </c>
      <c r="B56" s="534"/>
      <c r="C56" s="578" t="str">
        <f>IF(入力!C6="","",入力!C6)</f>
        <v>●●チーム</v>
      </c>
      <c r="D56" s="578"/>
      <c r="E56" s="579"/>
      <c r="G56" s="213" t="s">
        <v>174</v>
      </c>
      <c r="H56" s="198"/>
      <c r="I56" s="238"/>
      <c r="J56" s="238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</row>
    <row r="57" spans="1:50" ht="14.25" thickBot="1">
      <c r="A57" s="581" t="str">
        <f>IF(入力!A7="","",入力!A7)</f>
        <v>入力者</v>
      </c>
      <c r="B57" s="582"/>
      <c r="C57" s="643" t="str">
        <f>IF(入力!C7="","",入力!C7)</f>
        <v>○○ ○○</v>
      </c>
      <c r="D57" s="643"/>
      <c r="E57" s="644"/>
      <c r="G57" s="213"/>
      <c r="H57" s="198"/>
      <c r="I57" s="238"/>
      <c r="J57" s="238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</row>
    <row r="58" spans="1:50" ht="14.25" thickBot="1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239"/>
    </row>
    <row r="59" spans="1:50">
      <c r="A59" s="572" t="s">
        <v>47</v>
      </c>
      <c r="B59" s="575" t="s">
        <v>60</v>
      </c>
      <c r="C59" s="575" t="s">
        <v>108</v>
      </c>
      <c r="D59" s="575" t="s">
        <v>79</v>
      </c>
      <c r="E59" s="575" t="s">
        <v>84</v>
      </c>
      <c r="F59" s="575" t="s">
        <v>109</v>
      </c>
      <c r="G59" s="575" t="s">
        <v>82</v>
      </c>
      <c r="H59" s="575" t="s">
        <v>347</v>
      </c>
      <c r="I59" s="575" t="s">
        <v>80</v>
      </c>
      <c r="J59" s="594" t="s">
        <v>81</v>
      </c>
      <c r="K59" s="584" t="s">
        <v>118</v>
      </c>
      <c r="L59" s="585"/>
      <c r="M59" s="585"/>
      <c r="N59" s="585"/>
      <c r="O59" s="585"/>
      <c r="P59" s="585"/>
      <c r="Q59" s="586"/>
      <c r="R59" s="646" t="s">
        <v>119</v>
      </c>
      <c r="S59" s="645" t="s">
        <v>122</v>
      </c>
      <c r="T59" s="551" t="s">
        <v>132</v>
      </c>
      <c r="U59" s="552"/>
      <c r="V59" s="552"/>
      <c r="W59" s="552"/>
      <c r="X59" s="552"/>
      <c r="Y59" s="552"/>
      <c r="Z59" s="552"/>
      <c r="AA59" s="552"/>
      <c r="AB59" s="552"/>
      <c r="AC59" s="553"/>
      <c r="AD59" s="545" t="s">
        <v>135</v>
      </c>
      <c r="AE59" s="545"/>
      <c r="AF59" s="545"/>
      <c r="AG59" s="545"/>
      <c r="AH59" s="545"/>
      <c r="AI59" s="546"/>
      <c r="AJ59" s="562" t="s">
        <v>141</v>
      </c>
      <c r="AK59" s="563"/>
      <c r="AL59" s="556" t="s">
        <v>237</v>
      </c>
      <c r="AM59" s="624"/>
      <c r="AN59" s="626" t="s">
        <v>235</v>
      </c>
      <c r="AQ59" s="198"/>
    </row>
    <row r="60" spans="1:50">
      <c r="A60" s="573"/>
      <c r="B60" s="576"/>
      <c r="C60" s="576"/>
      <c r="D60" s="576"/>
      <c r="E60" s="576"/>
      <c r="F60" s="576"/>
      <c r="G60" s="576"/>
      <c r="H60" s="576"/>
      <c r="I60" s="576"/>
      <c r="J60" s="595"/>
      <c r="K60" s="587"/>
      <c r="L60" s="588"/>
      <c r="M60" s="588"/>
      <c r="N60" s="588"/>
      <c r="O60" s="588"/>
      <c r="P60" s="588"/>
      <c r="Q60" s="589"/>
      <c r="R60" s="647"/>
      <c r="S60" s="602"/>
      <c r="T60" s="540" t="s">
        <v>133</v>
      </c>
      <c r="U60" s="541"/>
      <c r="V60" s="541"/>
      <c r="W60" s="541"/>
      <c r="X60" s="541"/>
      <c r="Y60" s="541"/>
      <c r="Z60" s="541"/>
      <c r="AA60" s="541"/>
      <c r="AB60" s="542"/>
      <c r="AC60" s="523" t="s">
        <v>124</v>
      </c>
      <c r="AD60" s="547" t="s">
        <v>136</v>
      </c>
      <c r="AE60" s="548"/>
      <c r="AF60" s="568" t="s">
        <v>137</v>
      </c>
      <c r="AG60" s="548"/>
      <c r="AH60" s="568" t="s">
        <v>138</v>
      </c>
      <c r="AI60" s="548"/>
      <c r="AJ60" s="564"/>
      <c r="AK60" s="565"/>
      <c r="AL60" s="559"/>
      <c r="AM60" s="625"/>
      <c r="AN60" s="627"/>
    </row>
    <row r="61" spans="1:50">
      <c r="A61" s="573"/>
      <c r="B61" s="576"/>
      <c r="C61" s="576"/>
      <c r="D61" s="576"/>
      <c r="E61" s="576"/>
      <c r="F61" s="576"/>
      <c r="G61" s="576"/>
      <c r="H61" s="576"/>
      <c r="I61" s="576"/>
      <c r="J61" s="595"/>
      <c r="K61" s="190" t="s">
        <v>110</v>
      </c>
      <c r="L61" s="191" t="s">
        <v>111</v>
      </c>
      <c r="M61" s="192" t="s">
        <v>112</v>
      </c>
      <c r="N61" s="192" t="s">
        <v>128</v>
      </c>
      <c r="O61" s="192" t="s">
        <v>117</v>
      </c>
      <c r="P61" s="592" t="s">
        <v>168</v>
      </c>
      <c r="Q61" s="593"/>
      <c r="R61" s="475" t="s">
        <v>120</v>
      </c>
      <c r="S61" s="489" t="s">
        <v>376</v>
      </c>
      <c r="T61" s="598" t="s">
        <v>134</v>
      </c>
      <c r="U61" s="599"/>
      <c r="V61" s="537" t="s">
        <v>125</v>
      </c>
      <c r="W61" s="539"/>
      <c r="X61" s="537" t="s">
        <v>348</v>
      </c>
      <c r="Y61" s="539"/>
      <c r="Z61" s="537" t="s">
        <v>352</v>
      </c>
      <c r="AA61" s="539"/>
      <c r="AB61" s="474" t="s">
        <v>126</v>
      </c>
      <c r="AC61" s="524" t="s">
        <v>127</v>
      </c>
      <c r="AD61" s="623" t="s">
        <v>139</v>
      </c>
      <c r="AE61" s="570"/>
      <c r="AF61" s="497" t="s">
        <v>140</v>
      </c>
      <c r="AG61" s="505" t="s">
        <v>236</v>
      </c>
      <c r="AH61" s="623" t="s">
        <v>346</v>
      </c>
      <c r="AI61" s="570"/>
      <c r="AJ61" s="195" t="s">
        <v>142</v>
      </c>
      <c r="AK61" s="259" t="s">
        <v>143</v>
      </c>
      <c r="AL61" s="279" t="s">
        <v>241</v>
      </c>
      <c r="AM61" s="276" t="s">
        <v>242</v>
      </c>
      <c r="AN61" s="255"/>
    </row>
    <row r="62" spans="1:50">
      <c r="A62" s="573"/>
      <c r="B62" s="576"/>
      <c r="C62" s="576"/>
      <c r="D62" s="576"/>
      <c r="E62" s="576"/>
      <c r="F62" s="576"/>
      <c r="G62" s="576"/>
      <c r="H62" s="576"/>
      <c r="I62" s="576"/>
      <c r="J62" s="595"/>
      <c r="K62" s="179"/>
      <c r="L62" s="180"/>
      <c r="M62" s="181"/>
      <c r="N62" s="181"/>
      <c r="O62" s="181"/>
      <c r="P62" s="193" t="s">
        <v>146</v>
      </c>
      <c r="Q62" s="194" t="s">
        <v>147</v>
      </c>
      <c r="R62" s="476"/>
      <c r="S62" s="490"/>
      <c r="T62" s="162"/>
      <c r="U62" s="164" t="s">
        <v>144</v>
      </c>
      <c r="V62" s="162"/>
      <c r="W62" s="164" t="s">
        <v>144</v>
      </c>
      <c r="X62" s="162"/>
      <c r="Y62" s="164" t="s">
        <v>144</v>
      </c>
      <c r="Z62" s="162"/>
      <c r="AA62" s="164" t="s">
        <v>144</v>
      </c>
      <c r="AB62" s="473"/>
      <c r="AC62" s="525"/>
      <c r="AD62" s="163" t="s">
        <v>149</v>
      </c>
      <c r="AE62" s="498" t="s">
        <v>150</v>
      </c>
      <c r="AF62" s="163"/>
      <c r="AG62" s="506"/>
      <c r="AH62" s="163" t="s">
        <v>243</v>
      </c>
      <c r="AI62" s="177" t="s">
        <v>244</v>
      </c>
      <c r="AJ62" s="178"/>
      <c r="AK62" s="260"/>
      <c r="AL62" s="280"/>
      <c r="AM62" s="277"/>
      <c r="AN62" s="256"/>
    </row>
    <row r="63" spans="1:50">
      <c r="A63" s="574"/>
      <c r="B63" s="577"/>
      <c r="C63" s="577"/>
      <c r="D63" s="577"/>
      <c r="E63" s="577"/>
      <c r="F63" s="577"/>
      <c r="G63" s="577"/>
      <c r="H63" s="577"/>
      <c r="I63" s="577"/>
      <c r="J63" s="596"/>
      <c r="K63" s="165" t="s">
        <v>114</v>
      </c>
      <c r="L63" s="166" t="s">
        <v>113</v>
      </c>
      <c r="M63" s="167" t="s">
        <v>116</v>
      </c>
      <c r="N63" s="167" t="s">
        <v>113</v>
      </c>
      <c r="O63" s="167" t="s">
        <v>148</v>
      </c>
      <c r="P63" s="210" t="s">
        <v>114</v>
      </c>
      <c r="Q63" s="211" t="s">
        <v>114</v>
      </c>
      <c r="R63" s="168" t="s">
        <v>121</v>
      </c>
      <c r="S63" s="491" t="s">
        <v>121</v>
      </c>
      <c r="T63" s="175" t="s">
        <v>114</v>
      </c>
      <c r="U63" s="173" t="s">
        <v>114</v>
      </c>
      <c r="V63" s="171" t="s">
        <v>114</v>
      </c>
      <c r="W63" s="173" t="s">
        <v>114</v>
      </c>
      <c r="X63" s="171" t="s">
        <v>114</v>
      </c>
      <c r="Y63" s="173" t="s">
        <v>114</v>
      </c>
      <c r="Z63" s="171" t="s">
        <v>114</v>
      </c>
      <c r="AA63" s="173" t="s">
        <v>114</v>
      </c>
      <c r="AB63" s="174" t="s">
        <v>131</v>
      </c>
      <c r="AC63" s="526" t="s">
        <v>131</v>
      </c>
      <c r="AD63" s="170" t="s">
        <v>114</v>
      </c>
      <c r="AE63" s="499" t="s">
        <v>114</v>
      </c>
      <c r="AF63" s="496" t="s">
        <v>114</v>
      </c>
      <c r="AG63" s="499" t="s">
        <v>114</v>
      </c>
      <c r="AH63" s="496" t="s">
        <v>226</v>
      </c>
      <c r="AI63" s="196" t="s">
        <v>226</v>
      </c>
      <c r="AJ63" s="197" t="s">
        <v>131</v>
      </c>
      <c r="AK63" s="261" t="s">
        <v>153</v>
      </c>
      <c r="AL63" s="281" t="s">
        <v>238</v>
      </c>
      <c r="AM63" s="278" t="s">
        <v>238</v>
      </c>
      <c r="AN63" s="257"/>
    </row>
    <row r="64" spans="1:50">
      <c r="A64" s="96">
        <f>IF(入力!A14="","",入力!A14)</f>
        <v>1</v>
      </c>
      <c r="B64" s="185" t="str">
        <f>IF(入力!B14="","",入力!B14)</f>
        <v/>
      </c>
      <c r="C64" s="185" t="str">
        <f>IF(入力!C14="","",入力!C14)</f>
        <v/>
      </c>
      <c r="D64" s="227" t="str">
        <f>IF(入力!D14="","",入力!D14)</f>
        <v/>
      </c>
      <c r="E64" s="82" t="str">
        <f>IF(入力!E63="", IF(D64="","",DATEDIF(D64,入力!$C$3,"Y")),入力!E63)</f>
        <v/>
      </c>
      <c r="F64" s="82" t="str">
        <f>IF(入力!F14="","",入力!F14)</f>
        <v/>
      </c>
      <c r="G64" s="185" t="str">
        <f>IF(入力!G14="","",入力!G14)</f>
        <v/>
      </c>
      <c r="H64" s="185" t="str">
        <f>IF(入力!H14="","",入力!H14)</f>
        <v/>
      </c>
      <c r="I64" s="82" t="str">
        <f>IF(入力!I14="","",入力!I14)</f>
        <v/>
      </c>
      <c r="J64" s="158" t="str">
        <f>IF(入力!J14="","",入力!J14)</f>
        <v/>
      </c>
      <c r="K64" s="159" t="str">
        <f>IF(入力!K14="","",入力!K14)</f>
        <v/>
      </c>
      <c r="L64" s="83" t="str">
        <f>IF(入力!L14="","",入力!L14)</f>
        <v/>
      </c>
      <c r="M64" s="205" t="str">
        <f>IF(OR(入力!M14="",入力!N14=""),"",((4.57/(1.0888-0.00153*(入力!M14+入力!N14))-4.142)*100))</f>
        <v/>
      </c>
      <c r="N64" s="83" t="str">
        <f>IF(OR(入力!L14="",入力!M14="",入力!N14=""),"",(入力!L14-(入力!L14*(4.57/(1.0888-0.00153*(入力!M14+入力!N14))-4.142)*100)/100))</f>
        <v/>
      </c>
      <c r="O64" s="83" t="str">
        <f>IF(入力!P14="", IF(入力!K14="","",入力!L14/POWER(入力!K14/100,2)),入力!P14)</f>
        <v/>
      </c>
      <c r="P64" s="83" t="str">
        <f>IF(入力!Q14="","",入力!Q14)</f>
        <v/>
      </c>
      <c r="Q64" s="189" t="str">
        <f>IF(入力!R14="","",入力!R14)</f>
        <v/>
      </c>
      <c r="R64" s="232" t="str">
        <f xml:space="preserve"> IF(入力!S14="",IF(入力!T14="","",入力!T14),IF(入力!T14="",入力!S14,IF(入力!S14&gt;入力!T14,入力!T14,入力!S14)))</f>
        <v/>
      </c>
      <c r="S64" s="241" t="str">
        <f>IF(入力!U14="",IF(入力!V14="","",入力!V14),IF(入力!V14="",入力!U14,IF(入力!U14&gt;入力!V14,入力!V14,入力!U14)))</f>
        <v/>
      </c>
      <c r="T64" s="486" t="str">
        <f>IF(入力!W14="",IF(入力!X14="","",入力!X14),IF(入力!X14="",入力!W14,IF(入力!W14&gt;入力!X14,入力!W14,入力!X14)))</f>
        <v/>
      </c>
      <c r="U64" s="234" t="str">
        <f>IF(入力!Y14="", IF(入力!W14="",IF(入力!X14="","",入力!X14-入力!Q14),IF(入力!X14="",入力!W14-入力!Q14,IF(入力!W14&gt;入力!X14,入力!W14-入力!Q14,入力!X14-入力!Q14))),入力!Y14)</f>
        <v/>
      </c>
      <c r="V64" s="234" t="str">
        <f>IF(入力!Z14="",IF(入力!AA14="","",入力!AA14),IF(入力!AA14="",入力!Z14,IF(入力!Z14&gt;入力!AA14,入力!Z14,入力!AA14)))</f>
        <v/>
      </c>
      <c r="W64" s="234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234" t="str">
        <f>IF(入力!AC14="",IF(入力!AD14="","",入力!AD14),IF(入力!AD14="",入力!AC14,IF(入力!AC14&gt;入力!AD14,入力!AC14,入力!AD14)))</f>
        <v/>
      </c>
      <c r="Y64" s="234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234" t="str">
        <f>IF(入力!AF14="",IF(入力!AG14="","",入力!AG14),IF(入力!AG14="",入力!AF14,IF(入力!AF14&gt;入力!AG14,入力!AF14,入力!AG14)))</f>
        <v/>
      </c>
      <c r="AA64" s="234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126" t="str">
        <f>IF(入力!AI14="",IF(入力!AJ14="","",入力!AJ14),IF(入力!AJ14="",入力!AI14,IF(入力!AI14&gt;入力!AJ14,入力!AI14,入力!AJ14)))</f>
        <v/>
      </c>
      <c r="AC64" s="232" t="str">
        <f>IF(入力!AK14="",IF(入力!AL14="","",入力!AL14),IF(入力!AL14="",入力!AK14,IF(入力!AK14&gt;入力!AL14,入力!AK14,入力!AL14)))</f>
        <v/>
      </c>
      <c r="AD64" s="495" t="str">
        <f>IF(入力!AM14="","",入力!AM14)</f>
        <v/>
      </c>
      <c r="AE64" s="158" t="str">
        <f>IF(入力!AN14="","",入力!AN14)</f>
        <v/>
      </c>
      <c r="AF64" s="231" t="str">
        <f>IF(入力!AO14="","",入力!AO14)</f>
        <v/>
      </c>
      <c r="AG64" s="244" t="str">
        <f>IF(入力!AP14="","",入力!AP14)</f>
        <v/>
      </c>
      <c r="AH64" s="510" t="str">
        <f>IF(入力!AQ14="","",入力!AQ14)</f>
        <v/>
      </c>
      <c r="AI64" s="84" t="str">
        <f>IF(入力!AR14="","",入力!AR14)</f>
        <v/>
      </c>
      <c r="AJ64" s="89" t="str">
        <f>IF(入力!AS14="","",入力!AS14)</f>
        <v/>
      </c>
      <c r="AK64" s="158" t="str">
        <f>IF(入力!AT14="","",入力!AT14)</f>
        <v/>
      </c>
      <c r="AL64" s="160" t="str">
        <f>IF(入力!AU14="",IF(入力!AV14="","",入力!AV14),IF(入力!AV14="",入力!AU14,IF(入力!AU14&gt;入力!AV14,入力!AU14,入力!AV14)))</f>
        <v/>
      </c>
      <c r="AM64" s="283" t="str">
        <f>IF(入力!AW14="",IF(入力!AX14="","",入力!AX14),IF(入力!AX14="",入力!AW14,IF(入力!AW14&gt;入力!AX14,入力!AW14,入力!AX14)))</f>
        <v/>
      </c>
      <c r="AN64" s="199" t="str">
        <f>IF(入力!K14="","", IF(入力!AC14="","", IF(入力!Z14="","", K64/224*((X64-224)+(V64-224)))))</f>
        <v/>
      </c>
    </row>
    <row r="65" spans="1:40">
      <c r="A65" s="96">
        <f>IF(入力!A15="","",入力!A15)</f>
        <v>2</v>
      </c>
      <c r="B65" s="185" t="str">
        <f>IF(入力!B15="","",入力!B15)</f>
        <v/>
      </c>
      <c r="C65" s="185" t="str">
        <f>IF(入力!C15="","",入力!C15)</f>
        <v/>
      </c>
      <c r="D65" s="227" t="str">
        <f>IF(入力!D15="","",入力!D15)</f>
        <v/>
      </c>
      <c r="E65" s="417" t="str">
        <f>IF(入力!E64="", IF(D65="","",DATEDIF(D65,入力!$C$3,"Y")),入力!E64)</f>
        <v/>
      </c>
      <c r="F65" s="82" t="str">
        <f>IF(入力!F15="","",入力!F15)</f>
        <v/>
      </c>
      <c r="G65" s="185" t="str">
        <f>IF(入力!G15="","",入力!G15)</f>
        <v/>
      </c>
      <c r="H65" s="185" t="str">
        <f>IF(入力!H15="","",入力!H15)</f>
        <v/>
      </c>
      <c r="I65" s="82" t="str">
        <f>IF(入力!I15="","",入力!I15)</f>
        <v/>
      </c>
      <c r="J65" s="82" t="str">
        <f>IF(入力!J15="","",入力!J15)</f>
        <v/>
      </c>
      <c r="K65" s="159" t="str">
        <f>IF(入力!K15="","",入力!K15)</f>
        <v/>
      </c>
      <c r="L65" s="83" t="str">
        <f>IF(入力!L15="","",入力!L15)</f>
        <v/>
      </c>
      <c r="M65" s="205" t="str">
        <f>IF(OR(入力!M15="",入力!N15=""),"",((4.57/(1.0888-0.00153*(入力!M15+入力!N15))-4.142)*100))</f>
        <v/>
      </c>
      <c r="N65" s="83" t="str">
        <f>IF(OR(入力!L15="",入力!M15="",入力!N15=""),"",(入力!L15-(入力!L15*(4.57/(1.0888-0.00153*(入力!M15+入力!N15))-4.142)*100)/100))</f>
        <v/>
      </c>
      <c r="O65" s="83" t="str">
        <f>IF(入力!P15="", IF(入力!K15="","",入力!L15/POWER(入力!K15/100,2)),入力!P15)</f>
        <v/>
      </c>
      <c r="P65" s="83" t="str">
        <f>IF(入力!Q15="","",入力!Q15)</f>
        <v/>
      </c>
      <c r="Q65" s="189" t="str">
        <f>IF(入力!R15="","",入力!R15)</f>
        <v/>
      </c>
      <c r="R65" s="232" t="str">
        <f xml:space="preserve"> IF(入力!S15="",IF(入力!T15="","",入力!T15),IF(入力!T15="",入力!S15,IF(入力!S15&gt;入力!T15,入力!T15,入力!S15)))</f>
        <v/>
      </c>
      <c r="S65" s="241" t="str">
        <f>IF(入力!U15="",IF(入力!V15="","",入力!V15),IF(入力!V15="",入力!U15,IF(入力!U15&gt;入力!V15,入力!V15,入力!U15)))</f>
        <v/>
      </c>
      <c r="T65" s="486" t="str">
        <f>IF(入力!W15="",IF(入力!X15="","",入力!X15),IF(入力!X15="",入力!W15,IF(入力!W15&gt;入力!X15,入力!W15,入力!X15)))</f>
        <v/>
      </c>
      <c r="U65" s="234" t="str">
        <f>IF(入力!Y15="", IF(入力!W15="",IF(入力!X15="","",入力!X15-入力!Q15),IF(入力!X15="",入力!W15-入力!Q15,IF(入力!W15&gt;入力!X15,入力!W15-入力!Q15,入力!X15-入力!Q15))),入力!Y15)</f>
        <v/>
      </c>
      <c r="V65" s="234" t="str">
        <f>IF(入力!Z15="",IF(入力!AA15="","",入力!AA15),IF(入力!AA15="",入力!Z15,IF(入力!Z15&gt;入力!AA15,入力!Z15,入力!AA15)))</f>
        <v/>
      </c>
      <c r="W65" s="234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234" t="str">
        <f>IF(入力!AC15="",IF(入力!AD15="","",入力!AD15),IF(入力!AD15="",入力!AC15,IF(入力!AC15&gt;入力!AD15,入力!AC15,入力!AD15)))</f>
        <v/>
      </c>
      <c r="Y65" s="234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234" t="str">
        <f>IF(入力!AF15="",IF(入力!AG15="","",入力!AG15),IF(入力!AG15="",入力!AF15,IF(入力!AF15&gt;入力!AG15,入力!AF15,入力!AG15)))</f>
        <v/>
      </c>
      <c r="AA65" s="234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126" t="str">
        <f>IF(入力!AI15="",IF(入力!AJ15="","",入力!AJ15),IF(入力!AJ15="",入力!AI15,IF(入力!AI15&gt;入力!AJ15,入力!AI15,入力!AJ15)))</f>
        <v/>
      </c>
      <c r="AC65" s="232" t="str">
        <f>IF(入力!AK15="",IF(入力!AL15="","",入力!AL15),IF(入力!AL15="",入力!AK15,IF(入力!AK15&gt;入力!AL15,入力!AK15,入力!AL15)))</f>
        <v/>
      </c>
      <c r="AD65" s="231" t="str">
        <f>IF(入力!AM15="","",入力!AM15)</f>
        <v/>
      </c>
      <c r="AE65" s="158" t="str">
        <f>IF(入力!AN15="","",入力!AN15)</f>
        <v/>
      </c>
      <c r="AF65" s="477" t="str">
        <f>IF(入力!AO15="","",入力!AO15)</f>
        <v/>
      </c>
      <c r="AG65" s="244" t="str">
        <f>IF(入力!AP15="","",入力!AP15)</f>
        <v/>
      </c>
      <c r="AH65" s="510" t="str">
        <f>IF(入力!AQ15="","",入力!AQ15)</f>
        <v/>
      </c>
      <c r="AI65" s="84" t="str">
        <f>IF(入力!AR15="","",入力!AR15)</f>
        <v/>
      </c>
      <c r="AJ65" s="89" t="str">
        <f>IF(入力!AS15="","",入力!AS15)</f>
        <v/>
      </c>
      <c r="AK65" s="158" t="str">
        <f>IF(入力!AT15="","",入力!AT15)</f>
        <v/>
      </c>
      <c r="AL65" s="160" t="str">
        <f>IF(入力!AU15="",IF(入力!AV15="","",入力!AV15),IF(入力!AV15="",入力!AU15,IF(入力!AU15&gt;入力!AV15,入力!AU15,入力!AV15)))</f>
        <v/>
      </c>
      <c r="AM65" s="283" t="str">
        <f>IF(入力!AW15="",IF(入力!AX15="","",入力!AX15),IF(入力!AX15="",入力!AW15,IF(入力!AW15&gt;入力!AX15,入力!AW15,入力!AX15)))</f>
        <v/>
      </c>
      <c r="AN65" s="199" t="str">
        <f>IF(入力!K15="","", IF(入力!AC15="","", IF(入力!Z15="","", K65/224*((X65-224)+(V65-224)))))</f>
        <v/>
      </c>
    </row>
    <row r="66" spans="1:40">
      <c r="A66" s="96">
        <f>IF(入力!A16="","",入力!A16)</f>
        <v>3</v>
      </c>
      <c r="B66" s="185" t="str">
        <f>IF(入力!B16="","",入力!B16)</f>
        <v/>
      </c>
      <c r="C66" s="185" t="str">
        <f>IF(入力!C16="","",入力!C16)</f>
        <v/>
      </c>
      <c r="D66" s="227" t="str">
        <f>IF(入力!D16="","",入力!D16)</f>
        <v/>
      </c>
      <c r="E66" s="417" t="str">
        <f>IF(入力!E65="", IF(D66="","",DATEDIF(D66,入力!$C$3,"Y")),入力!E65)</f>
        <v/>
      </c>
      <c r="F66" s="82" t="str">
        <f>IF(入力!F16="","",入力!F16)</f>
        <v/>
      </c>
      <c r="G66" s="185" t="str">
        <f>IF(入力!G16="","",入力!G16)</f>
        <v/>
      </c>
      <c r="H66" s="185" t="str">
        <f>IF(入力!H16="","",入力!H16)</f>
        <v/>
      </c>
      <c r="I66" s="82" t="str">
        <f>IF(入力!I16="","",入力!I16)</f>
        <v/>
      </c>
      <c r="J66" s="82" t="str">
        <f>IF(入力!J16="","",入力!J16)</f>
        <v/>
      </c>
      <c r="K66" s="159" t="str">
        <f>IF(入力!K16="","",入力!K16)</f>
        <v/>
      </c>
      <c r="L66" s="83" t="str">
        <f>IF(入力!L16="","",入力!L16)</f>
        <v/>
      </c>
      <c r="M66" s="205" t="str">
        <f>IF(OR(入力!M16="",入力!N16=""),"",((4.57/(1.0888-0.00153*(入力!M16+入力!N16))-4.142)*100))</f>
        <v/>
      </c>
      <c r="N66" s="83" t="str">
        <f>IF(OR(入力!L16="",入力!M16="",入力!N16=""),"",(入力!L16-(入力!L16*(4.57/(1.0888-0.00153*(入力!M16+入力!N16))-4.142)*100)/100))</f>
        <v/>
      </c>
      <c r="O66" s="83" t="str">
        <f>IF(入力!P16="", IF(入力!K16="","",入力!L16/POWER(入力!K16/100,2)),入力!P16)</f>
        <v/>
      </c>
      <c r="P66" s="83" t="str">
        <f>IF(入力!Q16="","",入力!Q16)</f>
        <v/>
      </c>
      <c r="Q66" s="189" t="str">
        <f>IF(入力!R16="","",入力!R16)</f>
        <v/>
      </c>
      <c r="R66" s="232" t="str">
        <f xml:space="preserve"> IF(入力!S16="",IF(入力!T16="","",入力!T16),IF(入力!T16="",入力!S16,IF(入力!S16&gt;入力!T16,入力!T16,入力!S16)))</f>
        <v/>
      </c>
      <c r="S66" s="241" t="str">
        <f>IF(入力!U16="",IF(入力!V16="","",入力!V16),IF(入力!V16="",入力!U16,IF(入力!U16&gt;入力!V16,入力!V16,入力!U16)))</f>
        <v/>
      </c>
      <c r="T66" s="486" t="str">
        <f>IF(入力!W16="",IF(入力!X16="","",入力!X16),IF(入力!X16="",入力!W16,IF(入力!W16&gt;入力!X16,入力!W16,入力!X16)))</f>
        <v/>
      </c>
      <c r="U66" s="234" t="str">
        <f>IF(入力!Y16="", IF(入力!W16="",IF(入力!X16="","",入力!X16-入力!Q16),IF(入力!X16="",入力!W16-入力!Q16,IF(入力!W16&gt;入力!X16,入力!W16-入力!Q16,入力!X16-入力!Q16))),入力!Y16)</f>
        <v/>
      </c>
      <c r="V66" s="234" t="str">
        <f>IF(入力!Z16="",IF(入力!AA16="","",入力!AA16),IF(入力!AA16="",入力!Z16,IF(入力!Z16&gt;入力!AA16,入力!Z16,入力!AA16)))</f>
        <v/>
      </c>
      <c r="W66" s="234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234" t="str">
        <f>IF(入力!AC16="",IF(入力!AD16="","",入力!AD16),IF(入力!AD16="",入力!AC16,IF(入力!AC16&gt;入力!AD16,入力!AC16,入力!AD16)))</f>
        <v/>
      </c>
      <c r="Y66" s="234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234" t="str">
        <f>IF(入力!AF16="",IF(入力!AG16="","",入力!AG16),IF(入力!AG16="",入力!AF16,IF(入力!AF16&gt;入力!AG16,入力!AF16,入力!AG16)))</f>
        <v/>
      </c>
      <c r="AA66" s="234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126" t="str">
        <f>IF(入力!AI16="",IF(入力!AJ16="","",入力!AJ16),IF(入力!AJ16="",入力!AI16,IF(入力!AI16&gt;入力!AJ16,入力!AI16,入力!AJ16)))</f>
        <v/>
      </c>
      <c r="AC66" s="232" t="str">
        <f>IF(入力!AK16="",IF(入力!AL16="","",入力!AL16),IF(入力!AL16="",入力!AK16,IF(入力!AK16&gt;入力!AL16,入力!AK16,入力!AL16)))</f>
        <v/>
      </c>
      <c r="AD66" s="231" t="str">
        <f>IF(入力!AM16="","",入力!AM16)</f>
        <v/>
      </c>
      <c r="AE66" s="158" t="str">
        <f>IF(入力!AN16="","",入力!AN16)</f>
        <v/>
      </c>
      <c r="AF66" s="231" t="str">
        <f>IF(入力!AO16="","",入力!AO16)</f>
        <v/>
      </c>
      <c r="AG66" s="244" t="str">
        <f>IF(入力!AP16="","",入力!AP16)</f>
        <v/>
      </c>
      <c r="AH66" s="510" t="str">
        <f>IF(入力!AQ16="","",入力!AQ16)</f>
        <v/>
      </c>
      <c r="AI66" s="84" t="str">
        <f>IF(入力!AR16="","",入力!AR16)</f>
        <v/>
      </c>
      <c r="AJ66" s="89" t="str">
        <f>IF(入力!AS16="","",入力!AS16)</f>
        <v/>
      </c>
      <c r="AK66" s="158" t="str">
        <f>IF(入力!AT16="","",入力!AT16)</f>
        <v/>
      </c>
      <c r="AL66" s="160" t="str">
        <f>IF(入力!AU16="",IF(入力!AV16="","",入力!AV16),IF(入力!AV16="",入力!AU16,IF(入力!AU16&gt;入力!AV16,入力!AU16,入力!AV16)))</f>
        <v/>
      </c>
      <c r="AM66" s="283" t="str">
        <f>IF(入力!AW16="",IF(入力!AX16="","",入力!AX16),IF(入力!AX16="",入力!AW16,IF(入力!AW16&gt;入力!AX16,入力!AW16,入力!AX16)))</f>
        <v/>
      </c>
      <c r="AN66" s="199" t="str">
        <f>IF(入力!K16="","", IF(入力!AC16="","", IF(入力!Z16="","", K66/224*((X66-224)+(V66-224)))))</f>
        <v/>
      </c>
    </row>
    <row r="67" spans="1:40">
      <c r="A67" s="96">
        <f>IF(入力!A17="","",入力!A17)</f>
        <v>4</v>
      </c>
      <c r="B67" s="185" t="str">
        <f>IF(入力!B17="","",入力!B17)</f>
        <v/>
      </c>
      <c r="C67" s="185" t="str">
        <f>IF(入力!C17="","",入力!C17)</f>
        <v/>
      </c>
      <c r="D67" s="227" t="str">
        <f>IF(入力!D17="","",入力!D17)</f>
        <v/>
      </c>
      <c r="E67" s="417" t="str">
        <f>IF(入力!E66="", IF(D67="","",DATEDIF(D67,入力!$C$3,"Y")),入力!E66)</f>
        <v/>
      </c>
      <c r="F67" s="82" t="str">
        <f>IF(入力!F17="","",入力!F17)</f>
        <v/>
      </c>
      <c r="G67" s="185" t="str">
        <f>IF(入力!G17="","",入力!G17)</f>
        <v/>
      </c>
      <c r="H67" s="185" t="str">
        <f>IF(入力!H17="","",入力!H17)</f>
        <v/>
      </c>
      <c r="I67" s="82" t="str">
        <f>IF(入力!I17="","",入力!I17)</f>
        <v/>
      </c>
      <c r="J67" s="82" t="str">
        <f>IF(入力!J17="","",入力!J17)</f>
        <v/>
      </c>
      <c r="K67" s="159" t="str">
        <f>IF(入力!K17="","",入力!K17)</f>
        <v/>
      </c>
      <c r="L67" s="83" t="str">
        <f>IF(入力!L17="","",入力!L17)</f>
        <v/>
      </c>
      <c r="M67" s="205" t="str">
        <f>IF(OR(入力!M17="",入力!N17=""),"",((4.57/(1.0888-0.00153*(入力!M17+入力!N17))-4.142)*100))</f>
        <v/>
      </c>
      <c r="N67" s="83" t="str">
        <f>IF(OR(入力!L17="",入力!M17="",入力!N17=""),"",(入力!L17-(入力!L17*(4.57/(1.0888-0.00153*(入力!M17+入力!N17))-4.142)*100)/100))</f>
        <v/>
      </c>
      <c r="O67" s="83" t="str">
        <f>IF(入力!P17="", IF(入力!K17="","",入力!L17/POWER(入力!K17/100,2)),入力!P17)</f>
        <v/>
      </c>
      <c r="P67" s="83" t="str">
        <f>IF(入力!Q17="","",入力!Q17)</f>
        <v/>
      </c>
      <c r="Q67" s="189" t="str">
        <f>IF(入力!R17="","",入力!R17)</f>
        <v/>
      </c>
      <c r="R67" s="232" t="str">
        <f xml:space="preserve"> IF(入力!S17="",IF(入力!T17="","",入力!T17),IF(入力!T17="",入力!S17,IF(入力!S17&gt;入力!T17,入力!T17,入力!S17)))</f>
        <v/>
      </c>
      <c r="S67" s="241" t="str">
        <f>IF(入力!U17="",IF(入力!V17="","",入力!V17),IF(入力!V17="",入力!U17,IF(入力!U17&gt;入力!V17,入力!V17,入力!U17)))</f>
        <v/>
      </c>
      <c r="T67" s="486" t="str">
        <f>IF(入力!W17="",IF(入力!X17="","",入力!X17),IF(入力!X17="",入力!W17,IF(入力!W17&gt;入力!X17,入力!W17,入力!X17)))</f>
        <v/>
      </c>
      <c r="U67" s="234" t="str">
        <f>IF(入力!Y17="", IF(入力!W17="",IF(入力!X17="","",入力!X17-入力!Q17),IF(入力!X17="",入力!W17-入力!Q17,IF(入力!W17&gt;入力!X17,入力!W17-入力!Q17,入力!X17-入力!Q17))),入力!Y17)</f>
        <v/>
      </c>
      <c r="V67" s="234" t="str">
        <f>IF(入力!Z17="",IF(入力!AA17="","",入力!AA17),IF(入力!AA17="",入力!Z17,IF(入力!Z17&gt;入力!AA17,入力!Z17,入力!AA17)))</f>
        <v/>
      </c>
      <c r="W67" s="234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234" t="str">
        <f>IF(入力!AC17="",IF(入力!AD17="","",入力!AD17),IF(入力!AD17="",入力!AC17,IF(入力!AC17&gt;入力!AD17,入力!AC17,入力!AD17)))</f>
        <v/>
      </c>
      <c r="Y67" s="234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234" t="str">
        <f>IF(入力!AF17="",IF(入力!AG17="","",入力!AG17),IF(入力!AG17="",入力!AF17,IF(入力!AF17&gt;入力!AG17,入力!AF17,入力!AG17)))</f>
        <v/>
      </c>
      <c r="AA67" s="234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126" t="str">
        <f>IF(入力!AI17="",IF(入力!AJ17="","",入力!AJ17),IF(入力!AJ17="",入力!AI17,IF(入力!AI17&gt;入力!AJ17,入力!AI17,入力!AJ17)))</f>
        <v/>
      </c>
      <c r="AC67" s="232" t="str">
        <f>IF(入力!AK17="",IF(入力!AL17="","",入力!AL17),IF(入力!AL17="",入力!AK17,IF(入力!AK17&gt;入力!AL17,入力!AK17,入力!AL17)))</f>
        <v/>
      </c>
      <c r="AD67" s="231" t="str">
        <f>IF(入力!AM17="","",入力!AM17)</f>
        <v/>
      </c>
      <c r="AE67" s="158" t="str">
        <f>IF(入力!AN17="","",入力!AN17)</f>
        <v/>
      </c>
      <c r="AF67" s="231" t="str">
        <f>IF(入力!AO17="","",入力!AO17)</f>
        <v/>
      </c>
      <c r="AG67" s="244" t="str">
        <f>IF(入力!AP17="","",入力!AP17)</f>
        <v/>
      </c>
      <c r="AH67" s="510" t="str">
        <f>IF(入力!AQ17="","",入力!AQ17)</f>
        <v/>
      </c>
      <c r="AI67" s="84" t="str">
        <f>IF(入力!AR17="","",入力!AR17)</f>
        <v/>
      </c>
      <c r="AJ67" s="89" t="str">
        <f>IF(入力!AS17="","",入力!AS17)</f>
        <v/>
      </c>
      <c r="AK67" s="158" t="str">
        <f>IF(入力!AT17="","",入力!AT17)</f>
        <v/>
      </c>
      <c r="AL67" s="160" t="str">
        <f>IF(入力!AU17="",IF(入力!AV17="","",入力!AV17),IF(入力!AV17="",入力!AU17,IF(入力!AU17&gt;入力!AV17,入力!AU17,入力!AV17)))</f>
        <v/>
      </c>
      <c r="AM67" s="283" t="str">
        <f>IF(入力!AW17="",IF(入力!AX17="","",入力!AX17),IF(入力!AX17="",入力!AW17,IF(入力!AW17&gt;入力!AX17,入力!AW17,入力!AX17)))</f>
        <v/>
      </c>
      <c r="AN67" s="199" t="str">
        <f>IF(入力!K17="","", IF(入力!AC17="","", IF(入力!Z17="","", K67/224*((X67-224)+(V67-224)))))</f>
        <v/>
      </c>
    </row>
    <row r="68" spans="1:40">
      <c r="A68" s="96">
        <f>IF(入力!A18="","",入力!A18)</f>
        <v>5</v>
      </c>
      <c r="B68" s="185" t="str">
        <f>IF(入力!B18="","",入力!B18)</f>
        <v/>
      </c>
      <c r="C68" s="185" t="str">
        <f>IF(入力!C18="","",入力!C18)</f>
        <v/>
      </c>
      <c r="D68" s="227" t="str">
        <f>IF(入力!D18="","",入力!D18)</f>
        <v/>
      </c>
      <c r="E68" s="417" t="str">
        <f>IF(入力!E67="", IF(D68="","",DATEDIF(D68,入力!$C$3,"Y")),入力!E67)</f>
        <v/>
      </c>
      <c r="F68" s="82" t="str">
        <f>IF(入力!F18="","",入力!F18)</f>
        <v/>
      </c>
      <c r="G68" s="185" t="str">
        <f>IF(入力!G18="","",入力!G18)</f>
        <v/>
      </c>
      <c r="H68" s="185" t="str">
        <f>IF(入力!H18="","",入力!H18)</f>
        <v/>
      </c>
      <c r="I68" s="82" t="str">
        <f>IF(入力!I18="","",入力!I18)</f>
        <v/>
      </c>
      <c r="J68" s="82" t="str">
        <f>IF(入力!J18="","",入力!J18)</f>
        <v/>
      </c>
      <c r="K68" s="159" t="str">
        <f>IF(入力!K18="","",入力!K18)</f>
        <v/>
      </c>
      <c r="L68" s="83" t="str">
        <f>IF(入力!L18="","",入力!L18)</f>
        <v/>
      </c>
      <c r="M68" s="205" t="str">
        <f>IF(OR(入力!M18="",入力!N18=""),"",((4.57/(1.0888-0.00153*(入力!M18+入力!N18))-4.142)*100))</f>
        <v/>
      </c>
      <c r="N68" s="83" t="str">
        <f>IF(OR(入力!L18="",入力!M18="",入力!N18=""),"",(入力!L18-(入力!L18*(4.57/(1.0888-0.00153*(入力!M18+入力!N18))-4.142)*100)/100))</f>
        <v/>
      </c>
      <c r="O68" s="83" t="str">
        <f>IF(入力!P18="", IF(入力!K18="","",入力!L18/POWER(入力!K18/100,2)),入力!P18)</f>
        <v/>
      </c>
      <c r="P68" s="83" t="str">
        <f>IF(入力!Q18="","",入力!Q18)</f>
        <v/>
      </c>
      <c r="Q68" s="189" t="str">
        <f>IF(入力!R18="","",入力!R18)</f>
        <v/>
      </c>
      <c r="R68" s="232" t="str">
        <f xml:space="preserve"> IF(入力!S18="",IF(入力!T18="","",入力!T18),IF(入力!T18="",入力!S18,IF(入力!S18&gt;入力!T18,入力!T18,入力!S18)))</f>
        <v/>
      </c>
      <c r="S68" s="241" t="str">
        <f>IF(入力!U18="",IF(入力!V18="","",入力!V18),IF(入力!V18="",入力!U18,IF(入力!U18&gt;入力!V18,入力!V18,入力!U18)))</f>
        <v/>
      </c>
      <c r="T68" s="486" t="str">
        <f>IF(入力!W18="",IF(入力!X18="","",入力!X18),IF(入力!X18="",入力!W18,IF(入力!W18&gt;入力!X18,入力!W18,入力!X18)))</f>
        <v/>
      </c>
      <c r="U68" s="234" t="str">
        <f>IF(入力!Y18="", IF(入力!W18="",IF(入力!X18="","",入力!X18-入力!Q18),IF(入力!X18="",入力!W18-入力!Q18,IF(入力!W18&gt;入力!X18,入力!W18-入力!Q18,入力!X18-入力!Q18))),入力!Y18)</f>
        <v/>
      </c>
      <c r="V68" s="234" t="str">
        <f>IF(入力!Z18="",IF(入力!AA18="","",入力!AA18),IF(入力!AA18="",入力!Z18,IF(入力!Z18&gt;入力!AA18,入力!Z18,入力!AA18)))</f>
        <v/>
      </c>
      <c r="W68" s="234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234" t="str">
        <f>IF(入力!AC18="",IF(入力!AD18="","",入力!AD18),IF(入力!AD18="",入力!AC18,IF(入力!AC18&gt;入力!AD18,入力!AC18,入力!AD18)))</f>
        <v/>
      </c>
      <c r="Y68" s="234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234" t="str">
        <f>IF(入力!AF18="",IF(入力!AG18="","",入力!AG18),IF(入力!AG18="",入力!AF18,IF(入力!AF18&gt;入力!AG18,入力!AF18,入力!AG18)))</f>
        <v/>
      </c>
      <c r="AA68" s="234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126" t="str">
        <f>IF(入力!AI18="",IF(入力!AJ18="","",入力!AJ18),IF(入力!AJ18="",入力!AI18,IF(入力!AI18&gt;入力!AJ18,入力!AI18,入力!AJ18)))</f>
        <v/>
      </c>
      <c r="AC68" s="232" t="str">
        <f>IF(入力!AK18="",IF(入力!AL18="","",入力!AL18),IF(入力!AL18="",入力!AK18,IF(入力!AK18&gt;入力!AL18,入力!AK18,入力!AL18)))</f>
        <v/>
      </c>
      <c r="AD68" s="231" t="str">
        <f>IF(入力!AM18="","",入力!AM18)</f>
        <v/>
      </c>
      <c r="AE68" s="158" t="str">
        <f>IF(入力!AN18="","",入力!AN18)</f>
        <v/>
      </c>
      <c r="AF68" s="231" t="str">
        <f>IF(入力!AO18="","",入力!AO18)</f>
        <v/>
      </c>
      <c r="AG68" s="244" t="str">
        <f>IF(入力!AP18="","",入力!AP18)</f>
        <v/>
      </c>
      <c r="AH68" s="510" t="str">
        <f>IF(入力!AQ18="","",入力!AQ18)</f>
        <v/>
      </c>
      <c r="AI68" s="84" t="str">
        <f>IF(入力!AR18="","",入力!AR18)</f>
        <v/>
      </c>
      <c r="AJ68" s="89" t="str">
        <f>IF(入力!AS18="","",入力!AS18)</f>
        <v/>
      </c>
      <c r="AK68" s="158" t="str">
        <f>IF(入力!AT18="","",入力!AT18)</f>
        <v/>
      </c>
      <c r="AL68" s="160" t="str">
        <f>IF(入力!AU18="",IF(入力!AV18="","",入力!AV18),IF(入力!AV18="",入力!AU18,IF(入力!AU18&gt;入力!AV18,入力!AU18,入力!AV18)))</f>
        <v/>
      </c>
      <c r="AM68" s="283" t="str">
        <f>IF(入力!AW18="",IF(入力!AX18="","",入力!AX18),IF(入力!AX18="",入力!AW18,IF(入力!AW18&gt;入力!AX18,入力!AW18,入力!AX18)))</f>
        <v/>
      </c>
      <c r="AN68" s="199" t="str">
        <f>IF(入力!K18="","", IF(入力!AC18="","", IF(入力!Z18="","", K68/224*((X68-224)+(V68-224)))))</f>
        <v/>
      </c>
    </row>
    <row r="69" spans="1:40">
      <c r="A69" s="96">
        <f>IF(入力!A19="","",入力!A19)</f>
        <v>6</v>
      </c>
      <c r="B69" s="185" t="str">
        <f>IF(入力!B19="","",入力!B19)</f>
        <v/>
      </c>
      <c r="C69" s="185" t="str">
        <f>IF(入力!C19="","",入力!C19)</f>
        <v/>
      </c>
      <c r="D69" s="227" t="str">
        <f>IF(入力!D19="","",入力!D19)</f>
        <v/>
      </c>
      <c r="E69" s="417" t="str">
        <f>IF(入力!E68="", IF(D69="","",DATEDIF(D69,入力!$C$3,"Y")),入力!E68)</f>
        <v/>
      </c>
      <c r="F69" s="82" t="str">
        <f>IF(入力!F19="","",入力!F19)</f>
        <v/>
      </c>
      <c r="G69" s="185" t="str">
        <f>IF(入力!G19="","",入力!G19)</f>
        <v/>
      </c>
      <c r="H69" s="185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59" t="str">
        <f>IF(入力!K19="","",入力!K19)</f>
        <v/>
      </c>
      <c r="L69" s="83" t="str">
        <f>IF(入力!L19="","",入力!L19)</f>
        <v/>
      </c>
      <c r="M69" s="205" t="str">
        <f>IF(OR(入力!M19="",入力!N19=""),"",((4.57/(1.0888-0.00153*(入力!M19+入力!N19))-4.142)*100))</f>
        <v/>
      </c>
      <c r="N69" s="83" t="str">
        <f>IF(OR(入力!L19="",入力!M19="",入力!N19=""),"",(入力!L19-(入力!L19*(4.57/(1.0888-0.00153*(入力!M19+入力!N19))-4.142)*100)/100))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89" t="str">
        <f>IF(入力!R19="","",入力!R19)</f>
        <v/>
      </c>
      <c r="R69" s="232" t="str">
        <f xml:space="preserve"> IF(入力!S19="",IF(入力!T19="","",入力!T19),IF(入力!T19="",入力!S19,IF(入力!S19&gt;入力!T19,入力!T19,入力!S19)))</f>
        <v/>
      </c>
      <c r="S69" s="241" t="str">
        <f>IF(入力!U19="",IF(入力!V19="","",入力!V19),IF(入力!V19="",入力!U19,IF(入力!U19&gt;入力!V19,入力!V19,入力!U19)))</f>
        <v/>
      </c>
      <c r="T69" s="486" t="str">
        <f>IF(入力!W19="",IF(入力!X19="","",入力!X19),IF(入力!X19="",入力!W19,IF(入力!W19&gt;入力!X19,入力!W19,入力!X19)))</f>
        <v/>
      </c>
      <c r="U69" s="234" t="str">
        <f>IF(入力!Y19="", IF(入力!W19="",IF(入力!X19="","",入力!X19-入力!Q19),IF(入力!X19="",入力!W19-入力!Q19,IF(入力!W19&gt;入力!X19,入力!W19-入力!Q19,入力!X19-入力!Q19))),入力!Y19)</f>
        <v/>
      </c>
      <c r="V69" s="234" t="str">
        <f>IF(入力!Z19="",IF(入力!AA19="","",入力!AA19),IF(入力!AA19="",入力!Z19,IF(入力!Z19&gt;入力!AA19,入力!Z19,入力!AA19)))</f>
        <v/>
      </c>
      <c r="W6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234" t="str">
        <f>IF(入力!AC19="",IF(入力!AD19="","",入力!AD19),IF(入力!AD19="",入力!AC19,IF(入力!AC19&gt;入力!AD19,入力!AC19,入力!AD19)))</f>
        <v/>
      </c>
      <c r="Y6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234" t="str">
        <f>IF(入力!AF19="",IF(入力!AG19="","",入力!AG19),IF(入力!AG19="",入力!AF19,IF(入力!AF19&gt;入力!AG19,入力!AF19,入力!AG19)))</f>
        <v/>
      </c>
      <c r="AA6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126" t="str">
        <f>IF(入力!AI19="",IF(入力!AJ19="","",入力!AJ19),IF(入力!AJ19="",入力!AI19,IF(入力!AI19&gt;入力!AJ19,入力!AI19,入力!AJ19)))</f>
        <v/>
      </c>
      <c r="AC69" s="232" t="str">
        <f>IF(入力!AK19="",IF(入力!AL19="","",入力!AL19),IF(入力!AL19="",入力!AK19,IF(入力!AK19&gt;入力!AL19,入力!AK19,入力!AL19)))</f>
        <v/>
      </c>
      <c r="AD69" s="231" t="str">
        <f>IF(入力!AM19="","",入力!AM19)</f>
        <v/>
      </c>
      <c r="AE69" s="158" t="str">
        <f>IF(入力!AN19="","",入力!AN19)</f>
        <v/>
      </c>
      <c r="AF69" s="231" t="str">
        <f>IF(入力!AO19="","",入力!AO19)</f>
        <v/>
      </c>
      <c r="AG69" s="244" t="str">
        <f>IF(入力!AP19="","",入力!AP19)</f>
        <v/>
      </c>
      <c r="AH69" s="510" t="str">
        <f>IF(入力!AQ19="","",入力!AQ19)</f>
        <v/>
      </c>
      <c r="AI69" s="84" t="str">
        <f>IF(入力!AR19="","",入力!AR19)</f>
        <v/>
      </c>
      <c r="AJ69" s="89" t="str">
        <f>IF(入力!AS19="","",入力!AS19)</f>
        <v/>
      </c>
      <c r="AK69" s="158" t="str">
        <f>IF(入力!AT19="","",入力!AT19)</f>
        <v/>
      </c>
      <c r="AL69" s="160" t="str">
        <f>IF(入力!AU19="",IF(入力!AV19="","",入力!AV19),IF(入力!AV19="",入力!AU19,IF(入力!AU19&gt;入力!AV19,入力!AU19,入力!AV19)))</f>
        <v/>
      </c>
      <c r="AM69" s="283" t="str">
        <f>IF(入力!AW19="",IF(入力!AX19="","",入力!AX19),IF(入力!AX19="",入力!AW19,IF(入力!AW19&gt;入力!AX19,入力!AW19,入力!AX19)))</f>
        <v/>
      </c>
      <c r="AN69" s="199" t="str">
        <f>IF(入力!K19="","", IF(入力!AC19="","", IF(入力!Z19="","", K69/224*((X69-224)+(V69-224)))))</f>
        <v/>
      </c>
    </row>
    <row r="70" spans="1:40">
      <c r="A70" s="96">
        <f>IF(入力!A20="","",入力!A20)</f>
        <v>7</v>
      </c>
      <c r="B70" s="185" t="str">
        <f>IF(入力!B20="","",入力!B20)</f>
        <v/>
      </c>
      <c r="C70" s="185" t="str">
        <f>IF(入力!C20="","",入力!C20)</f>
        <v/>
      </c>
      <c r="D70" s="227" t="str">
        <f>IF(入力!D20="","",入力!D20)</f>
        <v/>
      </c>
      <c r="E70" s="417" t="str">
        <f>IF(入力!E69="", IF(D70="","",DATEDIF(D70,入力!$C$3,"Y")),入力!E69)</f>
        <v/>
      </c>
      <c r="F70" s="82" t="str">
        <f>IF(入力!F20="","",入力!F20)</f>
        <v/>
      </c>
      <c r="G70" s="185" t="str">
        <f>IF(入力!G20="","",入力!G20)</f>
        <v/>
      </c>
      <c r="H70" s="185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59" t="str">
        <f>IF(入力!K20="","",入力!K20)</f>
        <v/>
      </c>
      <c r="L70" s="83" t="str">
        <f>IF(入力!L20="","",入力!L20)</f>
        <v/>
      </c>
      <c r="M70" s="205" t="str">
        <f>IF(OR(入力!M20="",入力!N20=""),"",((4.57/(1.0888-0.00153*(入力!M20+入力!N20))-4.142)*100))</f>
        <v/>
      </c>
      <c r="N70" s="83" t="str">
        <f>IF(OR(入力!L20="",入力!M20="",入力!N20=""),"",(入力!L20-(入力!L20*(4.57/(1.0888-0.00153*(入力!M20+入力!N20))-4.142)*100)/100))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89" t="str">
        <f>IF(入力!R20="","",入力!R20)</f>
        <v/>
      </c>
      <c r="R70" s="232" t="str">
        <f xml:space="preserve"> IF(入力!S20="",IF(入力!T20="","",入力!T20),IF(入力!T20="",入力!S20,IF(入力!S20&gt;入力!T20,入力!T20,入力!S20)))</f>
        <v/>
      </c>
      <c r="S70" s="241" t="str">
        <f>IF(入力!U20="",IF(入力!V20="","",入力!V20),IF(入力!V20="",入力!U20,IF(入力!U20&gt;入力!V20,入力!V20,入力!U20)))</f>
        <v/>
      </c>
      <c r="T70" s="486" t="str">
        <f>IF(入力!W20="",IF(入力!X20="","",入力!X20),IF(入力!X20="",入力!W20,IF(入力!W20&gt;入力!X20,入力!W20,入力!X20)))</f>
        <v/>
      </c>
      <c r="U70" s="234" t="str">
        <f>IF(入力!Y20="", IF(入力!W20="",IF(入力!X20="","",入力!X20-入力!Q20),IF(入力!X20="",入力!W20-入力!Q20,IF(入力!W20&gt;入力!X20,入力!W20-入力!Q20,入力!X20-入力!Q20))),入力!Y20)</f>
        <v/>
      </c>
      <c r="V70" s="234" t="str">
        <f>IF(入力!Z20="",IF(入力!AA20="","",入力!AA20),IF(入力!AA20="",入力!Z20,IF(入力!Z20&gt;入力!AA20,入力!Z20,入力!AA20)))</f>
        <v/>
      </c>
      <c r="W7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234" t="str">
        <f>IF(入力!AC20="",IF(入力!AD20="","",入力!AD20),IF(入力!AD20="",入力!AC20,IF(入力!AC20&gt;入力!AD20,入力!AC20,入力!AD20)))</f>
        <v/>
      </c>
      <c r="Y7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234" t="str">
        <f>IF(入力!AF20="",IF(入力!AG20="","",入力!AG20),IF(入力!AG20="",入力!AF20,IF(入力!AF20&gt;入力!AG20,入力!AF20,入力!AG20)))</f>
        <v/>
      </c>
      <c r="AA7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126" t="str">
        <f>IF(入力!AI20="",IF(入力!AJ20="","",入力!AJ20),IF(入力!AJ20="",入力!AI20,IF(入力!AI20&gt;入力!AJ20,入力!AI20,入力!AJ20)))</f>
        <v/>
      </c>
      <c r="AC70" s="232" t="str">
        <f>IF(入力!AK20="",IF(入力!AL20="","",入力!AL20),IF(入力!AL20="",入力!AK20,IF(入力!AK20&gt;入力!AL20,入力!AK20,入力!AL20)))</f>
        <v/>
      </c>
      <c r="AD70" s="231" t="str">
        <f>IF(入力!AM20="","",入力!AM20)</f>
        <v/>
      </c>
      <c r="AE70" s="158" t="str">
        <f>IF(入力!AN20="","",入力!AN20)</f>
        <v/>
      </c>
      <c r="AF70" s="231" t="str">
        <f>IF(入力!AO20="","",入力!AO20)</f>
        <v/>
      </c>
      <c r="AG70" s="244" t="str">
        <f>IF(入力!AP20="","",入力!AP20)</f>
        <v/>
      </c>
      <c r="AH70" s="510" t="str">
        <f>IF(入力!AQ20="","",入力!AQ20)</f>
        <v/>
      </c>
      <c r="AI70" s="84" t="str">
        <f>IF(入力!AR20="","",入力!AR20)</f>
        <v/>
      </c>
      <c r="AJ70" s="89" t="str">
        <f>IF(入力!AS20="","",入力!AS20)</f>
        <v/>
      </c>
      <c r="AK70" s="158" t="str">
        <f>IF(入力!AT20="","",入力!AT20)</f>
        <v/>
      </c>
      <c r="AL70" s="160" t="str">
        <f>IF(入力!AU20="",IF(入力!AV20="","",入力!AV20),IF(入力!AV20="",入力!AU20,IF(入力!AU20&gt;入力!AV20,入力!AU20,入力!AV20)))</f>
        <v/>
      </c>
      <c r="AM70" s="283" t="str">
        <f>IF(入力!AW20="",IF(入力!AX20="","",入力!AX20),IF(入力!AX20="",入力!AW20,IF(入力!AW20&gt;入力!AX20,入力!AW20,入力!AX20)))</f>
        <v/>
      </c>
      <c r="AN70" s="199" t="str">
        <f>IF(入力!K20="","", IF(入力!AC20="","", IF(入力!Z20="","", K70/224*((X70-224)+(V70-224)))))</f>
        <v/>
      </c>
    </row>
    <row r="71" spans="1:40">
      <c r="A71" s="96">
        <f>IF(入力!A21="","",入力!A21)</f>
        <v>8</v>
      </c>
      <c r="B71" s="185" t="str">
        <f>IF(入力!B21="","",入力!B21)</f>
        <v/>
      </c>
      <c r="C71" s="185" t="str">
        <f>IF(入力!C21="","",入力!C21)</f>
        <v/>
      </c>
      <c r="D71" s="227" t="str">
        <f>IF(入力!D21="","",入力!D21)</f>
        <v/>
      </c>
      <c r="E71" s="417" t="str">
        <f>IF(入力!E70="", IF(D71="","",DATEDIF(D71,入力!$C$3,"Y")),入力!E70)</f>
        <v/>
      </c>
      <c r="F71" s="82" t="str">
        <f>IF(入力!F21="","",入力!F21)</f>
        <v/>
      </c>
      <c r="G71" s="185" t="str">
        <f>IF(入力!G21="","",入力!G21)</f>
        <v/>
      </c>
      <c r="H71" s="185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59" t="str">
        <f>IF(入力!K21="","",入力!K21)</f>
        <v/>
      </c>
      <c r="L71" s="83" t="str">
        <f>IF(入力!L21="","",入力!L21)</f>
        <v/>
      </c>
      <c r="M71" s="205" t="str">
        <f>IF(OR(入力!M21="",入力!N21=""),"",((4.57/(1.0888-0.00153*(入力!M21+入力!N21))-4.142)*100))</f>
        <v/>
      </c>
      <c r="N71" s="83" t="str">
        <f>IF(OR(入力!L21="",入力!M21="",入力!N21=""),"",(入力!L21-(入力!L21*(4.57/(1.0888-0.00153*(入力!M21+入力!N21))-4.142)*100)/100))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89" t="str">
        <f>IF(入力!R21="","",入力!R21)</f>
        <v/>
      </c>
      <c r="R71" s="232" t="str">
        <f xml:space="preserve"> IF(入力!S21="",IF(入力!T21="","",入力!T21),IF(入力!T21="",入力!S21,IF(入力!S21&gt;入力!T21,入力!T21,入力!S21)))</f>
        <v/>
      </c>
      <c r="S71" s="241" t="str">
        <f>IF(入力!U21="",IF(入力!V21="","",入力!V21),IF(入力!V21="",入力!U21,IF(入力!U21&gt;入力!V21,入力!V21,入力!U21)))</f>
        <v/>
      </c>
      <c r="T71" s="486" t="str">
        <f>IF(入力!W21="",IF(入力!X21="","",入力!X21),IF(入力!X21="",入力!W21,IF(入力!W21&gt;入力!X21,入力!W21,入力!X21)))</f>
        <v/>
      </c>
      <c r="U71" s="234" t="str">
        <f>IF(入力!Y21="", IF(入力!W21="",IF(入力!X21="","",入力!X21-入力!Q21),IF(入力!X21="",入力!W21-入力!Q21,IF(入力!W21&gt;入力!X21,入力!W21-入力!Q21,入力!X21-入力!Q21))),入力!Y21)</f>
        <v/>
      </c>
      <c r="V71" s="234" t="str">
        <f>IF(入力!Z21="",IF(入力!AA21="","",入力!AA21),IF(入力!AA21="",入力!Z21,IF(入力!Z21&gt;入力!AA21,入力!Z21,入力!AA21)))</f>
        <v/>
      </c>
      <c r="W7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234" t="str">
        <f>IF(入力!AC21="",IF(入力!AD21="","",入力!AD21),IF(入力!AD21="",入力!AC21,IF(入力!AC21&gt;入力!AD21,入力!AC21,入力!AD21)))</f>
        <v/>
      </c>
      <c r="Y7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234" t="str">
        <f>IF(入力!AF21="",IF(入力!AG21="","",入力!AG21),IF(入力!AG21="",入力!AF21,IF(入力!AF21&gt;入力!AG21,入力!AF21,入力!AG21)))</f>
        <v/>
      </c>
      <c r="AA7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126" t="str">
        <f>IF(入力!AI21="",IF(入力!AJ21="","",入力!AJ21),IF(入力!AJ21="",入力!AI21,IF(入力!AI21&gt;入力!AJ21,入力!AI21,入力!AJ21)))</f>
        <v/>
      </c>
      <c r="AC71" s="232" t="str">
        <f>IF(入力!AK21="",IF(入力!AL21="","",入力!AL21),IF(入力!AL21="",入力!AK21,IF(入力!AK21&gt;入力!AL21,入力!AK21,入力!AL21)))</f>
        <v/>
      </c>
      <c r="AD71" s="231" t="str">
        <f>IF(入力!AM21="","",入力!AM21)</f>
        <v/>
      </c>
      <c r="AE71" s="158" t="str">
        <f>IF(入力!AN21="","",入力!AN21)</f>
        <v/>
      </c>
      <c r="AF71" s="231" t="str">
        <f>IF(入力!AO21="","",入力!AO21)</f>
        <v/>
      </c>
      <c r="AG71" s="244" t="str">
        <f>IF(入力!AP21="","",入力!AP21)</f>
        <v/>
      </c>
      <c r="AH71" s="510" t="str">
        <f>IF(入力!AQ21="","",入力!AQ21)</f>
        <v/>
      </c>
      <c r="AI71" s="84" t="str">
        <f>IF(入力!AR21="","",入力!AR21)</f>
        <v/>
      </c>
      <c r="AJ71" s="89" t="str">
        <f>IF(入力!AS21="","",入力!AS21)</f>
        <v/>
      </c>
      <c r="AK71" s="158" t="str">
        <f>IF(入力!AT21="","",入力!AT21)</f>
        <v/>
      </c>
      <c r="AL71" s="160" t="str">
        <f>IF(入力!AU21="",IF(入力!AV21="","",入力!AV21),IF(入力!AV21="",入力!AU21,IF(入力!AU21&gt;入力!AV21,入力!AU21,入力!AV21)))</f>
        <v/>
      </c>
      <c r="AM71" s="283" t="str">
        <f>IF(入力!AW21="",IF(入力!AX21="","",入力!AX21),IF(入力!AX21="",入力!AW21,IF(入力!AW21&gt;入力!AX21,入力!AW21,入力!AX21)))</f>
        <v/>
      </c>
      <c r="AN71" s="199" t="str">
        <f>IF(入力!K21="","", IF(入力!AC21="","", IF(入力!Z21="","", K71/224*((X71-224)+(V71-224)))))</f>
        <v/>
      </c>
    </row>
    <row r="72" spans="1:40">
      <c r="A72" s="96">
        <f>IF(入力!A22="","",入力!A22)</f>
        <v>9</v>
      </c>
      <c r="B72" s="185" t="str">
        <f>IF(入力!B22="","",入力!B22)</f>
        <v/>
      </c>
      <c r="C72" s="185" t="str">
        <f>IF(入力!C22="","",入力!C22)</f>
        <v/>
      </c>
      <c r="D72" s="227" t="str">
        <f>IF(入力!D22="","",入力!D22)</f>
        <v/>
      </c>
      <c r="E72" s="417" t="str">
        <f>IF(入力!E71="", IF(D72="","",DATEDIF(D72,入力!$C$3,"Y")),入力!E71)</f>
        <v/>
      </c>
      <c r="F72" s="82" t="str">
        <f>IF(入力!F22="","",入力!F22)</f>
        <v/>
      </c>
      <c r="G72" s="185" t="str">
        <f>IF(入力!G22="","",入力!G22)</f>
        <v/>
      </c>
      <c r="H72" s="185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59" t="str">
        <f>IF(入力!K22="","",入力!K22)</f>
        <v/>
      </c>
      <c r="L72" s="83" t="str">
        <f>IF(入力!L22="","",入力!L22)</f>
        <v/>
      </c>
      <c r="M72" s="205" t="str">
        <f>IF(OR(入力!M22="",入力!N22=""),"",((4.57/(1.0888-0.00153*(入力!M22+入力!N22))-4.142)*100))</f>
        <v/>
      </c>
      <c r="N72" s="83" t="str">
        <f>IF(OR(入力!L22="",入力!M22="",入力!N22=""),"",(入力!L22-(入力!L22*(4.57/(1.0888-0.00153*(入力!M22+入力!N22))-4.142)*100)/100))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89" t="str">
        <f>IF(入力!R22="","",入力!R22)</f>
        <v/>
      </c>
      <c r="R72" s="232" t="str">
        <f xml:space="preserve"> IF(入力!S22="",IF(入力!T22="","",入力!T22),IF(入力!T22="",入力!S22,IF(入力!S22&gt;入力!T22,入力!T22,入力!S22)))</f>
        <v/>
      </c>
      <c r="S72" s="241" t="str">
        <f>IF(入力!U22="",IF(入力!V22="","",入力!V22),IF(入力!V22="",入力!U22,IF(入力!U22&gt;入力!V22,入力!V22,入力!U22)))</f>
        <v/>
      </c>
      <c r="T72" s="486" t="str">
        <f>IF(入力!W22="",IF(入力!X22="","",入力!X22),IF(入力!X22="",入力!W22,IF(入力!W22&gt;入力!X22,入力!W22,入力!X22)))</f>
        <v/>
      </c>
      <c r="U72" s="234" t="str">
        <f>IF(入力!Y22="", IF(入力!W22="",IF(入力!X22="","",入力!X22-入力!Q22),IF(入力!X22="",入力!W22-入力!Q22,IF(入力!W22&gt;入力!X22,入力!W22-入力!Q22,入力!X22-入力!Q22))),入力!Y22)</f>
        <v/>
      </c>
      <c r="V72" s="234" t="str">
        <f>IF(入力!Z22="",IF(入力!AA22="","",入力!AA22),IF(入力!AA22="",入力!Z22,IF(入力!Z22&gt;入力!AA22,入力!Z22,入力!AA22)))</f>
        <v/>
      </c>
      <c r="W7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234" t="str">
        <f>IF(入力!AC22="",IF(入力!AD22="","",入力!AD22),IF(入力!AD22="",入力!AC22,IF(入力!AC22&gt;入力!AD22,入力!AC22,入力!AD22)))</f>
        <v/>
      </c>
      <c r="Y7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234" t="str">
        <f>IF(入力!AF22="",IF(入力!AG22="","",入力!AG22),IF(入力!AG22="",入力!AF22,IF(入力!AF22&gt;入力!AG22,入力!AF22,入力!AG22)))</f>
        <v/>
      </c>
      <c r="AA7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126" t="str">
        <f>IF(入力!AI22="",IF(入力!AJ22="","",入力!AJ22),IF(入力!AJ22="",入力!AI22,IF(入力!AI22&gt;入力!AJ22,入力!AI22,入力!AJ22)))</f>
        <v/>
      </c>
      <c r="AC72" s="232" t="str">
        <f>IF(入力!AK22="",IF(入力!AL22="","",入力!AL22),IF(入力!AL22="",入力!AK22,IF(入力!AK22&gt;入力!AL22,入力!AK22,入力!AL22)))</f>
        <v/>
      </c>
      <c r="AD72" s="231" t="str">
        <f>IF(入力!AM22="","",入力!AM22)</f>
        <v/>
      </c>
      <c r="AE72" s="158" t="str">
        <f>IF(入力!AN22="","",入力!AN22)</f>
        <v/>
      </c>
      <c r="AF72" s="231" t="str">
        <f>IF(入力!AO22="","",入力!AO22)</f>
        <v/>
      </c>
      <c r="AG72" s="244" t="str">
        <f>IF(入力!AP22="","",入力!AP22)</f>
        <v/>
      </c>
      <c r="AH72" s="510" t="str">
        <f>IF(入力!AQ22="","",入力!AQ22)</f>
        <v/>
      </c>
      <c r="AI72" s="84" t="str">
        <f>IF(入力!AR22="","",入力!AR22)</f>
        <v/>
      </c>
      <c r="AJ72" s="89" t="str">
        <f>IF(入力!AS22="","",入力!AS22)</f>
        <v/>
      </c>
      <c r="AK72" s="158" t="str">
        <f>IF(入力!AT22="","",入力!AT22)</f>
        <v/>
      </c>
      <c r="AL72" s="160" t="str">
        <f>IF(入力!AU22="",IF(入力!AV22="","",入力!AV22),IF(入力!AV22="",入力!AU22,IF(入力!AU22&gt;入力!AV22,入力!AU22,入力!AV22)))</f>
        <v/>
      </c>
      <c r="AM72" s="283" t="str">
        <f>IF(入力!AW22="",IF(入力!AX22="","",入力!AX22),IF(入力!AX22="",入力!AW22,IF(入力!AW22&gt;入力!AX22,入力!AW22,入力!AX22)))</f>
        <v/>
      </c>
      <c r="AN72" s="199" t="str">
        <f>IF(入力!K22="","", IF(入力!AC22="","", IF(入力!Z22="","", K72/224*((X72-224)+(V72-224)))))</f>
        <v/>
      </c>
    </row>
    <row r="73" spans="1:40">
      <c r="A73" s="96">
        <f>IF(入力!A23="","",入力!A23)</f>
        <v>10</v>
      </c>
      <c r="B73" s="185" t="str">
        <f>IF(入力!B23="","",入力!B23)</f>
        <v/>
      </c>
      <c r="C73" s="185" t="str">
        <f>IF(入力!C23="","",入力!C23)</f>
        <v/>
      </c>
      <c r="D73" s="227" t="str">
        <f>IF(入力!D23="","",入力!D23)</f>
        <v/>
      </c>
      <c r="E73" s="417" t="str">
        <f>IF(入力!E72="", IF(D73="","",DATEDIF(D73,入力!$C$3,"Y")),入力!E72)</f>
        <v/>
      </c>
      <c r="F73" s="82" t="str">
        <f>IF(入力!F23="","",入力!F23)</f>
        <v/>
      </c>
      <c r="G73" s="185" t="str">
        <f>IF(入力!G23="","",入力!G23)</f>
        <v/>
      </c>
      <c r="H73" s="185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59" t="str">
        <f>IF(入力!K23="","",入力!K23)</f>
        <v/>
      </c>
      <c r="L73" s="83" t="str">
        <f>IF(入力!L23="","",入力!L23)</f>
        <v/>
      </c>
      <c r="M73" s="205" t="str">
        <f>IF(OR(入力!M23="",入力!N23=""),"",((4.57/(1.0888-0.00153*(入力!M23+入力!N23))-4.142)*100))</f>
        <v/>
      </c>
      <c r="N73" s="83" t="str">
        <f>IF(OR(入力!L23="",入力!M23="",入力!N23=""),"",(入力!L23-(入力!L23*(4.57/(1.0888-0.00153*(入力!M23+入力!N23))-4.142)*100)/100))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89" t="str">
        <f>IF(入力!R23="","",入力!R23)</f>
        <v/>
      </c>
      <c r="R73" s="232" t="str">
        <f xml:space="preserve"> IF(入力!S23="",IF(入力!T23="","",入力!T23),IF(入力!T23="",入力!S23,IF(入力!S23&gt;入力!T23,入力!T23,入力!S23)))</f>
        <v/>
      </c>
      <c r="S73" s="241" t="str">
        <f>IF(入力!U23="",IF(入力!V23="","",入力!V23),IF(入力!V23="",入力!U23,IF(入力!U23&gt;入力!V23,入力!V23,入力!U23)))</f>
        <v/>
      </c>
      <c r="T73" s="486" t="str">
        <f>IF(入力!W23="",IF(入力!X23="","",入力!X23),IF(入力!X23="",入力!W23,IF(入力!W23&gt;入力!X23,入力!W23,入力!X23)))</f>
        <v/>
      </c>
      <c r="U73" s="234" t="str">
        <f>IF(入力!Y23="", IF(入力!W23="",IF(入力!X23="","",入力!X23-入力!Q23),IF(入力!X23="",入力!W23-入力!Q23,IF(入力!W23&gt;入力!X23,入力!W23-入力!Q23,入力!X23-入力!Q23))),入力!Y23)</f>
        <v/>
      </c>
      <c r="V73" s="234" t="str">
        <f>IF(入力!Z23="",IF(入力!AA23="","",入力!AA23),IF(入力!AA23="",入力!Z23,IF(入力!Z23&gt;入力!AA23,入力!Z23,入力!AA23)))</f>
        <v/>
      </c>
      <c r="W7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234" t="str">
        <f>IF(入力!AC23="",IF(入力!AD23="","",入力!AD23),IF(入力!AD23="",入力!AC23,IF(入力!AC23&gt;入力!AD23,入力!AC23,入力!AD23)))</f>
        <v/>
      </c>
      <c r="Y7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234" t="str">
        <f>IF(入力!AF23="",IF(入力!AG23="","",入力!AG23),IF(入力!AG23="",入力!AF23,IF(入力!AF23&gt;入力!AG23,入力!AF23,入力!AG23)))</f>
        <v/>
      </c>
      <c r="AA7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126" t="str">
        <f>IF(入力!AI23="",IF(入力!AJ23="","",入力!AJ23),IF(入力!AJ23="",入力!AI23,IF(入力!AI23&gt;入力!AJ23,入力!AI23,入力!AJ23)))</f>
        <v/>
      </c>
      <c r="AC73" s="232" t="str">
        <f>IF(入力!AK23="",IF(入力!AL23="","",入力!AL23),IF(入力!AL23="",入力!AK23,IF(入力!AK23&gt;入力!AL23,入力!AK23,入力!AL23)))</f>
        <v/>
      </c>
      <c r="AD73" s="231" t="str">
        <f>IF(入力!AM23="","",入力!AM23)</f>
        <v/>
      </c>
      <c r="AE73" s="158" t="str">
        <f>IF(入力!AN23="","",入力!AN23)</f>
        <v/>
      </c>
      <c r="AF73" s="231" t="str">
        <f>IF(入力!AO23="","",入力!AO23)</f>
        <v/>
      </c>
      <c r="AG73" s="244" t="str">
        <f>IF(入力!AP23="","",入力!AP23)</f>
        <v/>
      </c>
      <c r="AH73" s="510" t="str">
        <f>IF(入力!AQ23="","",入力!AQ23)</f>
        <v/>
      </c>
      <c r="AI73" s="84" t="str">
        <f>IF(入力!AR23="","",入力!AR23)</f>
        <v/>
      </c>
      <c r="AJ73" s="89" t="str">
        <f>IF(入力!AS23="","",入力!AS23)</f>
        <v/>
      </c>
      <c r="AK73" s="158" t="str">
        <f>IF(入力!AT23="","",入力!AT23)</f>
        <v/>
      </c>
      <c r="AL73" s="160" t="str">
        <f>IF(入力!AU23="",IF(入力!AV23="","",入力!AV23),IF(入力!AV23="",入力!AU23,IF(入力!AU23&gt;入力!AV23,入力!AU23,入力!AV23)))</f>
        <v/>
      </c>
      <c r="AM73" s="283" t="str">
        <f>IF(入力!AW23="",IF(入力!AX23="","",入力!AX23),IF(入力!AX23="",入力!AW23,IF(入力!AW23&gt;入力!AX23,入力!AW23,入力!AX23)))</f>
        <v/>
      </c>
      <c r="AN73" s="199" t="str">
        <f>IF(入力!K23="","", IF(入力!AC23="","", IF(入力!Z23="","", K73/224*((X73-224)+(V73-224)))))</f>
        <v/>
      </c>
    </row>
    <row r="74" spans="1:40">
      <c r="A74" s="96">
        <f>IF(入力!A24="","",入力!A24)</f>
        <v>11</v>
      </c>
      <c r="B74" s="185" t="str">
        <f>IF(入力!B24="","",入力!B24)</f>
        <v/>
      </c>
      <c r="C74" s="185" t="str">
        <f>IF(入力!C24="","",入力!C24)</f>
        <v/>
      </c>
      <c r="D74" s="227" t="str">
        <f>IF(入力!D24="","",入力!D24)</f>
        <v/>
      </c>
      <c r="E74" s="417" t="str">
        <f>IF(入力!E73="", IF(D74="","",DATEDIF(D74,入力!$C$3,"Y")),入力!E73)</f>
        <v/>
      </c>
      <c r="F74" s="82" t="str">
        <f>IF(入力!F24="","",入力!F24)</f>
        <v/>
      </c>
      <c r="G74" s="185" t="str">
        <f>IF(入力!G24="","",入力!G24)</f>
        <v/>
      </c>
      <c r="H74" s="185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59" t="str">
        <f>IF(入力!K24="","",入力!K24)</f>
        <v/>
      </c>
      <c r="L74" s="83" t="str">
        <f>IF(入力!L24="","",入力!L24)</f>
        <v/>
      </c>
      <c r="M74" s="205" t="str">
        <f>IF(OR(入力!M24="",入力!N24=""),"",((4.57/(1.0888-0.00153*(入力!M24+入力!N24))-4.142)*100))</f>
        <v/>
      </c>
      <c r="N74" s="83" t="str">
        <f>IF(OR(入力!L24="",入力!M24="",入力!N24=""),"",(入力!L24-(入力!L24*(4.57/(1.0888-0.00153*(入力!M24+入力!N24))-4.142)*100)/100))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89" t="str">
        <f>IF(入力!R24="","",入力!R24)</f>
        <v/>
      </c>
      <c r="R74" s="232" t="str">
        <f xml:space="preserve"> IF(入力!S24="",IF(入力!T24="","",入力!T24),IF(入力!T24="",入力!S24,IF(入力!S24&gt;入力!T24,入力!T24,入力!S24)))</f>
        <v/>
      </c>
      <c r="S74" s="241" t="str">
        <f>IF(入力!U24="",IF(入力!V24="","",入力!V24),IF(入力!V24="",入力!U24,IF(入力!U24&gt;入力!V24,入力!V24,入力!U24)))</f>
        <v/>
      </c>
      <c r="T74" s="486" t="str">
        <f>IF(入力!W24="",IF(入力!X24="","",入力!X24),IF(入力!X24="",入力!W24,IF(入力!W24&gt;入力!X24,入力!W24,入力!X24)))</f>
        <v/>
      </c>
      <c r="U74" s="234" t="str">
        <f>IF(入力!Y24="", IF(入力!W24="",IF(入力!X24="","",入力!X24-入力!Q24),IF(入力!X24="",入力!W24-入力!Q24,IF(入力!W24&gt;入力!X24,入力!W24-入力!Q24,入力!X24-入力!Q24))),入力!Y24)</f>
        <v/>
      </c>
      <c r="V74" s="234" t="str">
        <f>IF(入力!Z24="",IF(入力!AA24="","",入力!AA24),IF(入力!AA24="",入力!Z24,IF(入力!Z24&gt;入力!AA24,入力!Z24,入力!AA24)))</f>
        <v/>
      </c>
      <c r="W7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234" t="str">
        <f>IF(入力!AC24="",IF(入力!AD24="","",入力!AD24),IF(入力!AD24="",入力!AC24,IF(入力!AC24&gt;入力!AD24,入力!AC24,入力!AD24)))</f>
        <v/>
      </c>
      <c r="Y7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234" t="str">
        <f>IF(入力!AF24="",IF(入力!AG24="","",入力!AG24),IF(入力!AG24="",入力!AF24,IF(入力!AF24&gt;入力!AG24,入力!AF24,入力!AG24)))</f>
        <v/>
      </c>
      <c r="AA7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126" t="str">
        <f>IF(入力!AI24="",IF(入力!AJ24="","",入力!AJ24),IF(入力!AJ24="",入力!AI24,IF(入力!AI24&gt;入力!AJ24,入力!AI24,入力!AJ24)))</f>
        <v/>
      </c>
      <c r="AC74" s="232" t="str">
        <f>IF(入力!AK24="",IF(入力!AL24="","",入力!AL24),IF(入力!AL24="",入力!AK24,IF(入力!AK24&gt;入力!AL24,入力!AK24,入力!AL24)))</f>
        <v/>
      </c>
      <c r="AD74" s="231" t="str">
        <f>IF(入力!AM24="","",入力!AM24)</f>
        <v/>
      </c>
      <c r="AE74" s="158" t="str">
        <f>IF(入力!AN24="","",入力!AN24)</f>
        <v/>
      </c>
      <c r="AF74" s="231" t="str">
        <f>IF(入力!AO24="","",入力!AO24)</f>
        <v/>
      </c>
      <c r="AG74" s="244" t="str">
        <f>IF(入力!AP24="","",入力!AP24)</f>
        <v/>
      </c>
      <c r="AH74" s="510" t="str">
        <f>IF(入力!AQ24="","",入力!AQ24)</f>
        <v/>
      </c>
      <c r="AI74" s="84" t="str">
        <f>IF(入力!AR24="","",入力!AR24)</f>
        <v/>
      </c>
      <c r="AJ74" s="89" t="str">
        <f>IF(入力!AS24="","",入力!AS24)</f>
        <v/>
      </c>
      <c r="AK74" s="158" t="str">
        <f>IF(入力!AT24="","",入力!AT24)</f>
        <v/>
      </c>
      <c r="AL74" s="160" t="str">
        <f>IF(入力!AU24="",IF(入力!AV24="","",入力!AV24),IF(入力!AV24="",入力!AU24,IF(入力!AU24&gt;入力!AV24,入力!AU24,入力!AV24)))</f>
        <v/>
      </c>
      <c r="AM74" s="283" t="str">
        <f>IF(入力!AW24="",IF(入力!AX24="","",入力!AX24),IF(入力!AX24="",入力!AW24,IF(入力!AW24&gt;入力!AX24,入力!AW24,入力!AX24)))</f>
        <v/>
      </c>
      <c r="AN74" s="199" t="str">
        <f>IF(入力!K24="","", IF(入力!AC24="","", IF(入力!Z24="","", K74/224*((X74-224)+(V74-224)))))</f>
        <v/>
      </c>
    </row>
    <row r="75" spans="1:40">
      <c r="A75" s="96">
        <f>IF(入力!A25="","",入力!A25)</f>
        <v>12</v>
      </c>
      <c r="B75" s="185" t="str">
        <f>IF(入力!B25="","",入力!B25)</f>
        <v/>
      </c>
      <c r="C75" s="185" t="str">
        <f>IF(入力!C25="","",入力!C25)</f>
        <v/>
      </c>
      <c r="D75" s="227" t="str">
        <f>IF(入力!D25="","",入力!D25)</f>
        <v/>
      </c>
      <c r="E75" s="417" t="str">
        <f>IF(入力!E74="", IF(D75="","",DATEDIF(D75,入力!$C$3,"Y")),入力!E74)</f>
        <v/>
      </c>
      <c r="F75" s="82" t="str">
        <f>IF(入力!F25="","",入力!F25)</f>
        <v/>
      </c>
      <c r="G75" s="185" t="str">
        <f>IF(入力!G25="","",入力!G25)</f>
        <v/>
      </c>
      <c r="H75" s="185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59" t="str">
        <f>IF(入力!K25="","",入力!K25)</f>
        <v/>
      </c>
      <c r="L75" s="83" t="str">
        <f>IF(入力!L25="","",入力!L25)</f>
        <v/>
      </c>
      <c r="M75" s="205" t="str">
        <f>IF(OR(入力!M25="",入力!N25=""),"",((4.57/(1.0888-0.00153*(入力!M25+入力!N25))-4.142)*100))</f>
        <v/>
      </c>
      <c r="N75" s="83" t="str">
        <f>IF(OR(入力!L25="",入力!M25="",入力!N25=""),"",(入力!L25-(入力!L25*(4.57/(1.0888-0.00153*(入力!M25+入力!N25))-4.142)*100)/100))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89" t="str">
        <f>IF(入力!R25="","",入力!R25)</f>
        <v/>
      </c>
      <c r="R75" s="232" t="str">
        <f xml:space="preserve"> IF(入力!S25="",IF(入力!T25="","",入力!T25),IF(入力!T25="",入力!S25,IF(入力!S25&gt;入力!T25,入力!T25,入力!S25)))</f>
        <v/>
      </c>
      <c r="S75" s="241" t="str">
        <f>IF(入力!U25="",IF(入力!V25="","",入力!V25),IF(入力!V25="",入力!U25,IF(入力!U25&gt;入力!V25,入力!V25,入力!U25)))</f>
        <v/>
      </c>
      <c r="T75" s="486" t="str">
        <f>IF(入力!W25="",IF(入力!X25="","",入力!X25),IF(入力!X25="",入力!W25,IF(入力!W25&gt;入力!X25,入力!W25,入力!X25)))</f>
        <v/>
      </c>
      <c r="U75" s="234" t="str">
        <f>IF(入力!Y25="", IF(入力!W25="",IF(入力!X25="","",入力!X25-入力!Q25),IF(入力!X25="",入力!W25-入力!Q25,IF(入力!W25&gt;入力!X25,入力!W25-入力!Q25,入力!X25-入力!Q25))),入力!Y25)</f>
        <v/>
      </c>
      <c r="V75" s="234" t="str">
        <f>IF(入力!Z25="",IF(入力!AA25="","",入力!AA25),IF(入力!AA25="",入力!Z25,IF(入力!Z25&gt;入力!AA25,入力!Z25,入力!AA25)))</f>
        <v/>
      </c>
      <c r="W7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234" t="str">
        <f>IF(入力!AC25="",IF(入力!AD25="","",入力!AD25),IF(入力!AD25="",入力!AC25,IF(入力!AC25&gt;入力!AD25,入力!AC25,入力!AD25)))</f>
        <v/>
      </c>
      <c r="Y7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234" t="str">
        <f>IF(入力!AF25="",IF(入力!AG25="","",入力!AG25),IF(入力!AG25="",入力!AF25,IF(入力!AF25&gt;入力!AG25,入力!AF25,入力!AG25)))</f>
        <v/>
      </c>
      <c r="AA7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126" t="str">
        <f>IF(入力!AI25="",IF(入力!AJ25="","",入力!AJ25),IF(入力!AJ25="",入力!AI25,IF(入力!AI25&gt;入力!AJ25,入力!AI25,入力!AJ25)))</f>
        <v/>
      </c>
      <c r="AC75" s="232" t="str">
        <f>IF(入力!AK25="",IF(入力!AL25="","",入力!AL25),IF(入力!AL25="",入力!AK25,IF(入力!AK25&gt;入力!AL25,入力!AK25,入力!AL25)))</f>
        <v/>
      </c>
      <c r="AD75" s="231" t="str">
        <f>IF(入力!AM25="","",入力!AM25)</f>
        <v/>
      </c>
      <c r="AE75" s="158" t="str">
        <f>IF(入力!AN25="","",入力!AN25)</f>
        <v/>
      </c>
      <c r="AF75" s="231" t="str">
        <f>IF(入力!AO25="","",入力!AO25)</f>
        <v/>
      </c>
      <c r="AG75" s="244" t="str">
        <f>IF(入力!AP25="","",入力!AP25)</f>
        <v/>
      </c>
      <c r="AH75" s="510" t="str">
        <f>IF(入力!AQ25="","",入力!AQ25)</f>
        <v/>
      </c>
      <c r="AI75" s="84" t="str">
        <f>IF(入力!AR25="","",入力!AR25)</f>
        <v/>
      </c>
      <c r="AJ75" s="89" t="str">
        <f>IF(入力!AS25="","",入力!AS25)</f>
        <v/>
      </c>
      <c r="AK75" s="158" t="str">
        <f>IF(入力!AT25="","",入力!AT25)</f>
        <v/>
      </c>
      <c r="AL75" s="160" t="str">
        <f>IF(入力!AU25="",IF(入力!AV25="","",入力!AV25),IF(入力!AV25="",入力!AU25,IF(入力!AU25&gt;入力!AV25,入力!AU25,入力!AV25)))</f>
        <v/>
      </c>
      <c r="AM75" s="283" t="str">
        <f>IF(入力!AW25="",IF(入力!AX25="","",入力!AX25),IF(入力!AX25="",入力!AW25,IF(入力!AW25&gt;入力!AX25,入力!AW25,入力!AX25)))</f>
        <v/>
      </c>
      <c r="AN75" s="199" t="str">
        <f>IF(入力!K25="","", IF(入力!AC25="","", IF(入力!Z25="","", K75/224*((X75-224)+(V75-224)))))</f>
        <v/>
      </c>
    </row>
    <row r="76" spans="1:40">
      <c r="A76" s="96">
        <f>IF(入力!A26="","",入力!A26)</f>
        <v>13</v>
      </c>
      <c r="B76" s="185" t="str">
        <f>IF(入力!B26="","",入力!B26)</f>
        <v/>
      </c>
      <c r="C76" s="185" t="str">
        <f>IF(入力!C26="","",入力!C26)</f>
        <v/>
      </c>
      <c r="D76" s="227" t="str">
        <f>IF(入力!D26="","",入力!D26)</f>
        <v/>
      </c>
      <c r="E76" s="417" t="str">
        <f>IF(入力!E75="", IF(D76="","",DATEDIF(D76,入力!$C$3,"Y")),入力!E75)</f>
        <v/>
      </c>
      <c r="F76" s="82" t="str">
        <f>IF(入力!F26="","",入力!F26)</f>
        <v/>
      </c>
      <c r="G76" s="185" t="str">
        <f>IF(入力!G26="","",入力!G26)</f>
        <v/>
      </c>
      <c r="H76" s="185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59" t="str">
        <f>IF(入力!K26="","",入力!K26)</f>
        <v/>
      </c>
      <c r="L76" s="83" t="str">
        <f>IF(入力!L26="","",入力!L26)</f>
        <v/>
      </c>
      <c r="M76" s="205" t="str">
        <f>IF(OR(入力!M26="",入力!N26=""),"",((4.57/(1.0888-0.00153*(入力!M26+入力!N26))-4.142)*100))</f>
        <v/>
      </c>
      <c r="N76" s="83" t="str">
        <f>IF(OR(入力!L26="",入力!M26="",入力!N26=""),"",(入力!L26-(入力!L26*(4.57/(1.0888-0.00153*(入力!M26+入力!N26))-4.142)*100)/100))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89" t="str">
        <f>IF(入力!R26="","",入力!R26)</f>
        <v/>
      </c>
      <c r="R76" s="232" t="str">
        <f xml:space="preserve"> IF(入力!S26="",IF(入力!T26="","",入力!T26),IF(入力!T26="",入力!S26,IF(入力!S26&gt;入力!T26,入力!T26,入力!S26)))</f>
        <v/>
      </c>
      <c r="S76" s="241" t="str">
        <f>IF(入力!U26="",IF(入力!V26="","",入力!V26),IF(入力!V26="",入力!U26,IF(入力!U26&gt;入力!V26,入力!V26,入力!U26)))</f>
        <v/>
      </c>
      <c r="T76" s="486" t="str">
        <f>IF(入力!W26="",IF(入力!X26="","",入力!X26),IF(入力!X26="",入力!W26,IF(入力!W26&gt;入力!X26,入力!W26,入力!X26)))</f>
        <v/>
      </c>
      <c r="U76" s="234" t="str">
        <f>IF(入力!Y26="", IF(入力!W26="",IF(入力!X26="","",入力!X26-入力!Q26),IF(入力!X26="",入力!W26-入力!Q26,IF(入力!W26&gt;入力!X26,入力!W26-入力!Q26,入力!X26-入力!Q26))),入力!Y26)</f>
        <v/>
      </c>
      <c r="V76" s="234" t="str">
        <f>IF(入力!Z26="",IF(入力!AA26="","",入力!AA26),IF(入力!AA26="",入力!Z26,IF(入力!Z26&gt;入力!AA26,入力!Z26,入力!AA26)))</f>
        <v/>
      </c>
      <c r="W7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234" t="str">
        <f>IF(入力!AC26="",IF(入力!AD26="","",入力!AD26),IF(入力!AD26="",入力!AC26,IF(入力!AC26&gt;入力!AD26,入力!AC26,入力!AD26)))</f>
        <v/>
      </c>
      <c r="Y7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234" t="str">
        <f>IF(入力!AF26="",IF(入力!AG26="","",入力!AG26),IF(入力!AG26="",入力!AF26,IF(入力!AF26&gt;入力!AG26,入力!AF26,入力!AG26)))</f>
        <v/>
      </c>
      <c r="AA7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126" t="str">
        <f>IF(入力!AI26="",IF(入力!AJ26="","",入力!AJ26),IF(入力!AJ26="",入力!AI26,IF(入力!AI26&gt;入力!AJ26,入力!AI26,入力!AJ26)))</f>
        <v/>
      </c>
      <c r="AC76" s="232" t="str">
        <f>IF(入力!AK26="",IF(入力!AL26="","",入力!AL26),IF(入力!AL26="",入力!AK26,IF(入力!AK26&gt;入力!AL26,入力!AK26,入力!AL26)))</f>
        <v/>
      </c>
      <c r="AD76" s="231" t="str">
        <f>IF(入力!AM26="","",入力!AM26)</f>
        <v/>
      </c>
      <c r="AE76" s="158" t="str">
        <f>IF(入力!AN26="","",入力!AN26)</f>
        <v/>
      </c>
      <c r="AF76" s="231" t="str">
        <f>IF(入力!AO26="","",入力!AO26)</f>
        <v/>
      </c>
      <c r="AG76" s="244" t="str">
        <f>IF(入力!AP26="","",入力!AP26)</f>
        <v/>
      </c>
      <c r="AH76" s="510" t="str">
        <f>IF(入力!AQ26="","",入力!AQ26)</f>
        <v/>
      </c>
      <c r="AI76" s="84" t="str">
        <f>IF(入力!AR26="","",入力!AR26)</f>
        <v/>
      </c>
      <c r="AJ76" s="89" t="str">
        <f>IF(入力!AS26="","",入力!AS26)</f>
        <v/>
      </c>
      <c r="AK76" s="158" t="str">
        <f>IF(入力!AT26="","",入力!AT26)</f>
        <v/>
      </c>
      <c r="AL76" s="160" t="str">
        <f>IF(入力!AU26="",IF(入力!AV26="","",入力!AV26),IF(入力!AV26="",入力!AU26,IF(入力!AU26&gt;入力!AV26,入力!AU26,入力!AV26)))</f>
        <v/>
      </c>
      <c r="AM76" s="283" t="str">
        <f>IF(入力!AW26="",IF(入力!AX26="","",入力!AX26),IF(入力!AX26="",入力!AW26,IF(入力!AW26&gt;入力!AX26,入力!AW26,入力!AX26)))</f>
        <v/>
      </c>
      <c r="AN76" s="199" t="str">
        <f>IF(入力!K26="","", IF(入力!AC26="","", IF(入力!Z26="","", K76/224*((X76-224)+(V76-224)))))</f>
        <v/>
      </c>
    </row>
    <row r="77" spans="1:40">
      <c r="A77" s="96">
        <f>IF(入力!A27="","",入力!A27)</f>
        <v>14</v>
      </c>
      <c r="B77" s="185" t="str">
        <f>IF(入力!B27="","",入力!B27)</f>
        <v/>
      </c>
      <c r="C77" s="185" t="str">
        <f>IF(入力!C27="","",入力!C27)</f>
        <v/>
      </c>
      <c r="D77" s="227" t="str">
        <f>IF(入力!D27="","",入力!D27)</f>
        <v/>
      </c>
      <c r="E77" s="417" t="str">
        <f>IF(入力!E76="", IF(D77="","",DATEDIF(D77,入力!$C$3,"Y")),入力!E76)</f>
        <v/>
      </c>
      <c r="F77" s="82" t="str">
        <f>IF(入力!F27="","",入力!F27)</f>
        <v/>
      </c>
      <c r="G77" s="185" t="str">
        <f>IF(入力!G27="","",入力!G27)</f>
        <v/>
      </c>
      <c r="H77" s="185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59" t="str">
        <f>IF(入力!K27="","",入力!K27)</f>
        <v/>
      </c>
      <c r="L77" s="83" t="str">
        <f>IF(入力!L27="","",入力!L27)</f>
        <v/>
      </c>
      <c r="M77" s="205" t="str">
        <f>IF(OR(入力!M27="",入力!N27=""),"",((4.57/(1.0888-0.00153*(入力!M27+入力!N27))-4.142)*100))</f>
        <v/>
      </c>
      <c r="N77" s="83" t="str">
        <f>IF(OR(入力!L27="",入力!M27="",入力!N27=""),"",(入力!L27-(入力!L27*(4.57/(1.0888-0.00153*(入力!M27+入力!N27))-4.142)*100)/100))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89" t="str">
        <f>IF(入力!R27="","",入力!R27)</f>
        <v/>
      </c>
      <c r="R77" s="232" t="str">
        <f xml:space="preserve"> IF(入力!S27="",IF(入力!T27="","",入力!T27),IF(入力!T27="",入力!S27,IF(入力!S27&gt;入力!T27,入力!T27,入力!S27)))</f>
        <v/>
      </c>
      <c r="S77" s="241" t="str">
        <f>IF(入力!U27="",IF(入力!V27="","",入力!V27),IF(入力!V27="",入力!U27,IF(入力!U27&gt;入力!V27,入力!V27,入力!U27)))</f>
        <v/>
      </c>
      <c r="T77" s="486" t="str">
        <f>IF(入力!W27="",IF(入力!X27="","",入力!X27),IF(入力!X27="",入力!W27,IF(入力!W27&gt;入力!X27,入力!W27,入力!X27)))</f>
        <v/>
      </c>
      <c r="U77" s="234" t="str">
        <f>IF(入力!Y27="", IF(入力!W27="",IF(入力!X27="","",入力!X27-入力!Q27),IF(入力!X27="",入力!W27-入力!Q27,IF(入力!W27&gt;入力!X27,入力!W27-入力!Q27,入力!X27-入力!Q27))),入力!Y27)</f>
        <v/>
      </c>
      <c r="V77" s="234" t="str">
        <f>IF(入力!Z27="",IF(入力!AA27="","",入力!AA27),IF(入力!AA27="",入力!Z27,IF(入力!Z27&gt;入力!AA27,入力!Z27,入力!AA27)))</f>
        <v/>
      </c>
      <c r="W7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234" t="str">
        <f>IF(入力!AC27="",IF(入力!AD27="","",入力!AD27),IF(入力!AD27="",入力!AC27,IF(入力!AC27&gt;入力!AD27,入力!AC27,入力!AD27)))</f>
        <v/>
      </c>
      <c r="Y7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234" t="str">
        <f>IF(入力!AF27="",IF(入力!AG27="","",入力!AG27),IF(入力!AG27="",入力!AF27,IF(入力!AF27&gt;入力!AG27,入力!AF27,入力!AG27)))</f>
        <v/>
      </c>
      <c r="AA7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126" t="str">
        <f>IF(入力!AI27="",IF(入力!AJ27="","",入力!AJ27),IF(入力!AJ27="",入力!AI27,IF(入力!AI27&gt;入力!AJ27,入力!AI27,入力!AJ27)))</f>
        <v/>
      </c>
      <c r="AC77" s="232" t="str">
        <f>IF(入力!AK27="",IF(入力!AL27="","",入力!AL27),IF(入力!AL27="",入力!AK27,IF(入力!AK27&gt;入力!AL27,入力!AK27,入力!AL27)))</f>
        <v/>
      </c>
      <c r="AD77" s="231" t="str">
        <f>IF(入力!AM27="","",入力!AM27)</f>
        <v/>
      </c>
      <c r="AE77" s="158" t="str">
        <f>IF(入力!AN27="","",入力!AN27)</f>
        <v/>
      </c>
      <c r="AF77" s="231" t="str">
        <f>IF(入力!AO27="","",入力!AO27)</f>
        <v/>
      </c>
      <c r="AG77" s="244" t="str">
        <f>IF(入力!AP27="","",入力!AP27)</f>
        <v/>
      </c>
      <c r="AH77" s="510" t="str">
        <f>IF(入力!AQ27="","",入力!AQ27)</f>
        <v/>
      </c>
      <c r="AI77" s="84" t="str">
        <f>IF(入力!AR27="","",入力!AR27)</f>
        <v/>
      </c>
      <c r="AJ77" s="89" t="str">
        <f>IF(入力!AS27="","",入力!AS27)</f>
        <v/>
      </c>
      <c r="AK77" s="158" t="str">
        <f>IF(入力!AT27="","",入力!AT27)</f>
        <v/>
      </c>
      <c r="AL77" s="160" t="str">
        <f>IF(入力!AU27="",IF(入力!AV27="","",入力!AV27),IF(入力!AV27="",入力!AU27,IF(入力!AU27&gt;入力!AV27,入力!AU27,入力!AV27)))</f>
        <v/>
      </c>
      <c r="AM77" s="283" t="str">
        <f>IF(入力!AW27="",IF(入力!AX27="","",入力!AX27),IF(入力!AX27="",入力!AW27,IF(入力!AW27&gt;入力!AX27,入力!AW27,入力!AX27)))</f>
        <v/>
      </c>
      <c r="AN77" s="199" t="str">
        <f>IF(入力!K27="","", IF(入力!AC27="","", IF(入力!Z27="","", K77/224*((X77-224)+(V77-224)))))</f>
        <v/>
      </c>
    </row>
    <row r="78" spans="1:40">
      <c r="A78" s="96">
        <f>IF(入力!A28="","",入力!A28)</f>
        <v>15</v>
      </c>
      <c r="B78" s="185" t="str">
        <f>IF(入力!B28="","",入力!B28)</f>
        <v/>
      </c>
      <c r="C78" s="185" t="str">
        <f>IF(入力!C28="","",入力!C28)</f>
        <v/>
      </c>
      <c r="D78" s="227" t="str">
        <f>IF(入力!D28="","",入力!D28)</f>
        <v/>
      </c>
      <c r="E78" s="417" t="str">
        <f>IF(入力!E77="", IF(D78="","",DATEDIF(D78,入力!$C$3,"Y")),入力!E77)</f>
        <v/>
      </c>
      <c r="F78" s="82" t="str">
        <f>IF(入力!F28="","",入力!F28)</f>
        <v/>
      </c>
      <c r="G78" s="185" t="str">
        <f>IF(入力!G28="","",入力!G28)</f>
        <v/>
      </c>
      <c r="H78" s="185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59" t="str">
        <f>IF(入力!K28="","",入力!K28)</f>
        <v/>
      </c>
      <c r="L78" s="83" t="str">
        <f>IF(入力!L28="","",入力!L28)</f>
        <v/>
      </c>
      <c r="M78" s="205" t="str">
        <f>IF(OR(入力!M28="",入力!N28=""),"",((4.57/(1.0888-0.00153*(入力!M28+入力!N28))-4.142)*100))</f>
        <v/>
      </c>
      <c r="N78" s="83" t="str">
        <f>IF(OR(入力!L28="",入力!M28="",入力!N28=""),"",(入力!L28-(入力!L28*(4.57/(1.0888-0.00153*(入力!M28+入力!N28))-4.142)*100)/100))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89" t="str">
        <f>IF(入力!R28="","",入力!R28)</f>
        <v/>
      </c>
      <c r="R78" s="232" t="str">
        <f xml:space="preserve"> IF(入力!S28="",IF(入力!T28="","",入力!T28),IF(入力!T28="",入力!S28,IF(入力!S28&gt;入力!T28,入力!T28,入力!S28)))</f>
        <v/>
      </c>
      <c r="S78" s="241" t="str">
        <f>IF(入力!U28="",IF(入力!V28="","",入力!V28),IF(入力!V28="",入力!U28,IF(入力!U28&gt;入力!V28,入力!V28,入力!U28)))</f>
        <v/>
      </c>
      <c r="T78" s="486" t="str">
        <f>IF(入力!W28="",IF(入力!X28="","",入力!X28),IF(入力!X28="",入力!W28,IF(入力!W28&gt;入力!X28,入力!W28,入力!X28)))</f>
        <v/>
      </c>
      <c r="U78" s="234" t="str">
        <f>IF(入力!Y28="", IF(入力!W28="",IF(入力!X28="","",入力!X28-入力!Q28),IF(入力!X28="",入力!W28-入力!Q28,IF(入力!W28&gt;入力!X28,入力!W28-入力!Q28,入力!X28-入力!Q28))),入力!Y28)</f>
        <v/>
      </c>
      <c r="V78" s="234" t="str">
        <f>IF(入力!Z28="",IF(入力!AA28="","",入力!AA28),IF(入力!AA28="",入力!Z28,IF(入力!Z28&gt;入力!AA28,入力!Z28,入力!AA28)))</f>
        <v/>
      </c>
      <c r="W7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234" t="str">
        <f>IF(入力!AC28="",IF(入力!AD28="","",入力!AD28),IF(入力!AD28="",入力!AC28,IF(入力!AC28&gt;入力!AD28,入力!AC28,入力!AD28)))</f>
        <v/>
      </c>
      <c r="Y7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234" t="str">
        <f>IF(入力!AF28="",IF(入力!AG28="","",入力!AG28),IF(入力!AG28="",入力!AF28,IF(入力!AF28&gt;入力!AG28,入力!AF28,入力!AG28)))</f>
        <v/>
      </c>
      <c r="AA7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126" t="str">
        <f>IF(入力!AI28="",IF(入力!AJ28="","",入力!AJ28),IF(入力!AJ28="",入力!AI28,IF(入力!AI28&gt;入力!AJ28,入力!AI28,入力!AJ28)))</f>
        <v/>
      </c>
      <c r="AC78" s="232" t="str">
        <f>IF(入力!AK28="",IF(入力!AL28="","",入力!AL28),IF(入力!AL28="",入力!AK28,IF(入力!AK28&gt;入力!AL28,入力!AK28,入力!AL28)))</f>
        <v/>
      </c>
      <c r="AD78" s="231" t="str">
        <f>IF(入力!AM28="","",入力!AM28)</f>
        <v/>
      </c>
      <c r="AE78" s="158" t="str">
        <f>IF(入力!AN28="","",入力!AN28)</f>
        <v/>
      </c>
      <c r="AF78" s="231" t="str">
        <f>IF(入力!AO28="","",入力!AO28)</f>
        <v/>
      </c>
      <c r="AG78" s="244" t="str">
        <f>IF(入力!AP28="","",入力!AP28)</f>
        <v/>
      </c>
      <c r="AH78" s="510" t="str">
        <f>IF(入力!AQ28="","",入力!AQ28)</f>
        <v/>
      </c>
      <c r="AI78" s="84" t="str">
        <f>IF(入力!AR28="","",入力!AR28)</f>
        <v/>
      </c>
      <c r="AJ78" s="89" t="str">
        <f>IF(入力!AS28="","",入力!AS28)</f>
        <v/>
      </c>
      <c r="AK78" s="158" t="str">
        <f>IF(入力!AT28="","",入力!AT28)</f>
        <v/>
      </c>
      <c r="AL78" s="160" t="str">
        <f>IF(入力!AU28="",IF(入力!AV28="","",入力!AV28),IF(入力!AV28="",入力!AU28,IF(入力!AU28&gt;入力!AV28,入力!AU28,入力!AV28)))</f>
        <v/>
      </c>
      <c r="AM78" s="283" t="str">
        <f>IF(入力!AW28="",IF(入力!AX28="","",入力!AX28),IF(入力!AX28="",入力!AW28,IF(入力!AW28&gt;入力!AX28,入力!AW28,入力!AX28)))</f>
        <v/>
      </c>
      <c r="AN78" s="199" t="str">
        <f>IF(入力!K28="","", IF(入力!AC28="","", IF(入力!Z28="","", K78/224*((X78-224)+(V78-224)))))</f>
        <v/>
      </c>
    </row>
    <row r="79" spans="1:40">
      <c r="A79" s="96">
        <f>IF(入力!A29="","",入力!A29)</f>
        <v>16</v>
      </c>
      <c r="B79" s="185" t="str">
        <f>IF(入力!B29="","",入力!B29)</f>
        <v/>
      </c>
      <c r="C79" s="185" t="str">
        <f>IF(入力!C29="","",入力!C29)</f>
        <v/>
      </c>
      <c r="D79" s="227" t="str">
        <f>IF(入力!D29="","",入力!D29)</f>
        <v/>
      </c>
      <c r="E79" s="417" t="str">
        <f>IF(入力!E78="", IF(D79="","",DATEDIF(D79,入力!$C$3,"Y")),入力!E78)</f>
        <v/>
      </c>
      <c r="F79" s="82" t="str">
        <f>IF(入力!F29="","",入力!F29)</f>
        <v/>
      </c>
      <c r="G79" s="185" t="str">
        <f>IF(入力!G29="","",入力!G29)</f>
        <v/>
      </c>
      <c r="H79" s="185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59" t="str">
        <f>IF(入力!K29="","",入力!K29)</f>
        <v/>
      </c>
      <c r="L79" s="83" t="str">
        <f>IF(入力!L29="","",入力!L29)</f>
        <v/>
      </c>
      <c r="M79" s="205" t="str">
        <f>IF(OR(入力!M29="",入力!N29=""),"",((4.57/(1.0888-0.00153*(入力!M29+入力!N29))-4.142)*100))</f>
        <v/>
      </c>
      <c r="N79" s="83" t="str">
        <f>IF(OR(入力!L29="",入力!M29="",入力!N29=""),"",(入力!L29-(入力!L29*(4.57/(1.0888-0.00153*(入力!M29+入力!N29))-4.142)*100)/100))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89" t="str">
        <f>IF(入力!R29="","",入力!R29)</f>
        <v/>
      </c>
      <c r="R79" s="232" t="str">
        <f xml:space="preserve"> IF(入力!S29="",IF(入力!T29="","",入力!T29),IF(入力!T29="",入力!S29,IF(入力!S29&gt;入力!T29,入力!T29,入力!S29)))</f>
        <v/>
      </c>
      <c r="S79" s="241" t="str">
        <f>IF(入力!U29="",IF(入力!V29="","",入力!V29),IF(入力!V29="",入力!U29,IF(入力!U29&gt;入力!V29,入力!V29,入力!U29)))</f>
        <v/>
      </c>
      <c r="T79" s="486" t="str">
        <f>IF(入力!W29="",IF(入力!X29="","",入力!X29),IF(入力!X29="",入力!W29,IF(入力!W29&gt;入力!X29,入力!W29,入力!X29)))</f>
        <v/>
      </c>
      <c r="U79" s="234" t="str">
        <f>IF(入力!Y29="", IF(入力!W29="",IF(入力!X29="","",入力!X29-入力!Q29),IF(入力!X29="",入力!W29-入力!Q29,IF(入力!W29&gt;入力!X29,入力!W29-入力!Q29,入力!X29-入力!Q29))),入力!Y29)</f>
        <v/>
      </c>
      <c r="V79" s="234" t="str">
        <f>IF(入力!Z29="",IF(入力!AA29="","",入力!AA29),IF(入力!AA29="",入力!Z29,IF(入力!Z29&gt;入力!AA29,入力!Z29,入力!AA29)))</f>
        <v/>
      </c>
      <c r="W7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234" t="str">
        <f>IF(入力!AC29="",IF(入力!AD29="","",入力!AD29),IF(入力!AD29="",入力!AC29,IF(入力!AC29&gt;入力!AD29,入力!AC29,入力!AD29)))</f>
        <v/>
      </c>
      <c r="Y7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234" t="str">
        <f>IF(入力!AF29="",IF(入力!AG29="","",入力!AG29),IF(入力!AG29="",入力!AF29,IF(入力!AF29&gt;入力!AG29,入力!AF29,入力!AG29)))</f>
        <v/>
      </c>
      <c r="AA7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126" t="str">
        <f>IF(入力!AI29="",IF(入力!AJ29="","",入力!AJ29),IF(入力!AJ29="",入力!AI29,IF(入力!AI29&gt;入力!AJ29,入力!AI29,入力!AJ29)))</f>
        <v/>
      </c>
      <c r="AC79" s="232" t="str">
        <f>IF(入力!AK29="",IF(入力!AL29="","",入力!AL29),IF(入力!AL29="",入力!AK29,IF(入力!AK29&gt;入力!AL29,入力!AK29,入力!AL29)))</f>
        <v/>
      </c>
      <c r="AD79" s="231" t="str">
        <f>IF(入力!AM29="","",入力!AM29)</f>
        <v/>
      </c>
      <c r="AE79" s="158" t="str">
        <f>IF(入力!AN29="","",入力!AN29)</f>
        <v/>
      </c>
      <c r="AF79" s="231" t="str">
        <f>IF(入力!AO29="","",入力!AO29)</f>
        <v/>
      </c>
      <c r="AG79" s="244" t="str">
        <f>IF(入力!AP29="","",入力!AP29)</f>
        <v/>
      </c>
      <c r="AH79" s="510" t="str">
        <f>IF(入力!AQ29="","",入力!AQ29)</f>
        <v/>
      </c>
      <c r="AI79" s="84" t="str">
        <f>IF(入力!AR29="","",入力!AR29)</f>
        <v/>
      </c>
      <c r="AJ79" s="89" t="str">
        <f>IF(入力!AS29="","",入力!AS29)</f>
        <v/>
      </c>
      <c r="AK79" s="158" t="str">
        <f>IF(入力!AT29="","",入力!AT29)</f>
        <v/>
      </c>
      <c r="AL79" s="160" t="str">
        <f>IF(入力!AU29="",IF(入力!AV29="","",入力!AV29),IF(入力!AV29="",入力!AU29,IF(入力!AU29&gt;入力!AV29,入力!AU29,入力!AV29)))</f>
        <v/>
      </c>
      <c r="AM79" s="283" t="str">
        <f>IF(入力!AW29="",IF(入力!AX29="","",入力!AX29),IF(入力!AX29="",入力!AW29,IF(入力!AW29&gt;入力!AX29,入力!AW29,入力!AX29)))</f>
        <v/>
      </c>
      <c r="AN79" s="199" t="str">
        <f>IF(入力!K29="","", IF(入力!AC29="","", IF(入力!Z29="","", K79/224*((X79-224)+(V79-224)))))</f>
        <v/>
      </c>
    </row>
    <row r="80" spans="1:40">
      <c r="A80" s="96">
        <f>IF(入力!A30="","",入力!A30)</f>
        <v>17</v>
      </c>
      <c r="B80" s="185" t="str">
        <f>IF(入力!B30="","",入力!B30)</f>
        <v/>
      </c>
      <c r="C80" s="185" t="str">
        <f>IF(入力!C30="","",入力!C30)</f>
        <v/>
      </c>
      <c r="D80" s="227" t="str">
        <f>IF(入力!D30="","",入力!D30)</f>
        <v/>
      </c>
      <c r="E80" s="417" t="str">
        <f>IF(入力!E79="", IF(D80="","",DATEDIF(D80,入力!$C$3,"Y")),入力!E79)</f>
        <v/>
      </c>
      <c r="F80" s="82" t="str">
        <f>IF(入力!F30="","",入力!F30)</f>
        <v/>
      </c>
      <c r="G80" s="185" t="str">
        <f>IF(入力!G30="","",入力!G30)</f>
        <v/>
      </c>
      <c r="H80" s="185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59" t="str">
        <f>IF(入力!K30="","",入力!K30)</f>
        <v/>
      </c>
      <c r="L80" s="83" t="str">
        <f>IF(入力!L30="","",入力!L30)</f>
        <v/>
      </c>
      <c r="M80" s="205" t="str">
        <f>IF(OR(入力!M30="",入力!N30=""),"",((4.57/(1.0888-0.00153*(入力!M30+入力!N30))-4.142)*100))</f>
        <v/>
      </c>
      <c r="N80" s="83" t="str">
        <f>IF(OR(入力!L30="",入力!M30="",入力!N30=""),"",(入力!L30-(入力!L30*(4.57/(1.0888-0.00153*(入力!M30+入力!N30))-4.142)*100)/100))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89" t="str">
        <f>IF(入力!R30="","",入力!R30)</f>
        <v/>
      </c>
      <c r="R80" s="232" t="str">
        <f xml:space="preserve"> IF(入力!S30="",IF(入力!T30="","",入力!T30),IF(入力!T30="",入力!S30,IF(入力!S30&gt;入力!T30,入力!T30,入力!S30)))</f>
        <v/>
      </c>
      <c r="S80" s="487" t="str">
        <f>IF(入力!U30="",IF(入力!V30="","",入力!V30),IF(入力!V30="",入力!U30,IF(入力!U30&gt;入力!V30,入力!V30,入力!U30)))</f>
        <v/>
      </c>
      <c r="T80" s="226" t="str">
        <f>IF(入力!W30="",IF(入力!X30="","",入力!X30),IF(入力!X30="",入力!W30,IF(入力!W30&gt;入力!X30,入力!W30,入力!X30)))</f>
        <v/>
      </c>
      <c r="U80" s="234" t="str">
        <f>IF(入力!Y30="", IF(入力!W30="",IF(入力!X30="","",入力!X30-入力!Q30),IF(入力!X30="",入力!W30-入力!Q30,IF(入力!W30&gt;入力!X30,入力!W30-入力!Q30,入力!X30-入力!Q30))),入力!Y30)</f>
        <v/>
      </c>
      <c r="V80" s="234" t="str">
        <f>IF(入力!Z30="",IF(入力!AA30="","",入力!AA30),IF(入力!AA30="",入力!Z30,IF(入力!Z30&gt;入力!AA30,入力!Z30,入力!AA30)))</f>
        <v/>
      </c>
      <c r="W8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234" t="str">
        <f>IF(入力!AC30="",IF(入力!AD30="","",入力!AD30),IF(入力!AD30="",入力!AC30,IF(入力!AC30&gt;入力!AD30,入力!AC30,入力!AD30)))</f>
        <v/>
      </c>
      <c r="Y8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234" t="str">
        <f>IF(入力!AF30="",IF(入力!AG30="","",入力!AG30),IF(入力!AG30="",入力!AF30,IF(入力!AF30&gt;入力!AG30,入力!AF30,入力!AG30)))</f>
        <v/>
      </c>
      <c r="AA8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126" t="str">
        <f>IF(入力!AI30="",IF(入力!AJ30="","",入力!AJ30),IF(入力!AJ30="",入力!AI30,IF(入力!AI30&gt;入力!AJ30,入力!AI30,入力!AJ30)))</f>
        <v/>
      </c>
      <c r="AC80" s="232" t="str">
        <f>IF(入力!AK30="",IF(入力!AL30="","",入力!AL30),IF(入力!AL30="",入力!AK30,IF(入力!AK30&gt;入力!AL30,入力!AK30,入力!AL30)))</f>
        <v/>
      </c>
      <c r="AD80" s="231" t="str">
        <f>IF(入力!AM30="","",入力!AM30)</f>
        <v/>
      </c>
      <c r="AE80" s="158" t="str">
        <f>IF(入力!AN30="","",入力!AN30)</f>
        <v/>
      </c>
      <c r="AF80" s="231" t="str">
        <f>IF(入力!AO30="","",入力!AO30)</f>
        <v/>
      </c>
      <c r="AG80" s="244" t="str">
        <f>IF(入力!AP30="","",入力!AP30)</f>
        <v/>
      </c>
      <c r="AH80" s="510" t="str">
        <f>IF(入力!AQ30="","",入力!AQ30)</f>
        <v/>
      </c>
      <c r="AI80" s="84" t="str">
        <f>IF(入力!AR30="","",入力!AR30)</f>
        <v/>
      </c>
      <c r="AJ80" s="89" t="str">
        <f>IF(入力!AS30="","",入力!AS30)</f>
        <v/>
      </c>
      <c r="AK80" s="158" t="str">
        <f>IF(入力!AT30="","",入力!AT30)</f>
        <v/>
      </c>
      <c r="AL80" s="160" t="str">
        <f>IF(入力!AU30="",IF(入力!AV30="","",入力!AV30),IF(入力!AV30="",入力!AU30,IF(入力!AU30&gt;入力!AV30,入力!AU30,入力!AV30)))</f>
        <v/>
      </c>
      <c r="AM80" s="283" t="str">
        <f>IF(入力!AW30="",IF(入力!AX30="","",入力!AX30),IF(入力!AX30="",入力!AW30,IF(入力!AW30&gt;入力!AX30,入力!AW30,入力!AX30)))</f>
        <v/>
      </c>
      <c r="AN80" s="199" t="str">
        <f>IF(入力!K30="","", IF(入力!AC30="","", IF(入力!Z30="","", K80/224*((X80-224)+(V80-224)))))</f>
        <v/>
      </c>
    </row>
    <row r="81" spans="1:41">
      <c r="A81" s="96">
        <f>IF(入力!A31="","",入力!A31)</f>
        <v>18</v>
      </c>
      <c r="B81" s="185" t="str">
        <f>IF(入力!B31="","",入力!B31)</f>
        <v/>
      </c>
      <c r="C81" s="185" t="str">
        <f>IF(入力!C31="","",入力!C31)</f>
        <v/>
      </c>
      <c r="D81" s="227" t="str">
        <f>IF(入力!D31="","",入力!D31)</f>
        <v/>
      </c>
      <c r="E81" s="417" t="str">
        <f>IF(入力!E80="", IF(D81="","",DATEDIF(D81,入力!$C$3,"Y")),入力!E80)</f>
        <v/>
      </c>
      <c r="F81" s="82" t="str">
        <f>IF(入力!F31="","",入力!F31)</f>
        <v/>
      </c>
      <c r="G81" s="185" t="str">
        <f>IF(入力!G31="","",入力!G31)</f>
        <v/>
      </c>
      <c r="H81" s="185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59" t="str">
        <f>IF(入力!K31="","",入力!K31)</f>
        <v/>
      </c>
      <c r="L81" s="83" t="str">
        <f>IF(入力!L31="","",入力!L31)</f>
        <v/>
      </c>
      <c r="M81" s="205" t="str">
        <f>IF(OR(入力!M31="",入力!N31=""),"",((4.57/(1.0888-0.00153*(入力!M31+入力!N31))-4.142)*100))</f>
        <v/>
      </c>
      <c r="N81" s="83" t="str">
        <f>IF(OR(入力!L31="",入力!M31="",入力!N31=""),"",(入力!L31-(入力!L31*(4.57/(1.0888-0.00153*(入力!M31+入力!N31))-4.142)*100)/100))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89" t="str">
        <f>IF(入力!R31="","",入力!R31)</f>
        <v/>
      </c>
      <c r="R81" s="232" t="str">
        <f xml:space="preserve"> IF(入力!S31="",IF(入力!T31="","",入力!T31),IF(入力!T31="",入力!S31,IF(入力!S31&gt;入力!T31,入力!T31,入力!S31)))</f>
        <v/>
      </c>
      <c r="S81" s="487" t="str">
        <f>IF(入力!U31="",IF(入力!V31="","",入力!V31),IF(入力!V31="",入力!U31,IF(入力!U31&gt;入力!V31,入力!V31,入力!U31)))</f>
        <v/>
      </c>
      <c r="T81" s="226" t="str">
        <f>IF(入力!W31="",IF(入力!X31="","",入力!X31),IF(入力!X31="",入力!W31,IF(入力!W31&gt;入力!X31,入力!W31,入力!X31)))</f>
        <v/>
      </c>
      <c r="U81" s="234" t="str">
        <f>IF(入力!Y31="", IF(入力!W31="",IF(入力!X31="","",入力!X31-入力!Q31),IF(入力!X31="",入力!W31-入力!Q31,IF(入力!W31&gt;入力!X31,入力!W31-入力!Q31,入力!X31-入力!Q31))),入力!Y31)</f>
        <v/>
      </c>
      <c r="V81" s="234" t="str">
        <f>IF(入力!Z31="",IF(入力!AA31="","",入力!AA31),IF(入力!AA31="",入力!Z31,IF(入力!Z31&gt;入力!AA31,入力!Z31,入力!AA31)))</f>
        <v/>
      </c>
      <c r="W8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234" t="str">
        <f>IF(入力!AC31="",IF(入力!AD31="","",入力!AD31),IF(入力!AD31="",入力!AC31,IF(入力!AC31&gt;入力!AD31,入力!AC31,入力!AD31)))</f>
        <v/>
      </c>
      <c r="Y8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234" t="str">
        <f>IF(入力!AF31="",IF(入力!AG31="","",入力!AG31),IF(入力!AG31="",入力!AF31,IF(入力!AF31&gt;入力!AG31,入力!AF31,入力!AG31)))</f>
        <v/>
      </c>
      <c r="AA8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126" t="str">
        <f>IF(入力!AI31="",IF(入力!AJ31="","",入力!AJ31),IF(入力!AJ31="",入力!AI31,IF(入力!AI31&gt;入力!AJ31,入力!AI31,入力!AJ31)))</f>
        <v/>
      </c>
      <c r="AC81" s="232" t="str">
        <f>IF(入力!AK31="",IF(入力!AL31="","",入力!AL31),IF(入力!AL31="",入力!AK31,IF(入力!AK31&gt;入力!AL31,入力!AK31,入力!AL31)))</f>
        <v/>
      </c>
      <c r="AD81" s="231" t="str">
        <f>IF(入力!AM31="","",入力!AM31)</f>
        <v/>
      </c>
      <c r="AE81" s="158" t="str">
        <f>IF(入力!AN31="","",入力!AN31)</f>
        <v/>
      </c>
      <c r="AF81" s="231" t="str">
        <f>IF(入力!AO31="","",入力!AO31)</f>
        <v/>
      </c>
      <c r="AG81" s="244" t="str">
        <f>IF(入力!AP31="","",入力!AP31)</f>
        <v/>
      </c>
      <c r="AH81" s="510" t="str">
        <f>IF(入力!AQ31="","",入力!AQ31)</f>
        <v/>
      </c>
      <c r="AI81" s="84" t="str">
        <f>IF(入力!AR31="","",入力!AR31)</f>
        <v/>
      </c>
      <c r="AJ81" s="89" t="str">
        <f>IF(入力!AS31="","",入力!AS31)</f>
        <v/>
      </c>
      <c r="AK81" s="158" t="str">
        <f>IF(入力!AT31="","",入力!AT31)</f>
        <v/>
      </c>
      <c r="AL81" s="160" t="str">
        <f>IF(入力!AU31="",IF(入力!AV31="","",入力!AV31),IF(入力!AV31="",入力!AU31,IF(入力!AU31&gt;入力!AV31,入力!AU31,入力!AV31)))</f>
        <v/>
      </c>
      <c r="AM81" s="283" t="str">
        <f>IF(入力!AW31="",IF(入力!AX31="","",入力!AX31),IF(入力!AX31="",入力!AW31,IF(入力!AW31&gt;入力!AX31,入力!AW31,入力!AX31)))</f>
        <v/>
      </c>
      <c r="AN81" s="199" t="str">
        <f>IF(入力!K31="","", IF(入力!AC31="","", IF(入力!Z31="","", K81/224*((X81-224)+(V81-224)))))</f>
        <v/>
      </c>
    </row>
    <row r="82" spans="1:41">
      <c r="A82" s="96">
        <f>IF(入力!A32="","",入力!A32)</f>
        <v>19</v>
      </c>
      <c r="B82" s="185" t="str">
        <f>IF(入力!B32="","",入力!B32)</f>
        <v/>
      </c>
      <c r="C82" s="185" t="str">
        <f>IF(入力!C32="","",入力!C32)</f>
        <v/>
      </c>
      <c r="D82" s="227" t="str">
        <f>IF(入力!D32="","",入力!D32)</f>
        <v/>
      </c>
      <c r="E82" s="417" t="str">
        <f>IF(入力!E81="", IF(D82="","",DATEDIF(D82,入力!$C$3,"Y")),入力!E81)</f>
        <v/>
      </c>
      <c r="F82" s="82" t="str">
        <f>IF(入力!F32="","",入力!F32)</f>
        <v/>
      </c>
      <c r="G82" s="185" t="str">
        <f>IF(入力!G32="","",入力!G32)</f>
        <v/>
      </c>
      <c r="H82" s="185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59" t="str">
        <f>IF(入力!K32="","",入力!K32)</f>
        <v/>
      </c>
      <c r="L82" s="83" t="str">
        <f>IF(入力!L32="","",入力!L32)</f>
        <v/>
      </c>
      <c r="M82" s="205" t="str">
        <f>IF(OR(入力!M32="",入力!N32=""),"",((4.57/(1.0888-0.00153*(入力!M32+入力!N32))-4.142)*100))</f>
        <v/>
      </c>
      <c r="N82" s="83" t="str">
        <f>IF(OR(入力!L32="",入力!M32="",入力!N32=""),"",(入力!L32-(入力!L32*(4.57/(1.0888-0.00153*(入力!M32+入力!N32))-4.142)*100)/100))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89" t="str">
        <f>IF(入力!R32="","",入力!R32)</f>
        <v/>
      </c>
      <c r="R82" s="232" t="str">
        <f xml:space="preserve"> IF(入力!S32="",IF(入力!T32="","",入力!T32),IF(入力!T32="",入力!S32,IF(入力!S32&gt;入力!T32,入力!T32,入力!S32)))</f>
        <v/>
      </c>
      <c r="S82" s="487" t="str">
        <f>IF(入力!U32="",IF(入力!V32="","",入力!V32),IF(入力!V32="",入力!U32,IF(入力!U32&gt;入力!V32,入力!V32,入力!U32)))</f>
        <v/>
      </c>
      <c r="T82" s="226" t="str">
        <f>IF(入力!W32="",IF(入力!X32="","",入力!X32),IF(入力!X32="",入力!W32,IF(入力!W32&gt;入力!X32,入力!W32,入力!X32)))</f>
        <v/>
      </c>
      <c r="U82" s="234" t="str">
        <f>IF(入力!Y32="", IF(入力!W32="",IF(入力!X32="","",入力!X32-入力!Q32),IF(入力!X32="",入力!W32-入力!Q32,IF(入力!W32&gt;入力!X32,入力!W32-入力!Q32,入力!X32-入力!Q32))),入力!Y32)</f>
        <v/>
      </c>
      <c r="V82" s="234" t="str">
        <f>IF(入力!Z32="",IF(入力!AA32="","",入力!AA32),IF(入力!AA32="",入力!Z32,IF(入力!Z32&gt;入力!AA32,入力!Z32,入力!AA32)))</f>
        <v/>
      </c>
      <c r="W8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234" t="str">
        <f>IF(入力!AC32="",IF(入力!AD32="","",入力!AD32),IF(入力!AD32="",入力!AC32,IF(入力!AC32&gt;入力!AD32,入力!AC32,入力!AD32)))</f>
        <v/>
      </c>
      <c r="Y8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234" t="str">
        <f>IF(入力!AF32="",IF(入力!AG32="","",入力!AG32),IF(入力!AG32="",入力!AF32,IF(入力!AF32&gt;入力!AG32,入力!AF32,入力!AG32)))</f>
        <v/>
      </c>
      <c r="AA8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126" t="str">
        <f>IF(入力!AI32="",IF(入力!AJ32="","",入力!AJ32),IF(入力!AJ32="",入力!AI32,IF(入力!AI32&gt;入力!AJ32,入力!AI32,入力!AJ32)))</f>
        <v/>
      </c>
      <c r="AC82" s="232" t="str">
        <f>IF(入力!AK32="",IF(入力!AL32="","",入力!AL32),IF(入力!AL32="",入力!AK32,IF(入力!AK32&gt;入力!AL32,入力!AK32,入力!AL32)))</f>
        <v/>
      </c>
      <c r="AD82" s="231" t="str">
        <f>IF(入力!AM32="","",入力!AM32)</f>
        <v/>
      </c>
      <c r="AE82" s="158" t="str">
        <f>IF(入力!AN32="","",入力!AN32)</f>
        <v/>
      </c>
      <c r="AF82" s="231" t="str">
        <f>IF(入力!AO32="","",入力!AO32)</f>
        <v/>
      </c>
      <c r="AG82" s="244" t="str">
        <f>IF(入力!AP32="","",入力!AP32)</f>
        <v/>
      </c>
      <c r="AH82" s="510" t="str">
        <f>IF(入力!AQ32="","",入力!AQ32)</f>
        <v/>
      </c>
      <c r="AI82" s="84" t="str">
        <f>IF(入力!AR32="","",入力!AR32)</f>
        <v/>
      </c>
      <c r="AJ82" s="89" t="str">
        <f>IF(入力!AS32="","",入力!AS32)</f>
        <v/>
      </c>
      <c r="AK82" s="158" t="str">
        <f>IF(入力!AT32="","",入力!AT32)</f>
        <v/>
      </c>
      <c r="AL82" s="160" t="str">
        <f>IF(入力!AU32="",IF(入力!AV32="","",入力!AV32),IF(入力!AV32="",入力!AU32,IF(入力!AU32&gt;入力!AV32,入力!AU32,入力!AV32)))</f>
        <v/>
      </c>
      <c r="AM82" s="283" t="str">
        <f>IF(入力!AW32="",IF(入力!AX32="","",入力!AX32),IF(入力!AX32="",入力!AW32,IF(入力!AW32&gt;入力!AX32,入力!AW32,入力!AX32)))</f>
        <v/>
      </c>
      <c r="AN82" s="199" t="str">
        <f>IF(入力!K32="","", IF(入力!AC32="","", IF(入力!Z32="","", K82/224*((X82-224)+(V82-224)))))</f>
        <v/>
      </c>
    </row>
    <row r="83" spans="1:41">
      <c r="A83" s="96">
        <f>IF(入力!A33="","",入力!A33)</f>
        <v>20</v>
      </c>
      <c r="B83" s="185" t="str">
        <f>IF(入力!B33="","",入力!B33)</f>
        <v/>
      </c>
      <c r="C83" s="185" t="str">
        <f>IF(入力!C33="","",入力!C33)</f>
        <v/>
      </c>
      <c r="D83" s="227" t="str">
        <f>IF(入力!D33="","",入力!D33)</f>
        <v/>
      </c>
      <c r="E83" s="417" t="str">
        <f>IF(入力!E82="", IF(D83="","",DATEDIF(D83,入力!$C$3,"Y")),入力!E82)</f>
        <v/>
      </c>
      <c r="F83" s="82" t="str">
        <f>IF(入力!F33="","",入力!F33)</f>
        <v/>
      </c>
      <c r="G83" s="185" t="str">
        <f>IF(入力!G33="","",入力!G33)</f>
        <v/>
      </c>
      <c r="H83" s="185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59" t="str">
        <f>IF(入力!K33="","",入力!K33)</f>
        <v/>
      </c>
      <c r="L83" s="83" t="str">
        <f>IF(入力!L33="","",入力!L33)</f>
        <v/>
      </c>
      <c r="M83" s="205" t="str">
        <f>IF(OR(入力!M33="",入力!N33=""),"",((4.57/(1.0888-0.00153*(入力!M33+入力!N33))-4.142)*100))</f>
        <v/>
      </c>
      <c r="N83" s="83" t="str">
        <f>IF(OR(入力!L33="",入力!M33="",入力!N33=""),"",(入力!L33-(入力!L33*(4.57/(1.0888-0.00153*(入力!M33+入力!N33))-4.142)*100)/100))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89" t="str">
        <f>IF(入力!R33="","",入力!R33)</f>
        <v/>
      </c>
      <c r="R83" s="232" t="str">
        <f xml:space="preserve"> IF(入力!S33="",IF(入力!T33="","",入力!T33),IF(入力!T33="",入力!S33,IF(入力!S33&gt;入力!T33,入力!T33,入力!S33)))</f>
        <v/>
      </c>
      <c r="S83" s="487" t="str">
        <f>IF(入力!U33="",IF(入力!V33="","",入力!V33),IF(入力!V33="",入力!U33,IF(入力!U33&gt;入力!V33,入力!V33,入力!U33)))</f>
        <v/>
      </c>
      <c r="T83" s="226" t="str">
        <f>IF(入力!W33="",IF(入力!X33="","",入力!X33),IF(入力!X33="",入力!W33,IF(入力!W33&gt;入力!X33,入力!W33,入力!X33)))</f>
        <v/>
      </c>
      <c r="U83" s="234" t="str">
        <f>IF(入力!Y33="", IF(入力!W33="",IF(入力!X33="","",入力!X33-入力!Q33),IF(入力!X33="",入力!W33-入力!Q33,IF(入力!W33&gt;入力!X33,入力!W33-入力!Q33,入力!X33-入力!Q33))),入力!Y33)</f>
        <v/>
      </c>
      <c r="V83" s="234" t="str">
        <f>IF(入力!Z33="",IF(入力!AA33="","",入力!AA33),IF(入力!AA33="",入力!Z33,IF(入力!Z33&gt;入力!AA33,入力!Z33,入力!AA33)))</f>
        <v/>
      </c>
      <c r="W8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234" t="str">
        <f>IF(入力!AC33="",IF(入力!AD33="","",入力!AD33),IF(入力!AD33="",入力!AC33,IF(入力!AC33&gt;入力!AD33,入力!AC33,入力!AD33)))</f>
        <v/>
      </c>
      <c r="Y8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234" t="str">
        <f>IF(入力!AF33="",IF(入力!AG33="","",入力!AG33),IF(入力!AG33="",入力!AF33,IF(入力!AF33&gt;入力!AG33,入力!AF33,入力!AG33)))</f>
        <v/>
      </c>
      <c r="AA8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126" t="str">
        <f>IF(入力!AI33="",IF(入力!AJ33="","",入力!AJ33),IF(入力!AJ33="",入力!AI33,IF(入力!AI33&gt;入力!AJ33,入力!AI33,入力!AJ33)))</f>
        <v/>
      </c>
      <c r="AC83" s="232" t="str">
        <f>IF(入力!AK33="",IF(入力!AL33="","",入力!AL33),IF(入力!AL33="",入力!AK33,IF(入力!AK33&gt;入力!AL33,入力!AK33,入力!AL33)))</f>
        <v/>
      </c>
      <c r="AD83" s="231" t="str">
        <f>IF(入力!AM33="","",入力!AM33)</f>
        <v/>
      </c>
      <c r="AE83" s="158" t="str">
        <f>IF(入力!AN33="","",入力!AN33)</f>
        <v/>
      </c>
      <c r="AF83" s="231" t="str">
        <f>IF(入力!AO33="","",入力!AO33)</f>
        <v/>
      </c>
      <c r="AG83" s="244" t="str">
        <f>IF(入力!AP33="","",入力!AP33)</f>
        <v/>
      </c>
      <c r="AH83" s="510" t="str">
        <f>IF(入力!AQ33="","",入力!AQ33)</f>
        <v/>
      </c>
      <c r="AI83" s="84" t="str">
        <f>IF(入力!AR33="","",入力!AR33)</f>
        <v/>
      </c>
      <c r="AJ83" s="89" t="str">
        <f>IF(入力!AS33="","",入力!AS33)</f>
        <v/>
      </c>
      <c r="AK83" s="158" t="str">
        <f>IF(入力!AT33="","",入力!AT33)</f>
        <v/>
      </c>
      <c r="AL83" s="160" t="str">
        <f>IF(入力!AU33="",IF(入力!AV33="","",入力!AV33),IF(入力!AV33="",入力!AU33,IF(入力!AU33&gt;入力!AV33,入力!AU33,入力!AV33)))</f>
        <v/>
      </c>
      <c r="AM83" s="283" t="str">
        <f>IF(入力!AW33="",IF(入力!AX33="","",入力!AX33),IF(入力!AX33="",入力!AW33,IF(入力!AW33&gt;入力!AX33,入力!AW33,入力!AX33)))</f>
        <v/>
      </c>
      <c r="AN83" s="199" t="str">
        <f>IF(入力!K33="","", IF(入力!AC33="","", IF(入力!Z33="","", K83/224*((X83-224)+(V83-224)))))</f>
        <v/>
      </c>
    </row>
    <row r="84" spans="1:41">
      <c r="A84" s="96">
        <f>IF(入力!A34="","",入力!A34)</f>
        <v>21</v>
      </c>
      <c r="B84" s="185" t="str">
        <f>IF(入力!B34="","",入力!B34)</f>
        <v/>
      </c>
      <c r="C84" s="185" t="str">
        <f>IF(入力!C34="","",入力!C34)</f>
        <v/>
      </c>
      <c r="D84" s="227" t="str">
        <f>IF(入力!D34="","",入力!D34)</f>
        <v/>
      </c>
      <c r="E84" s="417" t="str">
        <f>IF(入力!E83="", IF(D84="","",DATEDIF(D84,入力!$C$3,"Y")),入力!E83)</f>
        <v/>
      </c>
      <c r="F84" s="82" t="str">
        <f>IF(入力!F34="","",入力!F34)</f>
        <v/>
      </c>
      <c r="G84" s="185" t="str">
        <f>IF(入力!G34="","",入力!G34)</f>
        <v/>
      </c>
      <c r="H84" s="185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59" t="str">
        <f>IF(入力!K34="","",入力!K34)</f>
        <v/>
      </c>
      <c r="L84" s="83" t="str">
        <f>IF(入力!L34="","",入力!L34)</f>
        <v/>
      </c>
      <c r="M84" s="205" t="str">
        <f>IF(OR(入力!M34="",入力!N34=""),"",((4.57/(1.0888-0.00153*(入力!M34+入力!N34))-4.142)*100))</f>
        <v/>
      </c>
      <c r="N84" s="83" t="str">
        <f>IF(OR(入力!L34="",入力!M34="",入力!N34=""),"",(入力!L34-(入力!L34*(4.57/(1.0888-0.00153*(入力!M34+入力!N34))-4.142)*100)/100))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89" t="str">
        <f>IF(入力!R34="","",入力!R34)</f>
        <v/>
      </c>
      <c r="R84" s="232" t="str">
        <f xml:space="preserve"> IF(入力!S34="",IF(入力!T34="","",入力!T34),IF(入力!T34="",入力!S34,IF(入力!S34&gt;入力!T34,入力!T34,入力!S34)))</f>
        <v/>
      </c>
      <c r="S84" s="487" t="str">
        <f>IF(入力!U34="",IF(入力!V34="","",入力!V34),IF(入力!V34="",入力!U34,IF(入力!U34&gt;入力!V34,入力!V34,入力!U34)))</f>
        <v/>
      </c>
      <c r="T84" s="226" t="str">
        <f>IF(入力!W34="",IF(入力!X34="","",入力!X34),IF(入力!X34="",入力!W34,IF(入力!W34&gt;入力!X34,入力!W34,入力!X34)))</f>
        <v/>
      </c>
      <c r="U84" s="234" t="str">
        <f>IF(入力!Y34="", IF(入力!W34="",IF(入力!X34="","",入力!X34-入力!Q34),IF(入力!X34="",入力!W34-入力!Q34,IF(入力!W34&gt;入力!X34,入力!W34-入力!Q34,入力!X34-入力!Q34))),入力!Y34)</f>
        <v/>
      </c>
      <c r="V84" s="234" t="str">
        <f>IF(入力!Z34="",IF(入力!AA34="","",入力!AA34),IF(入力!AA34="",入力!Z34,IF(入力!Z34&gt;入力!AA34,入力!Z34,入力!AA34)))</f>
        <v/>
      </c>
      <c r="W8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234" t="str">
        <f>IF(入力!AC34="",IF(入力!AD34="","",入力!AD34),IF(入力!AD34="",入力!AC34,IF(入力!AC34&gt;入力!AD34,入力!AC34,入力!AD34)))</f>
        <v/>
      </c>
      <c r="Y8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234" t="str">
        <f>IF(入力!AF34="",IF(入力!AG34="","",入力!AG34),IF(入力!AG34="",入力!AF34,IF(入力!AF34&gt;入力!AG34,入力!AF34,入力!AG34)))</f>
        <v/>
      </c>
      <c r="AA8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126" t="str">
        <f>IF(入力!AI34="",IF(入力!AJ34="","",入力!AJ34),IF(入力!AJ34="",入力!AI34,IF(入力!AI34&gt;入力!AJ34,入力!AI34,入力!AJ34)))</f>
        <v/>
      </c>
      <c r="AC84" s="232" t="str">
        <f>IF(入力!AK34="",IF(入力!AL34="","",入力!AL34),IF(入力!AL34="",入力!AK34,IF(入力!AK34&gt;入力!AL34,入力!AK34,入力!AL34)))</f>
        <v/>
      </c>
      <c r="AD84" s="231" t="str">
        <f>IF(入力!AM34="","",入力!AM34)</f>
        <v/>
      </c>
      <c r="AE84" s="158" t="str">
        <f>IF(入力!AN34="","",入力!AN34)</f>
        <v/>
      </c>
      <c r="AF84" s="231" t="str">
        <f>IF(入力!AO34="","",入力!AO34)</f>
        <v/>
      </c>
      <c r="AG84" s="244" t="str">
        <f>IF(入力!AP34="","",入力!AP34)</f>
        <v/>
      </c>
      <c r="AH84" s="510" t="str">
        <f>IF(入力!AQ34="","",入力!AQ34)</f>
        <v/>
      </c>
      <c r="AI84" s="84" t="str">
        <f>IF(入力!AR34="","",入力!AR34)</f>
        <v/>
      </c>
      <c r="AJ84" s="89" t="str">
        <f>IF(入力!AS34="","",入力!AS34)</f>
        <v/>
      </c>
      <c r="AK84" s="158" t="str">
        <f>IF(入力!AT34="","",入力!AT34)</f>
        <v/>
      </c>
      <c r="AL84" s="160" t="str">
        <f>IF(入力!AU34="",IF(入力!AV34="","",入力!AV34),IF(入力!AV34="",入力!AU34,IF(入力!AU34&gt;入力!AV34,入力!AU34,入力!AV34)))</f>
        <v/>
      </c>
      <c r="AM84" s="283" t="str">
        <f>IF(入力!AW34="",IF(入力!AX34="","",入力!AX34),IF(入力!AX34="",入力!AW34,IF(入力!AW34&gt;入力!AX34,入力!AW34,入力!AX34)))</f>
        <v/>
      </c>
      <c r="AN84" s="199" t="str">
        <f>IF(入力!K34="","", IF(入力!AC34="","", IF(入力!Z34="","", K84/224*((X84-224)+(V84-224)))))</f>
        <v/>
      </c>
    </row>
    <row r="85" spans="1:41">
      <c r="A85" s="96">
        <f>IF(入力!A35="","",入力!A35)</f>
        <v>22</v>
      </c>
      <c r="B85" s="185" t="str">
        <f>IF(入力!B35="","",入力!B35)</f>
        <v/>
      </c>
      <c r="C85" s="185" t="str">
        <f>IF(入力!C35="","",入力!C35)</f>
        <v/>
      </c>
      <c r="D85" s="227" t="str">
        <f>IF(入力!D35="","",入力!D35)</f>
        <v/>
      </c>
      <c r="E85" s="417" t="str">
        <f>IF(入力!E84="", IF(D85="","",DATEDIF(D85,入力!$C$3,"Y")),入力!E84)</f>
        <v/>
      </c>
      <c r="F85" s="82" t="str">
        <f>IF(入力!F35="","",入力!F35)</f>
        <v/>
      </c>
      <c r="G85" s="185" t="str">
        <f>IF(入力!G35="","",入力!G35)</f>
        <v/>
      </c>
      <c r="H85" s="185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59" t="str">
        <f>IF(入力!K35="","",入力!K35)</f>
        <v/>
      </c>
      <c r="L85" s="83" t="str">
        <f>IF(入力!L35="","",入力!L35)</f>
        <v/>
      </c>
      <c r="M85" s="205" t="str">
        <f>IF(OR(入力!M35="",入力!N35=""),"",((4.57/(1.0888-0.00153*(入力!M35+入力!N35))-4.142)*100))</f>
        <v/>
      </c>
      <c r="N85" s="83" t="str">
        <f>IF(OR(入力!L35="",入力!M35="",入力!N35=""),"",(入力!L35-(入力!L35*(4.57/(1.0888-0.00153*(入力!M35+入力!N35))-4.142)*100)/100))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89" t="str">
        <f>IF(入力!R35="","",入力!R35)</f>
        <v/>
      </c>
      <c r="R85" s="232" t="str">
        <f xml:space="preserve"> IF(入力!S35="",IF(入力!T35="","",入力!T35),IF(入力!T35="",入力!S35,IF(入力!S35&gt;入力!T35,入力!T35,入力!S35)))</f>
        <v/>
      </c>
      <c r="S85" s="487" t="str">
        <f>IF(入力!U35="",IF(入力!V35="","",入力!V35),IF(入力!V35="",入力!U35,IF(入力!U35&gt;入力!V35,入力!V35,入力!U35)))</f>
        <v/>
      </c>
      <c r="T85" s="226" t="str">
        <f>IF(入力!W35="",IF(入力!X35="","",入力!X35),IF(入力!X35="",入力!W35,IF(入力!W35&gt;入力!X35,入力!W35,入力!X35)))</f>
        <v/>
      </c>
      <c r="U85" s="234" t="str">
        <f>IF(入力!Y35="", IF(入力!W35="",IF(入力!X35="","",入力!X35-入力!Q35),IF(入力!X35="",入力!W35-入力!Q35,IF(入力!W35&gt;入力!X35,入力!W35-入力!Q35,入力!X35-入力!Q35))),入力!Y35)</f>
        <v/>
      </c>
      <c r="V85" s="234" t="str">
        <f>IF(入力!Z35="",IF(入力!AA35="","",入力!AA35),IF(入力!AA35="",入力!Z35,IF(入力!Z35&gt;入力!AA35,入力!Z35,入力!AA35)))</f>
        <v/>
      </c>
      <c r="W8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234" t="str">
        <f>IF(入力!AC35="",IF(入力!AD35="","",入力!AD35),IF(入力!AD35="",入力!AC35,IF(入力!AC35&gt;入力!AD35,入力!AC35,入力!AD35)))</f>
        <v/>
      </c>
      <c r="Y8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234" t="str">
        <f>IF(入力!AF35="",IF(入力!AG35="","",入力!AG35),IF(入力!AG35="",入力!AF35,IF(入力!AF35&gt;入力!AG35,入力!AF35,入力!AG35)))</f>
        <v/>
      </c>
      <c r="AA8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126" t="str">
        <f>IF(入力!AI35="",IF(入力!AJ35="","",入力!AJ35),IF(入力!AJ35="",入力!AI35,IF(入力!AI35&gt;入力!AJ35,入力!AI35,入力!AJ35)))</f>
        <v/>
      </c>
      <c r="AC85" s="232" t="str">
        <f>IF(入力!AK35="",IF(入力!AL35="","",入力!AL35),IF(入力!AL35="",入力!AK35,IF(入力!AK35&gt;入力!AL35,入力!AK35,入力!AL35)))</f>
        <v/>
      </c>
      <c r="AD85" s="231" t="str">
        <f>IF(入力!AM35="","",入力!AM35)</f>
        <v/>
      </c>
      <c r="AE85" s="158" t="str">
        <f>IF(入力!AN35="","",入力!AN35)</f>
        <v/>
      </c>
      <c r="AF85" s="231" t="str">
        <f>IF(入力!AO35="","",入力!AO35)</f>
        <v/>
      </c>
      <c r="AG85" s="244" t="str">
        <f>IF(入力!AP35="","",入力!AP35)</f>
        <v/>
      </c>
      <c r="AH85" s="510" t="str">
        <f>IF(入力!AQ35="","",入力!AQ35)</f>
        <v/>
      </c>
      <c r="AI85" s="84" t="str">
        <f>IF(入力!AR35="","",入力!AR35)</f>
        <v/>
      </c>
      <c r="AJ85" s="89" t="str">
        <f>IF(入力!AS35="","",入力!AS35)</f>
        <v/>
      </c>
      <c r="AK85" s="158" t="str">
        <f>IF(入力!AT35="","",入力!AT35)</f>
        <v/>
      </c>
      <c r="AL85" s="160" t="str">
        <f>IF(入力!AU35="",IF(入力!AV35="","",入力!AV35),IF(入力!AV35="",入力!AU35,IF(入力!AU35&gt;入力!AV35,入力!AU35,入力!AV35)))</f>
        <v/>
      </c>
      <c r="AM85" s="283" t="str">
        <f>IF(入力!AW35="",IF(入力!AX35="","",入力!AX35),IF(入力!AX35="",入力!AW35,IF(入力!AW35&gt;入力!AX35,入力!AW35,入力!AX35)))</f>
        <v/>
      </c>
      <c r="AN85" s="199" t="str">
        <f>IF(入力!K35="","", IF(入力!AC35="","", IF(入力!Z35="","", K85/224*((X85-224)+(V85-224)))))</f>
        <v/>
      </c>
    </row>
    <row r="86" spans="1:41">
      <c r="A86" s="96">
        <f>IF(入力!A36="","",入力!A36)</f>
        <v>23</v>
      </c>
      <c r="B86" s="185" t="str">
        <f>IF(入力!B36="","",入力!B36)</f>
        <v/>
      </c>
      <c r="C86" s="185" t="str">
        <f>IF(入力!C36="","",入力!C36)</f>
        <v/>
      </c>
      <c r="D86" s="227" t="str">
        <f>IF(入力!D36="","",入力!D36)</f>
        <v/>
      </c>
      <c r="E86" s="417" t="str">
        <f>IF(入力!E85="", IF(D86="","",DATEDIF(D86,入力!$C$3,"Y")),入力!E85)</f>
        <v/>
      </c>
      <c r="F86" s="82" t="str">
        <f>IF(入力!F36="","",入力!F36)</f>
        <v/>
      </c>
      <c r="G86" s="185" t="str">
        <f>IF(入力!G36="","",入力!G36)</f>
        <v/>
      </c>
      <c r="H86" s="185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59" t="str">
        <f>IF(入力!K36="","",入力!K36)</f>
        <v/>
      </c>
      <c r="L86" s="83" t="str">
        <f>IF(入力!L36="","",入力!L36)</f>
        <v/>
      </c>
      <c r="M86" s="205" t="str">
        <f>IF(OR(入力!M36="",入力!N36=""),"",((4.57/(1.0888-0.00153*(入力!M36+入力!N36))-4.142)*100))</f>
        <v/>
      </c>
      <c r="N86" s="83" t="str">
        <f>IF(OR(入力!L36="",入力!M36="",入力!N36=""),"",(入力!L36-(入力!L36*(4.57/(1.0888-0.00153*(入力!M36+入力!N36))-4.142)*100)/100))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89" t="str">
        <f>IF(入力!R36="","",入力!R36)</f>
        <v/>
      </c>
      <c r="R86" s="232" t="str">
        <f xml:space="preserve"> IF(入力!S36="",IF(入力!T36="","",入力!T36),IF(入力!T36="",入力!S36,IF(入力!S36&gt;入力!T36,入力!T36,入力!S36)))</f>
        <v/>
      </c>
      <c r="S86" s="487" t="str">
        <f>IF(入力!U36="",IF(入力!V36="","",入力!V36),IF(入力!V36="",入力!U36,IF(入力!U36&gt;入力!V36,入力!V36,入力!U36)))</f>
        <v/>
      </c>
      <c r="T86" s="226" t="str">
        <f>IF(入力!W36="",IF(入力!X36="","",入力!X36),IF(入力!X36="",入力!W36,IF(入力!W36&gt;入力!X36,入力!W36,入力!X36)))</f>
        <v/>
      </c>
      <c r="U86" s="234" t="str">
        <f>IF(入力!Y36="", IF(入力!W36="",IF(入力!X36="","",入力!X36-入力!Q36),IF(入力!X36="",入力!W36-入力!Q36,IF(入力!W36&gt;入力!X36,入力!W36-入力!Q36,入力!X36-入力!Q36))),入力!Y36)</f>
        <v/>
      </c>
      <c r="V86" s="234" t="str">
        <f>IF(入力!Z36="",IF(入力!AA36="","",入力!AA36),IF(入力!AA36="",入力!Z36,IF(入力!Z36&gt;入力!AA36,入力!Z36,入力!AA36)))</f>
        <v/>
      </c>
      <c r="W8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234" t="str">
        <f>IF(入力!AC36="",IF(入力!AD36="","",入力!AD36),IF(入力!AD36="",入力!AC36,IF(入力!AC36&gt;入力!AD36,入力!AC36,入力!AD36)))</f>
        <v/>
      </c>
      <c r="Y8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234" t="str">
        <f>IF(入力!AF36="",IF(入力!AG36="","",入力!AG36),IF(入力!AG36="",入力!AF36,IF(入力!AF36&gt;入力!AG36,入力!AF36,入力!AG36)))</f>
        <v/>
      </c>
      <c r="AA8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126" t="str">
        <f>IF(入力!AI36="",IF(入力!AJ36="","",入力!AJ36),IF(入力!AJ36="",入力!AI36,IF(入力!AI36&gt;入力!AJ36,入力!AI36,入力!AJ36)))</f>
        <v/>
      </c>
      <c r="AC86" s="232" t="str">
        <f>IF(入力!AK36="",IF(入力!AL36="","",入力!AL36),IF(入力!AL36="",入力!AK36,IF(入力!AK36&gt;入力!AL36,入力!AK36,入力!AL36)))</f>
        <v/>
      </c>
      <c r="AD86" s="231" t="str">
        <f>IF(入力!AM36="","",入力!AM36)</f>
        <v/>
      </c>
      <c r="AE86" s="158" t="str">
        <f>IF(入力!AN36="","",入力!AN36)</f>
        <v/>
      </c>
      <c r="AF86" s="231" t="str">
        <f>IF(入力!AO36="","",入力!AO36)</f>
        <v/>
      </c>
      <c r="AG86" s="244" t="str">
        <f>IF(入力!AP36="","",入力!AP36)</f>
        <v/>
      </c>
      <c r="AH86" s="510" t="str">
        <f>IF(入力!AQ36="","",入力!AQ36)</f>
        <v/>
      </c>
      <c r="AI86" s="84" t="str">
        <f>IF(入力!AR36="","",入力!AR36)</f>
        <v/>
      </c>
      <c r="AJ86" s="89" t="str">
        <f>IF(入力!AS36="","",入力!AS36)</f>
        <v/>
      </c>
      <c r="AK86" s="158" t="str">
        <f>IF(入力!AT36="","",入力!AT36)</f>
        <v/>
      </c>
      <c r="AL86" s="160" t="str">
        <f>IF(入力!AU36="",IF(入力!AV36="","",入力!AV36),IF(入力!AV36="",入力!AU36,IF(入力!AU36&gt;入力!AV36,入力!AU36,入力!AV36)))</f>
        <v/>
      </c>
      <c r="AM86" s="283" t="str">
        <f>IF(入力!AW36="",IF(入力!AX36="","",入力!AX36),IF(入力!AX36="",入力!AW36,IF(入力!AW36&gt;入力!AX36,入力!AW36,入力!AX36)))</f>
        <v/>
      </c>
      <c r="AN86" s="199" t="str">
        <f>IF(入力!K36="","", IF(入力!AC36="","", IF(入力!Z36="","", K86/224*((X86-224)+(V86-224)))))</f>
        <v/>
      </c>
    </row>
    <row r="87" spans="1:41">
      <c r="A87" s="96">
        <f>IF(入力!A37="","",入力!A37)</f>
        <v>24</v>
      </c>
      <c r="B87" s="185" t="str">
        <f>IF(入力!B37="","",入力!B37)</f>
        <v/>
      </c>
      <c r="C87" s="185" t="str">
        <f>IF(入力!C37="","",入力!C37)</f>
        <v/>
      </c>
      <c r="D87" s="227" t="str">
        <f>IF(入力!D37="","",入力!D37)</f>
        <v/>
      </c>
      <c r="E87" s="417" t="str">
        <f>IF(入力!E86="", IF(D87="","",DATEDIF(D87,入力!$C$3,"Y")),入力!E86)</f>
        <v/>
      </c>
      <c r="F87" s="82" t="str">
        <f>IF(入力!F37="","",入力!F37)</f>
        <v/>
      </c>
      <c r="G87" s="185" t="str">
        <f>IF(入力!G37="","",入力!G37)</f>
        <v/>
      </c>
      <c r="H87" s="185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59" t="str">
        <f>IF(入力!K37="","",入力!K37)</f>
        <v/>
      </c>
      <c r="L87" s="83" t="str">
        <f>IF(入力!L37="","",入力!L37)</f>
        <v/>
      </c>
      <c r="M87" s="205" t="str">
        <f>IF(OR(入力!M37="",入力!N37=""),"",((4.57/(1.0888-0.00153*(入力!M37+入力!N37))-4.142)*100))</f>
        <v/>
      </c>
      <c r="N87" s="83" t="str">
        <f>IF(OR(入力!L37="",入力!M37="",入力!N37=""),"",(入力!L37-(入力!L37*(4.57/(1.0888-0.00153*(入力!M37+入力!N37))-4.142)*100)/100))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89" t="str">
        <f>IF(入力!R37="","",入力!R37)</f>
        <v/>
      </c>
      <c r="R87" s="232" t="str">
        <f xml:space="preserve"> IF(入力!S37="",IF(入力!T37="","",入力!T37),IF(入力!T37="",入力!S37,IF(入力!S37&gt;入力!T37,入力!T37,入力!S37)))</f>
        <v/>
      </c>
      <c r="S87" s="487" t="str">
        <f>IF(入力!U37="",IF(入力!V37="","",入力!V37),IF(入力!V37="",入力!U37,IF(入力!U37&gt;入力!V37,入力!V37,入力!U37)))</f>
        <v/>
      </c>
      <c r="T87" s="486" t="str">
        <f>IF(入力!W37="",IF(入力!X37="","",入力!X37),IF(入力!X37="",入力!W37,IF(入力!W37&gt;入力!X37,入力!W37,入力!X37)))</f>
        <v/>
      </c>
      <c r="U87" s="234" t="str">
        <f>IF(入力!Y37="", IF(入力!W37="",IF(入力!X37="","",入力!X37-入力!Q37),IF(入力!X37="",入力!W37-入力!Q37,IF(入力!W37&gt;入力!X37,入力!W37-入力!Q37,入力!X37-入力!Q37))),入力!Y37)</f>
        <v/>
      </c>
      <c r="V87" s="234" t="str">
        <f>IF(入力!Z37="",IF(入力!AA37="","",入力!AA37),IF(入力!AA37="",入力!Z37,IF(入力!Z37&gt;入力!AA37,入力!Z37,入力!AA37)))</f>
        <v/>
      </c>
      <c r="W8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234" t="str">
        <f>IF(入力!AC37="",IF(入力!AD37="","",入力!AD37),IF(入力!AD37="",入力!AC37,IF(入力!AC37&gt;入力!AD37,入力!AC37,入力!AD37)))</f>
        <v/>
      </c>
      <c r="Y8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234" t="str">
        <f>IF(入力!AF37="",IF(入力!AG37="","",入力!AG37),IF(入力!AG37="",入力!AF37,IF(入力!AF37&gt;入力!AG37,入力!AF37,入力!AG37)))</f>
        <v/>
      </c>
      <c r="AA8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126" t="str">
        <f>IF(入力!AI37="",IF(入力!AJ37="","",入力!AJ37),IF(入力!AJ37="",入力!AI37,IF(入力!AI37&gt;入力!AJ37,入力!AI37,入力!AJ37)))</f>
        <v/>
      </c>
      <c r="AC87" s="232" t="str">
        <f>IF(入力!AK37="",IF(入力!AL37="","",入力!AL37),IF(入力!AL37="",入力!AK37,IF(入力!AK37&gt;入力!AL37,入力!AK37,入力!AL37)))</f>
        <v/>
      </c>
      <c r="AD87" s="231" t="str">
        <f>IF(入力!AM37="","",入力!AM37)</f>
        <v/>
      </c>
      <c r="AE87" s="158" t="str">
        <f>IF(入力!AN37="","",入力!AN37)</f>
        <v/>
      </c>
      <c r="AF87" s="231" t="str">
        <f>IF(入力!AO37="","",入力!AO37)</f>
        <v/>
      </c>
      <c r="AG87" s="244" t="str">
        <f>IF(入力!AP37="","",入力!AP37)</f>
        <v/>
      </c>
      <c r="AH87" s="510" t="str">
        <f>IF(入力!AQ37="","",入力!AQ37)</f>
        <v/>
      </c>
      <c r="AI87" s="84" t="str">
        <f>IF(入力!AR37="","",入力!AR37)</f>
        <v/>
      </c>
      <c r="AJ87" s="89" t="str">
        <f>IF(入力!AS37="","",入力!AS37)</f>
        <v/>
      </c>
      <c r="AK87" s="158" t="str">
        <f>IF(入力!AT37="","",入力!AT37)</f>
        <v/>
      </c>
      <c r="AL87" s="160" t="str">
        <f>IF(入力!AU37="",IF(入力!AV37="","",入力!AV37),IF(入力!AV37="",入力!AU37,IF(入力!AU37&gt;入力!AV37,入力!AU37,入力!AV37)))</f>
        <v/>
      </c>
      <c r="AM87" s="283" t="str">
        <f>IF(入力!AW37="",IF(入力!AX37="","",入力!AX37),IF(入力!AX37="",入力!AW37,IF(入力!AW37&gt;入力!AX37,入力!AW37,入力!AX37)))</f>
        <v/>
      </c>
      <c r="AN87" s="199" t="str">
        <f>IF(入力!K37="","", IF(入力!AC37="","", IF(入力!Z37="","", K87/224*((X87-224)+(V87-224)))))</f>
        <v/>
      </c>
    </row>
    <row r="88" spans="1:41">
      <c r="A88" s="96">
        <f>IF(入力!A38="","",入力!A38)</f>
        <v>25</v>
      </c>
      <c r="B88" s="185" t="str">
        <f>IF(入力!B38="","",入力!B38)</f>
        <v/>
      </c>
      <c r="C88" s="185" t="str">
        <f>IF(入力!C38="","",入力!C38)</f>
        <v/>
      </c>
      <c r="D88" s="227" t="str">
        <f>IF(入力!D38="","",入力!D38)</f>
        <v/>
      </c>
      <c r="E88" s="417" t="str">
        <f>IF(入力!E87="", IF(D88="","",DATEDIF(D88,入力!$C$3,"Y")),入力!E87)</f>
        <v/>
      </c>
      <c r="F88" s="82" t="str">
        <f>IF(入力!F38="","",入力!F38)</f>
        <v/>
      </c>
      <c r="G88" s="185" t="str">
        <f>IF(入力!G38="","",入力!G38)</f>
        <v/>
      </c>
      <c r="H88" s="185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59" t="str">
        <f>IF(入力!K38="","",入力!K38)</f>
        <v/>
      </c>
      <c r="L88" s="83" t="str">
        <f>IF(入力!L38="","",入力!L38)</f>
        <v/>
      </c>
      <c r="M88" s="205" t="str">
        <f>IF(OR(入力!M38="",入力!N38=""),"",((4.57/(1.0888-0.00153*(入力!M38+入力!N38))-4.142)*100))</f>
        <v/>
      </c>
      <c r="N88" s="83" t="str">
        <f>IF(OR(入力!L38="",入力!M38="",入力!N38=""),"",(入力!L38-(入力!L38*(4.57/(1.0888-0.00153*(入力!M38+入力!N38))-4.142)*100)/100))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89" t="str">
        <f>IF(入力!R38="","",入力!R38)</f>
        <v/>
      </c>
      <c r="R88" s="232" t="str">
        <f xml:space="preserve"> IF(入力!S38="",IF(入力!T38="","",入力!T38),IF(入力!T38="",入力!S38,IF(入力!S38&gt;入力!T38,入力!T38,入力!S38)))</f>
        <v/>
      </c>
      <c r="S88" s="487" t="str">
        <f>IF(入力!U38="",IF(入力!V38="","",入力!V38),IF(入力!V38="",入力!U38,IF(入力!U38&gt;入力!V38,入力!V38,入力!U38)))</f>
        <v/>
      </c>
      <c r="T88" s="226" t="str">
        <f>IF(入力!W38="",IF(入力!X38="","",入力!X38),IF(入力!X38="",入力!W38,IF(入力!W38&gt;入力!X38,入力!W38,入力!X38)))</f>
        <v/>
      </c>
      <c r="U88" s="234" t="str">
        <f>IF(入力!Y38="", IF(入力!W38="",IF(入力!X38="","",入力!X38-入力!Q38),IF(入力!X38="",入力!W38-入力!Q38,IF(入力!W38&gt;入力!X38,入力!W38-入力!Q38,入力!X38-入力!Q38))),入力!Y38)</f>
        <v/>
      </c>
      <c r="V88" s="234" t="str">
        <f>IF(入力!Z38="",IF(入力!AA38="","",入力!AA38),IF(入力!AA38="",入力!Z38,IF(入力!Z38&gt;入力!AA38,入力!Z38,入力!AA38)))</f>
        <v/>
      </c>
      <c r="W8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234" t="str">
        <f>IF(入力!AC38="",IF(入力!AD38="","",入力!AD38),IF(入力!AD38="",入力!AC38,IF(入力!AC38&gt;入力!AD38,入力!AC38,入力!AD38)))</f>
        <v/>
      </c>
      <c r="Y8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234" t="str">
        <f>IF(入力!AF38="",IF(入力!AG38="","",入力!AG38),IF(入力!AG38="",入力!AF38,IF(入力!AF38&gt;入力!AG38,入力!AF38,入力!AG38)))</f>
        <v/>
      </c>
      <c r="AA8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126" t="str">
        <f>IF(入力!AI38="",IF(入力!AJ38="","",入力!AJ38),IF(入力!AJ38="",入力!AI38,IF(入力!AI38&gt;入力!AJ38,入力!AI38,入力!AJ38)))</f>
        <v/>
      </c>
      <c r="AC88" s="232" t="str">
        <f>IF(入力!AK38="",IF(入力!AL38="","",入力!AL38),IF(入力!AL38="",入力!AK38,IF(入力!AK38&gt;入力!AL38,入力!AK38,入力!AL38)))</f>
        <v/>
      </c>
      <c r="AD88" s="231" t="str">
        <f>IF(入力!AM38="","",入力!AM38)</f>
        <v/>
      </c>
      <c r="AE88" s="158" t="str">
        <f>IF(入力!AN38="","",入力!AN38)</f>
        <v/>
      </c>
      <c r="AF88" s="231" t="str">
        <f>IF(入力!AO38="","",入力!AO38)</f>
        <v/>
      </c>
      <c r="AG88" s="244" t="str">
        <f>IF(入力!AP38="","",入力!AP38)</f>
        <v/>
      </c>
      <c r="AH88" s="510" t="str">
        <f>IF(入力!AQ38="","",入力!AQ38)</f>
        <v/>
      </c>
      <c r="AI88" s="84" t="str">
        <f>IF(入力!AR38="","",入力!AR38)</f>
        <v/>
      </c>
      <c r="AJ88" s="89" t="str">
        <f>IF(入力!AS38="","",入力!AS38)</f>
        <v/>
      </c>
      <c r="AK88" s="158" t="str">
        <f>IF(入力!AT38="","",入力!AT38)</f>
        <v/>
      </c>
      <c r="AL88" s="160" t="str">
        <f>IF(入力!AU38="",IF(入力!AV38="","",入力!AV38),IF(入力!AV38="",入力!AU38,IF(入力!AU38&gt;入力!AV38,入力!AU38,入力!AV38)))</f>
        <v/>
      </c>
      <c r="AM88" s="283" t="str">
        <f>IF(入力!AW38="",IF(入力!AX38="","",入力!AX38),IF(入力!AX38="",入力!AW38,IF(入力!AW38&gt;入力!AX38,入力!AW38,入力!AX38)))</f>
        <v/>
      </c>
      <c r="AN88" s="199" t="str">
        <f>IF(入力!K38="","", IF(入力!AC38="","", IF(入力!Z38="","", K88/224*((X88-224)+(V88-224)))))</f>
        <v/>
      </c>
    </row>
    <row r="89" spans="1:41">
      <c r="A89" s="96">
        <f>IF(入力!A39="","",入力!A39)</f>
        <v>26</v>
      </c>
      <c r="B89" s="185" t="str">
        <f>IF(入力!B39="","",入力!B39)</f>
        <v/>
      </c>
      <c r="C89" s="185" t="str">
        <f>IF(入力!C39="","",入力!C39)</f>
        <v/>
      </c>
      <c r="D89" s="227" t="str">
        <f>IF(入力!D39="","",入力!D39)</f>
        <v/>
      </c>
      <c r="E89" s="417" t="str">
        <f>IF(入力!E88="", IF(D89="","",DATEDIF(D89,入力!$C$3,"Y")),入力!E88)</f>
        <v/>
      </c>
      <c r="F89" s="82" t="str">
        <f>IF(入力!F39="","",入力!F39)</f>
        <v/>
      </c>
      <c r="G89" s="185" t="str">
        <f>IF(入力!G39="","",入力!G39)</f>
        <v/>
      </c>
      <c r="H89" s="185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59" t="str">
        <f>IF(入力!K39="","",入力!K39)</f>
        <v/>
      </c>
      <c r="L89" s="83" t="str">
        <f>IF(入力!L39="","",入力!L39)</f>
        <v/>
      </c>
      <c r="M89" s="205" t="str">
        <f>IF(OR(入力!M39="",入力!N39=""),"",((4.57/(1.0888-0.00153*(入力!M39+入力!N39))-4.142)*100))</f>
        <v/>
      </c>
      <c r="N89" s="83" t="str">
        <f>IF(OR(入力!L39="",入力!M39="",入力!N39=""),"",(入力!L39-(入力!L39*(4.57/(1.0888-0.00153*(入力!M39+入力!N39))-4.142)*100)/100))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89" t="str">
        <f>IF(入力!R39="","",入力!R39)</f>
        <v/>
      </c>
      <c r="R89" s="232" t="str">
        <f xml:space="preserve"> IF(入力!S39="",IF(入力!T39="","",入力!T39),IF(入力!T39="",入力!S39,IF(入力!S39&gt;入力!T39,入力!T39,入力!S39)))</f>
        <v/>
      </c>
      <c r="S89" s="487" t="str">
        <f>IF(入力!U39="",IF(入力!V39="","",入力!V39),IF(入力!V39="",入力!U39,IF(入力!U39&gt;入力!V39,入力!V39,入力!U39)))</f>
        <v/>
      </c>
      <c r="T89" s="226" t="str">
        <f>IF(入力!W39="",IF(入力!X39="","",入力!X39),IF(入力!X39="",入力!W39,IF(入力!W39&gt;入力!X39,入力!W39,入力!X39)))</f>
        <v/>
      </c>
      <c r="U89" s="234" t="str">
        <f>IF(入力!Y39="", IF(入力!W39="",IF(入力!X39="","",入力!X39-入力!Q39),IF(入力!X39="",入力!W39-入力!Q39,IF(入力!W39&gt;入力!X39,入力!W39-入力!Q39,入力!X39-入力!Q39))),入力!Y39)</f>
        <v/>
      </c>
      <c r="V89" s="234" t="str">
        <f>IF(入力!Z39="",IF(入力!AA39="","",入力!AA39),IF(入力!AA39="",入力!Z39,IF(入力!Z39&gt;入力!AA39,入力!Z39,入力!AA39)))</f>
        <v/>
      </c>
      <c r="W8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234" t="str">
        <f>IF(入力!AC39="",IF(入力!AD39="","",入力!AD39),IF(入力!AD39="",入力!AC39,IF(入力!AC39&gt;入力!AD39,入力!AC39,入力!AD39)))</f>
        <v/>
      </c>
      <c r="Y8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234" t="str">
        <f>IF(入力!AF39="",IF(入力!AG39="","",入力!AG39),IF(入力!AG39="",入力!AF39,IF(入力!AF39&gt;入力!AG39,入力!AF39,入力!AG39)))</f>
        <v/>
      </c>
      <c r="AA8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126" t="str">
        <f>IF(入力!AI39="",IF(入力!AJ39="","",入力!AJ39),IF(入力!AJ39="",入力!AI39,IF(入力!AI39&gt;入力!AJ39,入力!AI39,入力!AJ39)))</f>
        <v/>
      </c>
      <c r="AC89" s="232" t="str">
        <f>IF(入力!AK39="",IF(入力!AL39="","",入力!AL39),IF(入力!AL39="",入力!AK39,IF(入力!AK39&gt;入力!AL39,入力!AK39,入力!AL39)))</f>
        <v/>
      </c>
      <c r="AD89" s="231" t="str">
        <f>IF(入力!AM39="","",入力!AM39)</f>
        <v/>
      </c>
      <c r="AE89" s="158" t="str">
        <f>IF(入力!AN39="","",入力!AN39)</f>
        <v/>
      </c>
      <c r="AF89" s="231" t="str">
        <f>IF(入力!AO39="","",入力!AO39)</f>
        <v/>
      </c>
      <c r="AG89" s="244" t="str">
        <f>IF(入力!AP39="","",入力!AP39)</f>
        <v/>
      </c>
      <c r="AH89" s="510" t="str">
        <f>IF(入力!AQ39="","",入力!AQ39)</f>
        <v/>
      </c>
      <c r="AI89" s="84" t="str">
        <f>IF(入力!AR39="","",入力!AR39)</f>
        <v/>
      </c>
      <c r="AJ89" s="89" t="str">
        <f>IF(入力!AS39="","",入力!AS39)</f>
        <v/>
      </c>
      <c r="AK89" s="158" t="str">
        <f>IF(入力!AT39="","",入力!AT39)</f>
        <v/>
      </c>
      <c r="AL89" s="160" t="str">
        <f>IF(入力!AU39="",IF(入力!AV39="","",入力!AV39),IF(入力!AV39="",入力!AU39,IF(入力!AU39&gt;入力!AV39,入力!AU39,入力!AV39)))</f>
        <v/>
      </c>
      <c r="AM89" s="283" t="str">
        <f>IF(入力!AW39="",IF(入力!AX39="","",入力!AX39),IF(入力!AX39="",入力!AW39,IF(入力!AW39&gt;入力!AX39,入力!AW39,入力!AX39)))</f>
        <v/>
      </c>
      <c r="AN89" s="199" t="str">
        <f>IF(入力!K39="","", IF(入力!AC39="","", IF(入力!Z39="","", K89/224*((X89-224)+(V89-224)))))</f>
        <v/>
      </c>
    </row>
    <row r="90" spans="1:41">
      <c r="A90" s="96">
        <f>IF(入力!A40="","",入力!A40)</f>
        <v>27</v>
      </c>
      <c r="B90" s="185" t="str">
        <f>IF(入力!B40="","",入力!B40)</f>
        <v/>
      </c>
      <c r="C90" s="185" t="str">
        <f>IF(入力!C40="","",入力!C40)</f>
        <v/>
      </c>
      <c r="D90" s="227" t="str">
        <f>IF(入力!D40="","",入力!D40)</f>
        <v/>
      </c>
      <c r="E90" s="417" t="str">
        <f>IF(入力!E89="", IF(D90="","",DATEDIF(D90,入力!$C$3,"Y")),入力!E89)</f>
        <v/>
      </c>
      <c r="F90" s="82" t="str">
        <f>IF(入力!F40="","",入力!F40)</f>
        <v/>
      </c>
      <c r="G90" s="185" t="str">
        <f>IF(入力!G40="","",入力!G40)</f>
        <v/>
      </c>
      <c r="H90" s="185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59" t="str">
        <f>IF(入力!K40="","",入力!K40)</f>
        <v/>
      </c>
      <c r="L90" s="83" t="str">
        <f>IF(入力!L40="","",入力!L40)</f>
        <v/>
      </c>
      <c r="M90" s="205" t="str">
        <f>IF(OR(入力!M40="",入力!N40=""),"",((4.57/(1.0888-0.00153*(入力!M40+入力!N40))-4.142)*100))</f>
        <v/>
      </c>
      <c r="N90" s="83" t="str">
        <f>IF(OR(入力!L40="",入力!M40="",入力!N40=""),"",(入力!L40-(入力!L40*(4.57/(1.0888-0.00153*(入力!M40+入力!N40))-4.142)*100)/100))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89" t="str">
        <f>IF(入力!R40="","",入力!R40)</f>
        <v/>
      </c>
      <c r="R90" s="232" t="str">
        <f xml:space="preserve"> IF(入力!S40="",IF(入力!T40="","",入力!T40),IF(入力!T40="",入力!S40,IF(入力!S40&gt;入力!T40,入力!T40,入力!S40)))</f>
        <v/>
      </c>
      <c r="S90" s="487" t="str">
        <f>IF(入力!U40="",IF(入力!V40="","",入力!V40),IF(入力!V40="",入力!U40,IF(入力!U40&gt;入力!V40,入力!V40,入力!U40)))</f>
        <v/>
      </c>
      <c r="T90" s="226" t="str">
        <f>IF(入力!W40="",IF(入力!X40="","",入力!X40),IF(入力!X40="",入力!W40,IF(入力!W40&gt;入力!X40,入力!W40,入力!X40)))</f>
        <v/>
      </c>
      <c r="U90" s="234" t="str">
        <f>IF(入力!Y40="", IF(入力!W40="",IF(入力!X40="","",入力!X40-入力!Q40),IF(入力!X40="",入力!W40-入力!Q40,IF(入力!W40&gt;入力!X40,入力!W40-入力!Q40,入力!X40-入力!Q40))),入力!Y40)</f>
        <v/>
      </c>
      <c r="V90" s="234" t="str">
        <f>IF(入力!Z40="",IF(入力!AA40="","",入力!AA40),IF(入力!AA40="",入力!Z40,IF(入力!Z40&gt;入力!AA40,入力!Z40,入力!AA40)))</f>
        <v/>
      </c>
      <c r="W9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234" t="str">
        <f>IF(入力!AC40="",IF(入力!AD40="","",入力!AD40),IF(入力!AD40="",入力!AC40,IF(入力!AC40&gt;入力!AD40,入力!AC40,入力!AD40)))</f>
        <v/>
      </c>
      <c r="Y9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234" t="str">
        <f>IF(入力!AF40="",IF(入力!AG40="","",入力!AG40),IF(入力!AG40="",入力!AF40,IF(入力!AF40&gt;入力!AG40,入力!AF40,入力!AG40)))</f>
        <v/>
      </c>
      <c r="AA9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126" t="str">
        <f>IF(入力!AI40="",IF(入力!AJ40="","",入力!AJ40),IF(入力!AJ40="",入力!AI40,IF(入力!AI40&gt;入力!AJ40,入力!AI40,入力!AJ40)))</f>
        <v/>
      </c>
      <c r="AC90" s="232" t="str">
        <f>IF(入力!AK40="",IF(入力!AL40="","",入力!AL40),IF(入力!AL40="",入力!AK40,IF(入力!AK40&gt;入力!AL40,入力!AK40,入力!AL40)))</f>
        <v/>
      </c>
      <c r="AD90" s="231" t="str">
        <f>IF(入力!AM40="","",入力!AM40)</f>
        <v/>
      </c>
      <c r="AE90" s="158" t="str">
        <f>IF(入力!AN40="","",入力!AN40)</f>
        <v/>
      </c>
      <c r="AF90" s="231" t="str">
        <f>IF(入力!AO40="","",入力!AO40)</f>
        <v/>
      </c>
      <c r="AG90" s="244" t="str">
        <f>IF(入力!AP40="","",入力!AP40)</f>
        <v/>
      </c>
      <c r="AH90" s="510" t="str">
        <f>IF(入力!AQ40="","",入力!AQ40)</f>
        <v/>
      </c>
      <c r="AI90" s="84" t="str">
        <f>IF(入力!AR40="","",入力!AR40)</f>
        <v/>
      </c>
      <c r="AJ90" s="89" t="str">
        <f>IF(入力!AS40="","",入力!AS40)</f>
        <v/>
      </c>
      <c r="AK90" s="158" t="str">
        <f>IF(入力!AT40="","",入力!AT40)</f>
        <v/>
      </c>
      <c r="AL90" s="160" t="str">
        <f>IF(入力!AU40="",IF(入力!AV40="","",入力!AV40),IF(入力!AV40="",入力!AU40,IF(入力!AU40&gt;入力!AV40,入力!AU40,入力!AV40)))</f>
        <v/>
      </c>
      <c r="AM90" s="283" t="str">
        <f>IF(入力!AW40="",IF(入力!AX40="","",入力!AX40),IF(入力!AX40="",入力!AW40,IF(入力!AW40&gt;入力!AX40,入力!AW40,入力!AX40)))</f>
        <v/>
      </c>
      <c r="AN90" s="199" t="str">
        <f>IF(入力!K40="","", IF(入力!AC40="","", IF(入力!Z40="","", K90/224*((X90-224)+(V90-224)))))</f>
        <v/>
      </c>
    </row>
    <row r="91" spans="1:41">
      <c r="A91" s="96">
        <f>IF(入力!A41="","",入力!A41)</f>
        <v>28</v>
      </c>
      <c r="B91" s="185" t="str">
        <f>IF(入力!B41="","",入力!B41)</f>
        <v/>
      </c>
      <c r="C91" s="185" t="str">
        <f>IF(入力!C41="","",入力!C41)</f>
        <v/>
      </c>
      <c r="D91" s="227" t="str">
        <f>IF(入力!D41="","",入力!D41)</f>
        <v/>
      </c>
      <c r="E91" s="417" t="str">
        <f>IF(入力!E90="", IF(D91="","",DATEDIF(D91,入力!$C$3,"Y")),入力!E90)</f>
        <v/>
      </c>
      <c r="F91" s="82" t="str">
        <f>IF(入力!F41="","",入力!F41)</f>
        <v/>
      </c>
      <c r="G91" s="185" t="str">
        <f>IF(入力!G41="","",入力!G41)</f>
        <v/>
      </c>
      <c r="H91" s="185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59" t="str">
        <f>IF(入力!K41="","",入力!K41)</f>
        <v/>
      </c>
      <c r="L91" s="83" t="str">
        <f>IF(入力!L41="","",入力!L41)</f>
        <v/>
      </c>
      <c r="M91" s="205" t="str">
        <f>IF(OR(入力!M41="",入力!N41=""),"",((4.57/(1.0888-0.00153*(入力!M41+入力!N41))-4.142)*100))</f>
        <v/>
      </c>
      <c r="N91" s="83" t="str">
        <f>IF(OR(入力!L41="",入力!M41="",入力!N41=""),"",(入力!L41-(入力!L41*(4.57/(1.0888-0.00153*(入力!M41+入力!N41))-4.142)*100)/100))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89" t="str">
        <f>IF(入力!R41="","",入力!R41)</f>
        <v/>
      </c>
      <c r="R91" s="232" t="str">
        <f xml:space="preserve"> IF(入力!S41="",IF(入力!T41="","",入力!T41),IF(入力!T41="",入力!S41,IF(入力!S41&gt;入力!T41,入力!T41,入力!S41)))</f>
        <v/>
      </c>
      <c r="S91" s="487" t="str">
        <f>IF(入力!U41="",IF(入力!V41="","",入力!V41),IF(入力!V41="",入力!U41,IF(入力!U41&gt;入力!V41,入力!V41,入力!U41)))</f>
        <v/>
      </c>
      <c r="T91" s="226" t="str">
        <f>IF(入力!W41="",IF(入力!X41="","",入力!X41),IF(入力!X41="",入力!W41,IF(入力!W41&gt;入力!X41,入力!W41,入力!X41)))</f>
        <v/>
      </c>
      <c r="U91" s="234" t="str">
        <f>IF(入力!Y41="", IF(入力!W41="",IF(入力!X41="","",入力!X41-入力!Q41),IF(入力!X41="",入力!W41-入力!Q41,IF(入力!W41&gt;入力!X41,入力!W41-入力!Q41,入力!X41-入力!Q41))),入力!Y41)</f>
        <v/>
      </c>
      <c r="V91" s="234" t="str">
        <f>IF(入力!Z41="",IF(入力!AA41="","",入力!AA41),IF(入力!AA41="",入力!Z41,IF(入力!Z41&gt;入力!AA41,入力!Z41,入力!AA41)))</f>
        <v/>
      </c>
      <c r="W9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234" t="str">
        <f>IF(入力!AC41="",IF(入力!AD41="","",入力!AD41),IF(入力!AD41="",入力!AC41,IF(入力!AC41&gt;入力!AD41,入力!AC41,入力!AD41)))</f>
        <v/>
      </c>
      <c r="Y9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234" t="str">
        <f>IF(入力!AF41="",IF(入力!AG41="","",入力!AG41),IF(入力!AG41="",入力!AF41,IF(入力!AF41&gt;入力!AG41,入力!AF41,入力!AG41)))</f>
        <v/>
      </c>
      <c r="AA9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126" t="str">
        <f>IF(入力!AI41="",IF(入力!AJ41="","",入力!AJ41),IF(入力!AJ41="",入力!AI41,IF(入力!AI41&gt;入力!AJ41,入力!AI41,入力!AJ41)))</f>
        <v/>
      </c>
      <c r="AC91" s="232" t="str">
        <f>IF(入力!AK41="",IF(入力!AL41="","",入力!AL41),IF(入力!AL41="",入力!AK41,IF(入力!AK41&gt;入力!AL41,入力!AK41,入力!AL41)))</f>
        <v/>
      </c>
      <c r="AD91" s="231" t="str">
        <f>IF(入力!AM41="","",入力!AM41)</f>
        <v/>
      </c>
      <c r="AE91" s="158" t="str">
        <f>IF(入力!AN41="","",入力!AN41)</f>
        <v/>
      </c>
      <c r="AF91" s="231" t="str">
        <f>IF(入力!AO41="","",入力!AO41)</f>
        <v/>
      </c>
      <c r="AG91" s="244" t="str">
        <f>IF(入力!AP41="","",入力!AP41)</f>
        <v/>
      </c>
      <c r="AH91" s="510" t="str">
        <f>IF(入力!AQ41="","",入力!AQ41)</f>
        <v/>
      </c>
      <c r="AI91" s="84" t="str">
        <f>IF(入力!AR41="","",入力!AR41)</f>
        <v/>
      </c>
      <c r="AJ91" s="89" t="str">
        <f>IF(入力!AS41="","",入力!AS41)</f>
        <v/>
      </c>
      <c r="AK91" s="158" t="str">
        <f>IF(入力!AT41="","",入力!AT41)</f>
        <v/>
      </c>
      <c r="AL91" s="160" t="str">
        <f>IF(入力!AU41="",IF(入力!AV41="","",入力!AV41),IF(入力!AV41="",入力!AU41,IF(入力!AU41&gt;入力!AV41,入力!AU41,入力!AV41)))</f>
        <v/>
      </c>
      <c r="AM91" s="283" t="str">
        <f>IF(入力!AW41="",IF(入力!AX41="","",入力!AX41),IF(入力!AX41="",入力!AW41,IF(入力!AW41&gt;入力!AX41,入力!AW41,入力!AX41)))</f>
        <v/>
      </c>
      <c r="AN91" s="199" t="str">
        <f>IF(入力!K41="","", IF(入力!AC41="","", IF(入力!Z41="","", K91/224*((X91-224)+(V91-224)))))</f>
        <v/>
      </c>
    </row>
    <row r="92" spans="1:41">
      <c r="A92" s="96">
        <f>IF(入力!A42="","",入力!A42)</f>
        <v>29</v>
      </c>
      <c r="B92" s="185" t="str">
        <f>IF(入力!B42="","",入力!B42)</f>
        <v/>
      </c>
      <c r="C92" s="185" t="str">
        <f>IF(入力!C42="","",入力!C42)</f>
        <v/>
      </c>
      <c r="D92" s="227" t="str">
        <f>IF(入力!D42="","",入力!D42)</f>
        <v/>
      </c>
      <c r="E92" s="417" t="str">
        <f>IF(入力!E91="", IF(D92="","",DATEDIF(D92,入力!$C$3,"Y")),入力!E91)</f>
        <v/>
      </c>
      <c r="F92" s="82" t="str">
        <f>IF(入力!F42="","",入力!F42)</f>
        <v/>
      </c>
      <c r="G92" s="185" t="str">
        <f>IF(入力!G42="","",入力!G42)</f>
        <v/>
      </c>
      <c r="H92" s="185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59" t="str">
        <f>IF(入力!K42="","",入力!K42)</f>
        <v/>
      </c>
      <c r="L92" s="83" t="str">
        <f>IF(入力!L42="","",入力!L42)</f>
        <v/>
      </c>
      <c r="M92" s="205" t="str">
        <f>IF(OR(入力!M42="",入力!N42=""),"",((4.57/(1.0888-0.00153*(入力!M42+入力!N42))-4.142)*100))</f>
        <v/>
      </c>
      <c r="N92" s="83" t="str">
        <f>IF(OR(入力!L42="",入力!M42="",入力!N42=""),"",(入力!L42-(入力!L42*(4.57/(1.0888-0.00153*(入力!M42+入力!N42))-4.142)*100)/100))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89" t="str">
        <f>IF(入力!R42="","",入力!R42)</f>
        <v/>
      </c>
      <c r="R92" s="232" t="str">
        <f xml:space="preserve"> IF(入力!S42="",IF(入力!T42="","",入力!T42),IF(入力!T42="",入力!S42,IF(入力!S42&gt;入力!T42,入力!T42,入力!S42)))</f>
        <v/>
      </c>
      <c r="S92" s="487" t="str">
        <f>IF(入力!U42="",IF(入力!V42="","",入力!V42),IF(入力!V42="",入力!U42,IF(入力!U42&gt;入力!V42,入力!V42,入力!U42)))</f>
        <v/>
      </c>
      <c r="T92" s="226" t="str">
        <f>IF(入力!W42="",IF(入力!X42="","",入力!X42),IF(入力!X42="",入力!W42,IF(入力!W42&gt;入力!X42,入力!W42,入力!X42)))</f>
        <v/>
      </c>
      <c r="U92" s="234" t="str">
        <f>IF(入力!Y42="", IF(入力!W42="",IF(入力!X42="","",入力!X42-入力!Q42),IF(入力!X42="",入力!W42-入力!Q42,IF(入力!W42&gt;入力!X42,入力!W42-入力!Q42,入力!X42-入力!Q42))),入力!Y42)</f>
        <v/>
      </c>
      <c r="V92" s="234" t="str">
        <f>IF(入力!Z42="",IF(入力!AA42="","",入力!AA42),IF(入力!AA42="",入力!Z42,IF(入力!Z42&gt;入力!AA42,入力!Z42,入力!AA42)))</f>
        <v/>
      </c>
      <c r="W9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234" t="str">
        <f>IF(入力!AC42="",IF(入力!AD42="","",入力!AD42),IF(入力!AD42="",入力!AC42,IF(入力!AC42&gt;入力!AD42,入力!AC42,入力!AD42)))</f>
        <v/>
      </c>
      <c r="Y9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234" t="str">
        <f>IF(入力!AF42="",IF(入力!AG42="","",入力!AG42),IF(入力!AG42="",入力!AF42,IF(入力!AF42&gt;入力!AG42,入力!AF42,入力!AG42)))</f>
        <v/>
      </c>
      <c r="AA9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126" t="str">
        <f>IF(入力!AI42="",IF(入力!AJ42="","",入力!AJ42),IF(入力!AJ42="",入力!AI42,IF(入力!AI42&gt;入力!AJ42,入力!AI42,入力!AJ42)))</f>
        <v/>
      </c>
      <c r="AC92" s="232" t="str">
        <f>IF(入力!AK42="",IF(入力!AL42="","",入力!AL42),IF(入力!AL42="",入力!AK42,IF(入力!AK42&gt;入力!AL42,入力!AK42,入力!AL42)))</f>
        <v/>
      </c>
      <c r="AD92" s="231" t="str">
        <f>IF(入力!AM42="","",入力!AM42)</f>
        <v/>
      </c>
      <c r="AE92" s="158" t="str">
        <f>IF(入力!AN42="","",入力!AN42)</f>
        <v/>
      </c>
      <c r="AF92" s="231" t="str">
        <f>IF(入力!AO42="","",入力!AO42)</f>
        <v/>
      </c>
      <c r="AG92" s="244" t="str">
        <f>IF(入力!AP42="","",入力!AP42)</f>
        <v/>
      </c>
      <c r="AH92" s="510" t="str">
        <f>IF(入力!AQ42="","",入力!AQ42)</f>
        <v/>
      </c>
      <c r="AI92" s="84" t="str">
        <f>IF(入力!AR42="","",入力!AR42)</f>
        <v/>
      </c>
      <c r="AJ92" s="89" t="str">
        <f>IF(入力!AS42="","",入力!AS42)</f>
        <v/>
      </c>
      <c r="AK92" s="158" t="str">
        <f>IF(入力!AT42="","",入力!AT42)</f>
        <v/>
      </c>
      <c r="AL92" s="160" t="str">
        <f>IF(入力!AU42="",IF(入力!AV42="","",入力!AV42),IF(入力!AV42="",入力!AU42,IF(入力!AU42&gt;入力!AV42,入力!AU42,入力!AV42)))</f>
        <v/>
      </c>
      <c r="AM92" s="283" t="str">
        <f>IF(入力!AW42="",IF(入力!AX42="","",入力!AX42),IF(入力!AX42="",入力!AW42,IF(入力!AW42&gt;入力!AX42,入力!AW42,入力!AX42)))</f>
        <v/>
      </c>
      <c r="AN92" s="199" t="str">
        <f>IF(入力!K42="","", IF(入力!AC42="","", IF(入力!Z42="","", K92/224*((X92-224)+(V92-224)))))</f>
        <v/>
      </c>
    </row>
    <row r="93" spans="1:41" ht="14.25" thickBot="1">
      <c r="A93" s="99">
        <f>IF(入力!A43="","",入力!A43)</f>
        <v>30</v>
      </c>
      <c r="B93" s="209" t="str">
        <f>IF(入力!B43="","",入力!B43)</f>
        <v/>
      </c>
      <c r="C93" s="209" t="str">
        <f>IF(入力!C43="","",入力!C43)</f>
        <v/>
      </c>
      <c r="D93" s="228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09" t="str">
        <f>IF(入力!G43="","",入力!G43)</f>
        <v/>
      </c>
      <c r="H93" s="185" t="str">
        <f>IF(入力!H43="","",入力!H43)</f>
        <v/>
      </c>
      <c r="I93" s="224" t="str">
        <f>IF(入力!I43="","",入力!I43)</f>
        <v/>
      </c>
      <c r="J93" s="224" t="str">
        <f>IF(入力!J43="","",入力!J43)</f>
        <v/>
      </c>
      <c r="K93" s="218" t="str">
        <f>IF(入力!K43="","",入力!K43)</f>
        <v/>
      </c>
      <c r="L93" s="219" t="str">
        <f>IF(入力!L43="","",入力!L43)</f>
        <v/>
      </c>
      <c r="M93" s="205" t="str">
        <f>IF(OR(入力!M43="",入力!N43=""),"",((4.57/(1.0888-0.00153*(入力!M43+入力!N43))-4.142)*100))</f>
        <v/>
      </c>
      <c r="N93" s="83" t="str">
        <f>IF(OR(入力!L43="",入力!M43="",入力!N43=""),"",(入力!L43-(入力!L43*(4.57/(1.0888-0.00153*(入力!M43+入力!N43))-4.142)*100)/100))</f>
        <v/>
      </c>
      <c r="O93" s="219" t="str">
        <f>IF(入力!P43="", IF(入力!K43="","",入力!L43/POWER(入力!K43/100,2)),入力!P43)</f>
        <v/>
      </c>
      <c r="P93" s="219" t="str">
        <f>IF(入力!Q43="","",入力!Q43)</f>
        <v/>
      </c>
      <c r="Q93" s="247" t="str">
        <f>IF(入力!R43="","",入力!R43)</f>
        <v/>
      </c>
      <c r="R93" s="235" t="str">
        <f xml:space="preserve"> IF(入力!S43="",IF(入力!T43="","",入力!T43),IF(入力!T43="",入力!S43,IF(入力!S43&gt;入力!T43,入力!T43,入力!S43)))</f>
        <v/>
      </c>
      <c r="S93" s="488" t="str">
        <f>IF(入力!U43="",IF(入力!V43="","",入力!V43),IF(入力!V43="",入力!U43,IF(入力!U43&gt;入力!V43,入力!V43,入力!U43)))</f>
        <v/>
      </c>
      <c r="T93" s="236" t="str">
        <f>IF(入力!W43="",IF(入力!X43="","",入力!X43),IF(入力!X43="",入力!W43,IF(入力!W43&gt;入力!X43,入力!W43,入力!X43)))</f>
        <v/>
      </c>
      <c r="U93" s="223" t="str">
        <f>IF(入力!Y43="", IF(入力!W43="",IF(入力!X43="","",入力!X43-入力!Q43),IF(入力!X43="",入力!W43-入力!Q43,IF(入力!W43&gt;入力!X43,入力!W43-入力!Q43,入力!X43-入力!Q43))),入力!Y43)</f>
        <v/>
      </c>
      <c r="V93" s="223" t="str">
        <f>IF(入力!Z43="",IF(入力!AA43="","",入力!AA43),IF(入力!AA43="",入力!Z43,IF(入力!Z43&gt;入力!AA43,入力!Z43,入力!AA43)))</f>
        <v/>
      </c>
      <c r="W93" s="223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223" t="str">
        <f>IF(入力!AC43="",IF(入力!AD43="","",入力!AD43),IF(入力!AD43="",入力!AC43,IF(入力!AC43&gt;入力!AD43,入力!AC43,入力!AD43)))</f>
        <v/>
      </c>
      <c r="Y93" s="223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223" t="str">
        <f>IF(入力!AF43="",IF(入力!AG43="","",入力!AG43),IF(入力!AG43="",入力!AF43,IF(入力!AF43&gt;入力!AG43,入力!AF43,入力!AG43)))</f>
        <v/>
      </c>
      <c r="AA93" s="223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65" t="str">
        <f>IF(入力!AI43="",IF(入力!AJ43="","",入力!AJ43),IF(入力!AJ43="",入力!AI43,IF(入力!AI43&gt;入力!AJ43,入力!AI43,入力!AJ43)))</f>
        <v/>
      </c>
      <c r="AC93" s="235" t="str">
        <f>IF(入力!AK43="",IF(入力!AL43="","",入力!AL43),IF(入力!AL43="",入力!AK43,IF(入力!AK43&gt;入力!AL43,入力!AK43,入力!AL43)))</f>
        <v/>
      </c>
      <c r="AD93" s="365" t="str">
        <f>IF(入力!AM43="","",入力!AM43)</f>
        <v/>
      </c>
      <c r="AE93" s="367" t="str">
        <f>IF(入力!AN43="","",入力!AN43)</f>
        <v/>
      </c>
      <c r="AF93" s="365" t="str">
        <f>IF(入力!AO43="","",入力!AO43)</f>
        <v/>
      </c>
      <c r="AG93" s="220" t="str">
        <f>IF(入力!AP43="","",入力!AP43)</f>
        <v/>
      </c>
      <c r="AH93" s="511" t="str">
        <f>IF(入力!AQ43="","",入力!AQ43)</f>
        <v/>
      </c>
      <c r="AI93" s="366" t="str">
        <f>IF(入力!AR43="","",入力!AR43)</f>
        <v/>
      </c>
      <c r="AJ93" s="240" t="str">
        <f>IF(入力!AS43="","",入力!AS43)</f>
        <v/>
      </c>
      <c r="AK93" s="367" t="str">
        <f>IF(入力!AT43="","",入力!AT43)</f>
        <v/>
      </c>
      <c r="AL93" s="218" t="str">
        <f>IF(入力!AU43="",IF(入力!AV43="","",入力!AV43),IF(入力!AV43="",入力!AU43,IF(入力!AU43&gt;入力!AV43,入力!AU43,入力!AV43)))</f>
        <v/>
      </c>
      <c r="AM93" s="284" t="str">
        <f>IF(入力!AW43="",IF(入力!AX43="","",入力!AX43),IF(入力!AX43="",入力!AW43,IF(入力!AW43&gt;入力!AX43,入力!AW43,入力!AX43)))</f>
        <v/>
      </c>
      <c r="AN93" s="374" t="str">
        <f>IF(入力!K43="","", IF(入力!AC43="","", IF(入力!Z43="","", K93/224*((X93-224)+(V93-224)))))</f>
        <v/>
      </c>
    </row>
    <row r="94" spans="1:41" ht="14.25" thickTop="1">
      <c r="A94" s="198"/>
      <c r="B94" s="198"/>
      <c r="C94" s="198"/>
      <c r="D94" s="198"/>
      <c r="E94" s="198"/>
      <c r="F94" s="198"/>
      <c r="G94" s="198"/>
      <c r="H94" s="229"/>
      <c r="I94" s="630" t="s">
        <v>161</v>
      </c>
      <c r="J94" s="631"/>
      <c r="K94" s="439" t="str">
        <f>IF(COUNTBLANK(K64:K93)=30,"",AVERAGE(K64:K93))</f>
        <v/>
      </c>
      <c r="L94" s="455" t="str">
        <f t="shared" ref="L94:P94" si="16">IF(COUNTBLANK(L64:L93)=30,"",AVERAGE(L64:L93))</f>
        <v/>
      </c>
      <c r="M94" s="455" t="str">
        <f t="shared" si="16"/>
        <v/>
      </c>
      <c r="N94" s="455" t="str">
        <f t="shared" si="16"/>
        <v/>
      </c>
      <c r="O94" s="455" t="str">
        <f t="shared" si="16"/>
        <v/>
      </c>
      <c r="P94" s="455" t="str">
        <f t="shared" si="16"/>
        <v/>
      </c>
      <c r="Q94" s="454" t="str">
        <f t="shared" ref="Q94" si="17">IF(COUNTBLANK(Q64:Q93)=30,"",AVERAGE(Q64:Q93))</f>
        <v/>
      </c>
      <c r="R94" s="435" t="str">
        <f t="shared" ref="R94" si="18">IF(COUNTBLANK(R64:R93)=30,"",AVERAGE(R64:R93))</f>
        <v/>
      </c>
      <c r="S94" s="456" t="str">
        <f t="shared" ref="S94" si="19">IF(COUNTBLANK(S64:S93)=30,"",AVERAGE(S64:S93))</f>
        <v/>
      </c>
      <c r="T94" s="456" t="str">
        <f t="shared" ref="T94" si="20">IF(COUNTBLANK(T64:T93)=30,"",AVERAGE(T64:T93))</f>
        <v/>
      </c>
      <c r="U94" s="455" t="str">
        <f t="shared" ref="U94" si="21">IF(COUNTBLANK(U64:U93)=30,"",AVERAGE(U64:U93))</f>
        <v/>
      </c>
      <c r="V94" s="455" t="str">
        <f t="shared" ref="V94" si="22">IF(COUNTBLANK(V64:V93)=30,"",AVERAGE(V64:V93))</f>
        <v/>
      </c>
      <c r="W94" s="455" t="str">
        <f t="shared" ref="W94" si="23">IF(COUNTBLANK(W64:W93)=30,"",AVERAGE(W64:W93))</f>
        <v/>
      </c>
      <c r="X94" s="455" t="str">
        <f t="shared" ref="X94:Y94" si="24">IF(COUNTBLANK(X64:X93)=30,"",AVERAGE(X64:X93))</f>
        <v/>
      </c>
      <c r="Y94" s="455" t="str">
        <f t="shared" si="24"/>
        <v/>
      </c>
      <c r="Z94" s="455" t="str">
        <f t="shared" ref="Z94" si="25">IF(COUNTBLANK(Z64:Z93)=30,"",AVERAGE(Z64:Z93))</f>
        <v/>
      </c>
      <c r="AA94" s="455" t="str">
        <f t="shared" ref="AA94" si="26">IF(COUNTBLANK(AA64:AA93)=30,"",AVERAGE(AA64:AA93))</f>
        <v/>
      </c>
      <c r="AB94" s="466" t="str">
        <f>IF(COUNTBLANK(AB64:AB93)=30,"",AVERAGE(AB64:AB93))</f>
        <v/>
      </c>
      <c r="AC94" s="527" t="str">
        <f t="shared" ref="AC94" si="27">IF(COUNTBLANK(AC64:AC93)=30,"",AVERAGE(AC64:AC93))</f>
        <v/>
      </c>
      <c r="AD94" s="515" t="str">
        <f t="shared" ref="AD94" si="28">IF(COUNTBLANK(AD64:AD93)=30,"",AVERAGE(AD64:AD93))</f>
        <v/>
      </c>
      <c r="AE94" s="516" t="str">
        <f t="shared" ref="AE94" si="29">IF(COUNTBLANK(AE64:AE93)=30,"",AVERAGE(AE64:AE93))</f>
        <v/>
      </c>
      <c r="AF94" s="515" t="str">
        <f t="shared" ref="AF94" si="30">IF(COUNTBLANK(AF64:AF93)=30,"",AVERAGE(AF64:AF93))</f>
        <v/>
      </c>
      <c r="AG94" s="516" t="str">
        <f t="shared" ref="AG94" si="31">IF(COUNTBLANK(AG64:AG93)=30,"",AVERAGE(AG64:AG93))</f>
        <v/>
      </c>
      <c r="AH94" s="515" t="str">
        <f t="shared" ref="AH94" si="32">IF(COUNTBLANK(AH64:AH93)=30,"",AVERAGE(AH64:AH93))</f>
        <v/>
      </c>
      <c r="AI94" s="454" t="str">
        <f t="shared" ref="AI94" si="33">IF(COUNTBLANK(AI64:AI93)=30,"",AVERAGE(AI64:AI93))</f>
        <v/>
      </c>
      <c r="AJ94" s="456" t="str">
        <f t="shared" ref="AJ94" si="34">IF(COUNTBLANK(AJ64:AJ93)=30,"",AVERAGE(AJ64:AJ93))</f>
        <v/>
      </c>
      <c r="AK94" s="454" t="str">
        <f t="shared" ref="AK94" si="35">IF(COUNTBLANK(AK64:AK93)=30,"",AVERAGE(AK64:AK93))</f>
        <v/>
      </c>
      <c r="AL94" s="439" t="str">
        <f t="shared" ref="AL94" si="36">IF(COUNTBLANK(AL64:AL93)=30,"",AVERAGE(AL64:AL93))</f>
        <v/>
      </c>
      <c r="AM94" s="458" t="str">
        <f t="shared" ref="AM94" si="37">IF(COUNTBLANK(AM64:AM93)=30,"",AVERAGE(AM64:AM93))</f>
        <v/>
      </c>
      <c r="AN94" s="433" t="str">
        <f t="shared" ref="AN94" si="38">IF(COUNTBLANK(AN64:AN93)=30,"",AVERAGE(AN64:AN93))</f>
        <v/>
      </c>
    </row>
    <row r="95" spans="1:41">
      <c r="A95" s="198"/>
      <c r="B95" s="198"/>
      <c r="C95" s="198"/>
      <c r="D95" s="198"/>
      <c r="E95" s="198"/>
      <c r="F95" s="198"/>
      <c r="G95" s="198"/>
      <c r="H95" s="198"/>
      <c r="I95" s="632" t="s">
        <v>162</v>
      </c>
      <c r="J95" s="633"/>
      <c r="K95" s="440" t="str">
        <f>IF(COUNTBLANK(K64:K93)=30,"",IF(COUNTBLANK(K64:K93)=29,"",STDEV(K64:K93)))</f>
        <v/>
      </c>
      <c r="L95" s="449" t="str">
        <f t="shared" ref="L95:AN95" si="39">IF(COUNTBLANK(L64:L93)=30,"",IF(COUNTBLANK(L64:L93)=29,"",STDEV(L64:L93)))</f>
        <v/>
      </c>
      <c r="M95" s="449" t="str">
        <f t="shared" si="39"/>
        <v/>
      </c>
      <c r="N95" s="449" t="str">
        <f t="shared" si="39"/>
        <v/>
      </c>
      <c r="O95" s="449" t="str">
        <f t="shared" si="39"/>
        <v/>
      </c>
      <c r="P95" s="449" t="str">
        <f t="shared" si="39"/>
        <v/>
      </c>
      <c r="Q95" s="444" t="str">
        <f t="shared" si="39"/>
        <v/>
      </c>
      <c r="R95" s="440" t="str">
        <f t="shared" si="39"/>
        <v/>
      </c>
      <c r="S95" s="440" t="str">
        <f t="shared" si="39"/>
        <v/>
      </c>
      <c r="T95" s="440" t="str">
        <f t="shared" si="39"/>
        <v/>
      </c>
      <c r="U95" s="449" t="str">
        <f t="shared" si="39"/>
        <v/>
      </c>
      <c r="V95" s="449" t="str">
        <f t="shared" si="39"/>
        <v/>
      </c>
      <c r="W95" s="449" t="str">
        <f t="shared" si="39"/>
        <v/>
      </c>
      <c r="X95" s="449" t="str">
        <f t="shared" si="39"/>
        <v/>
      </c>
      <c r="Y95" s="449" t="str">
        <f t="shared" si="39"/>
        <v/>
      </c>
      <c r="Z95" s="449" t="str">
        <f t="shared" si="39"/>
        <v/>
      </c>
      <c r="AA95" s="449" t="str">
        <f t="shared" si="39"/>
        <v/>
      </c>
      <c r="AB95" s="444" t="str">
        <f t="shared" si="39"/>
        <v/>
      </c>
      <c r="AC95" s="214" t="str">
        <f t="shared" si="39"/>
        <v/>
      </c>
      <c r="AD95" s="444" t="str">
        <f t="shared" si="39"/>
        <v/>
      </c>
      <c r="AE95" s="513" t="str">
        <f>IF(COUNTBLANK(AE64:AE93)=30,"",IF(COUNTBLANK(AE64:AE93)=29,"",STDEV(AE64:AE93)))</f>
        <v/>
      </c>
      <c r="AF95" s="444" t="str">
        <f t="shared" si="39"/>
        <v/>
      </c>
      <c r="AG95" s="513" t="str">
        <f t="shared" si="39"/>
        <v/>
      </c>
      <c r="AH95" s="444" t="str">
        <f t="shared" si="39"/>
        <v/>
      </c>
      <c r="AI95" s="444" t="str">
        <f t="shared" si="39"/>
        <v/>
      </c>
      <c r="AJ95" s="440" t="str">
        <f t="shared" si="39"/>
        <v/>
      </c>
      <c r="AK95" s="444" t="str">
        <f t="shared" si="39"/>
        <v/>
      </c>
      <c r="AL95" s="440" t="str">
        <f t="shared" si="39"/>
        <v/>
      </c>
      <c r="AM95" s="444" t="str">
        <f t="shared" si="39"/>
        <v/>
      </c>
      <c r="AN95" s="215" t="str">
        <f t="shared" si="39"/>
        <v/>
      </c>
    </row>
    <row r="96" spans="1:41">
      <c r="A96" s="198"/>
      <c r="B96" s="198"/>
      <c r="C96" s="198"/>
      <c r="D96" s="198"/>
      <c r="E96" s="198"/>
      <c r="F96" s="198"/>
      <c r="G96" s="198"/>
      <c r="H96" s="198"/>
      <c r="I96" s="632" t="s">
        <v>163</v>
      </c>
      <c r="J96" s="633"/>
      <c r="K96" s="440" t="str">
        <f>IF(COUNTBLANK(K64:K93)=30,"",MAX(K64:K93))</f>
        <v/>
      </c>
      <c r="L96" s="449" t="str">
        <f>IF(COUNTBLANK(L64:L93)=30,"",MIN(L64:L93))</f>
        <v/>
      </c>
      <c r="M96" s="449" t="str">
        <f t="shared" ref="M96:O96" si="40">IF(COUNTBLANK(M64:M93)=30,"",MIN(M64:M93))</f>
        <v/>
      </c>
      <c r="N96" s="449" t="str">
        <f t="shared" si="40"/>
        <v/>
      </c>
      <c r="O96" s="449" t="str">
        <f t="shared" si="40"/>
        <v/>
      </c>
      <c r="P96" s="449" t="str">
        <f>IF(COUNTBLANK(P64:P93)=30,"",MAX(P64:P93))</f>
        <v/>
      </c>
      <c r="Q96" s="436" t="str">
        <f>IF(COUNTBLANK(Q64:Q93)=30,"",MAX(Q64:Q93))</f>
        <v/>
      </c>
      <c r="R96" s="214" t="str">
        <f>IF(COUNTBLANK(R64:R93)=30,"",MIN(R64:R93))</f>
        <v/>
      </c>
      <c r="S96" s="440" t="str">
        <f t="shared" ref="S96" si="41">IF(COUNTBLANK(S64:S93)=30,"",MIN(S64:S93))</f>
        <v/>
      </c>
      <c r="T96" s="440" t="str">
        <f>IF(COUNTBLANK(T64:T93)=30,"",MAX(T64:T93))</f>
        <v/>
      </c>
      <c r="U96" s="449" t="str">
        <f t="shared" ref="U96:AN96" si="42">IF(COUNTBLANK(U64:U93)=30,"",MAX(U64:U93))</f>
        <v/>
      </c>
      <c r="V96" s="449" t="str">
        <f t="shared" si="42"/>
        <v/>
      </c>
      <c r="W96" s="449" t="str">
        <f t="shared" si="42"/>
        <v/>
      </c>
      <c r="X96" s="449" t="str">
        <f t="shared" si="42"/>
        <v/>
      </c>
      <c r="Y96" s="449" t="str">
        <f t="shared" si="42"/>
        <v/>
      </c>
      <c r="Z96" s="449" t="str">
        <f t="shared" si="42"/>
        <v/>
      </c>
      <c r="AA96" s="449" t="str">
        <f t="shared" si="42"/>
        <v/>
      </c>
      <c r="AB96" s="436" t="str">
        <f t="shared" si="42"/>
        <v/>
      </c>
      <c r="AC96" s="214" t="str">
        <f t="shared" si="42"/>
        <v/>
      </c>
      <c r="AD96" s="444" t="str">
        <f t="shared" si="42"/>
        <v/>
      </c>
      <c r="AE96" s="513" t="str">
        <f t="shared" si="42"/>
        <v/>
      </c>
      <c r="AF96" s="444" t="str">
        <f t="shared" si="42"/>
        <v/>
      </c>
      <c r="AG96" s="513" t="str">
        <f t="shared" si="42"/>
        <v/>
      </c>
      <c r="AH96" s="444" t="str">
        <f t="shared" si="42"/>
        <v/>
      </c>
      <c r="AI96" s="436" t="str">
        <f t="shared" si="42"/>
        <v/>
      </c>
      <c r="AJ96" s="440" t="str">
        <f t="shared" si="42"/>
        <v/>
      </c>
      <c r="AK96" s="436" t="str">
        <f t="shared" si="42"/>
        <v/>
      </c>
      <c r="AL96" s="440" t="str">
        <f t="shared" si="42"/>
        <v/>
      </c>
      <c r="AM96" s="436" t="str">
        <f t="shared" si="42"/>
        <v/>
      </c>
      <c r="AN96" s="215" t="str">
        <f t="shared" si="42"/>
        <v/>
      </c>
      <c r="AO96" s="70"/>
    </row>
    <row r="97" spans="1:40">
      <c r="A97" s="198"/>
      <c r="B97" s="198"/>
      <c r="C97" s="198"/>
      <c r="D97" s="198"/>
      <c r="E97" s="198"/>
      <c r="F97" s="198"/>
      <c r="G97" s="198"/>
      <c r="H97" s="198"/>
      <c r="I97" s="632" t="s">
        <v>164</v>
      </c>
      <c r="J97" s="633"/>
      <c r="K97" s="441" t="str">
        <f>IF(COUNTBLANK(K64:K93)=30,"",MIN(K64:K93))</f>
        <v/>
      </c>
      <c r="L97" s="451" t="str">
        <f t="shared" ref="L97:N97" si="43">IF(COUNTBLANK(L64:L93)=30,"",MAX(L64:L93))</f>
        <v/>
      </c>
      <c r="M97" s="451" t="str">
        <f t="shared" si="43"/>
        <v/>
      </c>
      <c r="N97" s="451" t="str">
        <f t="shared" si="43"/>
        <v/>
      </c>
      <c r="O97" s="451" t="str">
        <f>IF(COUNTBLANK(O64:O93)=30,"",MAX(O64:O93))</f>
        <v/>
      </c>
      <c r="P97" s="451" t="str">
        <f>IF(COUNTBLANK(P64:P93)=30,"",MIN(P64:P93))</f>
        <v/>
      </c>
      <c r="Q97" s="438" t="str">
        <f>IF(COUNTBLANK(Q64:Q93)=30,"",MIN(Q64:Q93))</f>
        <v/>
      </c>
      <c r="R97" s="462" t="str">
        <f t="shared" ref="R97:S97" si="44">IF(COUNTBLANK(R64:R93)=30,"",MAX(R64:R93))</f>
        <v/>
      </c>
      <c r="S97" s="441" t="str">
        <f t="shared" si="44"/>
        <v/>
      </c>
      <c r="T97" s="441" t="str">
        <f t="shared" ref="T97:Y97" si="45">IF(COUNTBLANK(T64:T93)=30,"",MIN(T64:T93))</f>
        <v/>
      </c>
      <c r="U97" s="451" t="str">
        <f t="shared" si="45"/>
        <v/>
      </c>
      <c r="V97" s="451" t="str">
        <f t="shared" si="45"/>
        <v/>
      </c>
      <c r="W97" s="451" t="str">
        <f t="shared" si="45"/>
        <v/>
      </c>
      <c r="X97" s="451" t="str">
        <f t="shared" si="45"/>
        <v/>
      </c>
      <c r="Y97" s="451" t="str">
        <f t="shared" si="45"/>
        <v/>
      </c>
      <c r="Z97" s="451" t="str">
        <f t="shared" ref="Z97:AG97" si="46">IF(COUNTBLANK(Z64:Z93)=30,"",MIN(Z64:Z93))</f>
        <v/>
      </c>
      <c r="AA97" s="451" t="str">
        <f t="shared" si="46"/>
        <v/>
      </c>
      <c r="AB97" s="438" t="str">
        <f t="shared" si="46"/>
        <v/>
      </c>
      <c r="AC97" s="462" t="str">
        <f t="shared" si="46"/>
        <v/>
      </c>
      <c r="AD97" s="444" t="str">
        <f t="shared" si="46"/>
        <v/>
      </c>
      <c r="AE97" s="513" t="str">
        <f t="shared" si="46"/>
        <v/>
      </c>
      <c r="AF97" s="444" t="str">
        <f t="shared" si="46"/>
        <v/>
      </c>
      <c r="AG97" s="513" t="str">
        <f t="shared" si="46"/>
        <v/>
      </c>
      <c r="AH97" s="444" t="str">
        <f t="shared" ref="AH97:AM97" si="47">IF(COUNTBLANK(AH64:AH93)=30,"",MIN(AH64:AH93))</f>
        <v/>
      </c>
      <c r="AI97" s="436" t="str">
        <f t="shared" si="47"/>
        <v/>
      </c>
      <c r="AJ97" s="440" t="str">
        <f t="shared" si="47"/>
        <v/>
      </c>
      <c r="AK97" s="436" t="str">
        <f t="shared" si="47"/>
        <v/>
      </c>
      <c r="AL97" s="440" t="str">
        <f t="shared" si="47"/>
        <v/>
      </c>
      <c r="AM97" s="436" t="str">
        <f t="shared" si="47"/>
        <v/>
      </c>
      <c r="AN97" s="215" t="str">
        <f>IF(COUNTBLANK(AN64:AN93)=30,"",MIN(AN64:AN93))</f>
        <v/>
      </c>
    </row>
    <row r="98" spans="1:40">
      <c r="A98" s="198"/>
      <c r="B98" s="198"/>
      <c r="C98" s="198"/>
      <c r="D98" s="198"/>
      <c r="E98" s="198"/>
      <c r="F98" s="198"/>
      <c r="G98" s="198"/>
      <c r="H98" s="198"/>
      <c r="I98" s="632" t="s">
        <v>165</v>
      </c>
      <c r="J98" s="633"/>
      <c r="K98" s="440" t="str">
        <f>IF(COUNTBLANK(K64:K93)=30,"",MEDIAN(K64:K93))</f>
        <v/>
      </c>
      <c r="L98" s="449" t="str">
        <f t="shared" ref="L98:AM98" si="48">IF(COUNTBLANK(L64:L93)=30,"",MEDIAN(L64:L93))</f>
        <v/>
      </c>
      <c r="M98" s="449" t="str">
        <f t="shared" si="48"/>
        <v/>
      </c>
      <c r="N98" s="449" t="str">
        <f t="shared" si="48"/>
        <v/>
      </c>
      <c r="O98" s="449" t="str">
        <f t="shared" si="48"/>
        <v/>
      </c>
      <c r="P98" s="449" t="str">
        <f t="shared" si="48"/>
        <v/>
      </c>
      <c r="Q98" s="436" t="str">
        <f t="shared" si="48"/>
        <v/>
      </c>
      <c r="R98" s="214" t="str">
        <f t="shared" si="48"/>
        <v/>
      </c>
      <c r="S98" s="440" t="str">
        <f t="shared" si="48"/>
        <v/>
      </c>
      <c r="T98" s="440" t="str">
        <f t="shared" si="48"/>
        <v/>
      </c>
      <c r="U98" s="449" t="str">
        <f t="shared" si="48"/>
        <v/>
      </c>
      <c r="V98" s="449" t="str">
        <f t="shared" si="48"/>
        <v/>
      </c>
      <c r="W98" s="449" t="str">
        <f t="shared" si="48"/>
        <v/>
      </c>
      <c r="X98" s="449" t="str">
        <f t="shared" si="48"/>
        <v/>
      </c>
      <c r="Y98" s="449" t="str">
        <f t="shared" si="48"/>
        <v/>
      </c>
      <c r="Z98" s="449" t="str">
        <f t="shared" si="48"/>
        <v/>
      </c>
      <c r="AA98" s="449" t="str">
        <f t="shared" si="48"/>
        <v/>
      </c>
      <c r="AB98" s="436" t="str">
        <f t="shared" si="48"/>
        <v/>
      </c>
      <c r="AC98" s="214" t="str">
        <f t="shared" si="48"/>
        <v/>
      </c>
      <c r="AD98" s="444" t="str">
        <f t="shared" si="48"/>
        <v/>
      </c>
      <c r="AE98" s="513" t="str">
        <f t="shared" si="48"/>
        <v/>
      </c>
      <c r="AF98" s="444" t="str">
        <f t="shared" si="48"/>
        <v/>
      </c>
      <c r="AG98" s="513" t="str">
        <f t="shared" si="48"/>
        <v/>
      </c>
      <c r="AH98" s="444" t="str">
        <f t="shared" si="48"/>
        <v/>
      </c>
      <c r="AI98" s="436" t="str">
        <f t="shared" si="48"/>
        <v/>
      </c>
      <c r="AJ98" s="440" t="str">
        <f t="shared" si="48"/>
        <v/>
      </c>
      <c r="AK98" s="436" t="str">
        <f t="shared" si="48"/>
        <v/>
      </c>
      <c r="AL98" s="440" t="str">
        <f t="shared" si="48"/>
        <v/>
      </c>
      <c r="AM98" s="436" t="str">
        <f t="shared" si="48"/>
        <v/>
      </c>
      <c r="AN98" s="215" t="str">
        <f>IF(COUNTBLANK(AN64:AN93)=30,"",MEDIAN(AN64:AN93))</f>
        <v/>
      </c>
    </row>
    <row r="99" spans="1:40" ht="14.25" thickBot="1">
      <c r="A99" s="198"/>
      <c r="B99" s="198"/>
      <c r="C99" s="198"/>
      <c r="D99" s="198"/>
      <c r="E99" s="198"/>
      <c r="F99" s="198"/>
      <c r="G99" s="198"/>
      <c r="H99" s="198"/>
      <c r="I99" s="628" t="s">
        <v>166</v>
      </c>
      <c r="J99" s="629"/>
      <c r="K99" s="442" t="str">
        <f>IF(COUNTBLANK(K64:K93)=30,"",IF(COUNTBLANK(K64:K93)=29,"",VAR(K64:K93)))</f>
        <v/>
      </c>
      <c r="L99" s="450" t="str">
        <f t="shared" ref="L99:AN99" si="49">IF(COUNTBLANK(L64:L93)=30,"",IF(COUNTBLANK(L64:L93)=29,"",VAR(L64:L93)))</f>
        <v/>
      </c>
      <c r="M99" s="450" t="str">
        <f t="shared" si="49"/>
        <v/>
      </c>
      <c r="N99" s="450" t="str">
        <f t="shared" si="49"/>
        <v/>
      </c>
      <c r="O99" s="450" t="str">
        <f t="shared" si="49"/>
        <v/>
      </c>
      <c r="P99" s="450" t="str">
        <f t="shared" si="49"/>
        <v/>
      </c>
      <c r="Q99" s="446" t="str">
        <f t="shared" si="49"/>
        <v/>
      </c>
      <c r="R99" s="442" t="str">
        <f t="shared" si="49"/>
        <v/>
      </c>
      <c r="S99" s="442" t="str">
        <f t="shared" si="49"/>
        <v/>
      </c>
      <c r="T99" s="442" t="str">
        <f t="shared" si="49"/>
        <v/>
      </c>
      <c r="U99" s="450" t="str">
        <f t="shared" si="49"/>
        <v/>
      </c>
      <c r="V99" s="450" t="str">
        <f t="shared" si="49"/>
        <v/>
      </c>
      <c r="W99" s="450" t="str">
        <f t="shared" si="49"/>
        <v/>
      </c>
      <c r="X99" s="450" t="str">
        <f t="shared" si="49"/>
        <v/>
      </c>
      <c r="Y99" s="450" t="str">
        <f t="shared" si="49"/>
        <v/>
      </c>
      <c r="Z99" s="450" t="str">
        <f t="shared" si="49"/>
        <v/>
      </c>
      <c r="AA99" s="450" t="str">
        <f t="shared" si="49"/>
        <v/>
      </c>
      <c r="AB99" s="446" t="str">
        <f t="shared" si="49"/>
        <v/>
      </c>
      <c r="AC99" s="528" t="str">
        <f t="shared" si="49"/>
        <v/>
      </c>
      <c r="AD99" s="446" t="str">
        <f t="shared" si="49"/>
        <v/>
      </c>
      <c r="AE99" s="514" t="str">
        <f>IF(COUNTBLANK(AE64:AE93)=30,"",IF(COUNTBLANK(AE64:AE93)=29,"",VAR(AE64:AE93)))</f>
        <v/>
      </c>
      <c r="AF99" s="446" t="str">
        <f t="shared" si="49"/>
        <v/>
      </c>
      <c r="AG99" s="514" t="str">
        <f t="shared" si="49"/>
        <v/>
      </c>
      <c r="AH99" s="446" t="str">
        <f t="shared" si="49"/>
        <v/>
      </c>
      <c r="AI99" s="446" t="str">
        <f t="shared" si="49"/>
        <v/>
      </c>
      <c r="AJ99" s="442" t="str">
        <f t="shared" si="49"/>
        <v/>
      </c>
      <c r="AK99" s="446" t="str">
        <f t="shared" si="49"/>
        <v/>
      </c>
      <c r="AL99" s="442" t="str">
        <f t="shared" si="49"/>
        <v/>
      </c>
      <c r="AM99" s="446" t="str">
        <f t="shared" si="49"/>
        <v/>
      </c>
      <c r="AN99" s="216" t="str">
        <f t="shared" si="49"/>
        <v/>
      </c>
    </row>
    <row r="100" spans="1:40">
      <c r="I100" s="457"/>
    </row>
  </sheetData>
  <sheetProtection password="AC76" sheet="1" objects="1" scenarios="1"/>
  <mergeCells count="98">
    <mergeCell ref="I99:J99"/>
    <mergeCell ref="R59:R60"/>
    <mergeCell ref="I94:J94"/>
    <mergeCell ref="I95:J95"/>
    <mergeCell ref="J59:J63"/>
    <mergeCell ref="K59:Q60"/>
    <mergeCell ref="P61:Q61"/>
    <mergeCell ref="I98:J98"/>
    <mergeCell ref="I59:I63"/>
    <mergeCell ref="I96:J96"/>
    <mergeCell ref="I97:J97"/>
    <mergeCell ref="AD61:AE61"/>
    <mergeCell ref="S59:S60"/>
    <mergeCell ref="AH61:AI61"/>
    <mergeCell ref="T59:AC59"/>
    <mergeCell ref="AF60:AG60"/>
    <mergeCell ref="Z61:AA61"/>
    <mergeCell ref="AD60:AE60"/>
    <mergeCell ref="AH60:AI60"/>
    <mergeCell ref="V61:W61"/>
    <mergeCell ref="X61:Y61"/>
    <mergeCell ref="H59:H63"/>
    <mergeCell ref="D9:D13"/>
    <mergeCell ref="E9:E13"/>
    <mergeCell ref="T61:U61"/>
    <mergeCell ref="T60:AB60"/>
    <mergeCell ref="C57:E57"/>
    <mergeCell ref="A51:E51"/>
    <mergeCell ref="A53:B53"/>
    <mergeCell ref="C53:E53"/>
    <mergeCell ref="A54:B54"/>
    <mergeCell ref="C54:E54"/>
    <mergeCell ref="A55:B55"/>
    <mergeCell ref="C55:E55"/>
    <mergeCell ref="A56:B56"/>
    <mergeCell ref="C56:E56"/>
    <mergeCell ref="A59:A63"/>
    <mergeCell ref="C7:F7"/>
    <mergeCell ref="A5:B5"/>
    <mergeCell ref="A6:B6"/>
    <mergeCell ref="F59:F63"/>
    <mergeCell ref="G59:G63"/>
    <mergeCell ref="A57:B57"/>
    <mergeCell ref="B59:B63"/>
    <mergeCell ref="C59:C63"/>
    <mergeCell ref="D59:D63"/>
    <mergeCell ref="E59:E63"/>
    <mergeCell ref="A1:F1"/>
    <mergeCell ref="G9:G13"/>
    <mergeCell ref="H9:H13"/>
    <mergeCell ref="I9:I13"/>
    <mergeCell ref="J9:J13"/>
    <mergeCell ref="A9:A13"/>
    <mergeCell ref="B9:B13"/>
    <mergeCell ref="C9:C13"/>
    <mergeCell ref="F9:F13"/>
    <mergeCell ref="A3:B3"/>
    <mergeCell ref="A4:B4"/>
    <mergeCell ref="C3:F3"/>
    <mergeCell ref="C4:F4"/>
    <mergeCell ref="C5:F5"/>
    <mergeCell ref="C6:F6"/>
    <mergeCell ref="A7:B7"/>
    <mergeCell ref="Q11:R11"/>
    <mergeCell ref="AM10:AN10"/>
    <mergeCell ref="AM9:AR9"/>
    <mergeCell ref="AF11:AH11"/>
    <mergeCell ref="W11:Y11"/>
    <mergeCell ref="Z11:AB11"/>
    <mergeCell ref="AC11:AE11"/>
    <mergeCell ref="AK10:AL10"/>
    <mergeCell ref="W9:AL9"/>
    <mergeCell ref="W10:AJ10"/>
    <mergeCell ref="K9:R10"/>
    <mergeCell ref="U9:V10"/>
    <mergeCell ref="S9:T10"/>
    <mergeCell ref="S11:T11"/>
    <mergeCell ref="U11:V11"/>
    <mergeCell ref="I49:J49"/>
    <mergeCell ref="I44:J44"/>
    <mergeCell ref="I45:J45"/>
    <mergeCell ref="I46:J46"/>
    <mergeCell ref="I47:J47"/>
    <mergeCell ref="I48:J48"/>
    <mergeCell ref="AJ59:AK60"/>
    <mergeCell ref="AI11:AJ11"/>
    <mergeCell ref="AK11:AL11"/>
    <mergeCell ref="AL59:AM60"/>
    <mergeCell ref="AN59:AN60"/>
    <mergeCell ref="AM11:AN11"/>
    <mergeCell ref="AD59:AI59"/>
    <mergeCell ref="AU9:AX10"/>
    <mergeCell ref="AU11:AV11"/>
    <mergeCell ref="AW11:AX11"/>
    <mergeCell ref="AO10:AP10"/>
    <mergeCell ref="AQ10:AR10"/>
    <mergeCell ref="AQ11:AR11"/>
    <mergeCell ref="AS9:AT1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1" t="str">
        <f>IF(表示変換!A1="","",表示変換!A1)&amp;"　"&amp;"（８００点満点）"</f>
        <v>●●チームバレーボール体力指数　（８００点満点）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Z1" s="648" t="str">
        <f>IF(表示変換!A1="","",表示変換!A1)</f>
        <v>●●チームバレーボール体力指数</v>
      </c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127"/>
      <c r="AU1" s="648" t="str">
        <f>IF(表示変換!A1="","",表示変換!A1)&amp;"　"&amp;"（順位）"</f>
        <v>●●チームバレーボール体力指数　（順位）</v>
      </c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  <c r="BJ1" s="648"/>
      <c r="BK1" s="648"/>
      <c r="BL1" s="648"/>
      <c r="BM1" s="648"/>
      <c r="BN1" s="648"/>
      <c r="BO1" s="648"/>
      <c r="BP1" s="648"/>
      <c r="BQ1" s="648"/>
      <c r="BR1" s="648"/>
    </row>
    <row r="2" spans="1:70">
      <c r="A2" s="68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49"/>
      <c r="AQ2" s="649"/>
      <c r="AR2" s="649"/>
      <c r="AS2" s="649"/>
      <c r="AT2" s="130"/>
      <c r="AU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9"/>
      <c r="AW2" s="649"/>
      <c r="AX2" s="649"/>
      <c r="AY2" s="649"/>
      <c r="AZ2" s="649"/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L2" s="649"/>
      <c r="BM2" s="649"/>
      <c r="BN2" s="649"/>
      <c r="BO2" s="649"/>
      <c r="BP2" s="649"/>
      <c r="BQ2" s="649"/>
      <c r="BR2" s="649"/>
    </row>
    <row r="3" spans="1:70">
      <c r="A3" s="664" t="s">
        <v>47</v>
      </c>
      <c r="B3" s="653" t="s">
        <v>60</v>
      </c>
      <c r="C3" s="653" t="s">
        <v>61</v>
      </c>
      <c r="D3" s="618" t="s">
        <v>347</v>
      </c>
      <c r="E3" s="653" t="s">
        <v>69</v>
      </c>
      <c r="F3" s="668" t="s">
        <v>13</v>
      </c>
      <c r="G3" s="662" t="s">
        <v>62</v>
      </c>
      <c r="H3" s="655"/>
      <c r="I3" s="662" t="s">
        <v>63</v>
      </c>
      <c r="J3" s="655"/>
      <c r="K3" s="662" t="s">
        <v>365</v>
      </c>
      <c r="L3" s="655"/>
      <c r="M3" s="662" t="s">
        <v>64</v>
      </c>
      <c r="N3" s="655"/>
      <c r="O3" s="654" t="s">
        <v>73</v>
      </c>
      <c r="P3" s="659"/>
      <c r="Q3" s="654" t="s">
        <v>65</v>
      </c>
      <c r="R3" s="659"/>
      <c r="S3" s="654" t="s">
        <v>66</v>
      </c>
      <c r="T3" s="659"/>
      <c r="U3" s="654" t="s">
        <v>75</v>
      </c>
      <c r="V3" s="655"/>
      <c r="W3" s="51" t="s">
        <v>48</v>
      </c>
      <c r="X3" s="52" t="s">
        <v>78</v>
      </c>
      <c r="Z3" s="664" t="s">
        <v>47</v>
      </c>
      <c r="AA3" s="653" t="s">
        <v>60</v>
      </c>
      <c r="AB3" s="653" t="s">
        <v>83</v>
      </c>
      <c r="AC3" s="653" t="s">
        <v>84</v>
      </c>
      <c r="AD3" s="653" t="s">
        <v>61</v>
      </c>
      <c r="AE3" s="653" t="s">
        <v>85</v>
      </c>
      <c r="AF3" s="618" t="s">
        <v>347</v>
      </c>
      <c r="AG3" s="653" t="s">
        <v>86</v>
      </c>
      <c r="AH3" s="653" t="s">
        <v>87</v>
      </c>
      <c r="AI3" s="653" t="s">
        <v>69</v>
      </c>
      <c r="AJ3" s="653" t="s">
        <v>13</v>
      </c>
      <c r="AK3" s="656" t="s">
        <v>88</v>
      </c>
      <c r="AL3" s="663" t="s">
        <v>155</v>
      </c>
      <c r="AM3" s="660" t="s">
        <v>157</v>
      </c>
      <c r="AN3" s="135" t="s">
        <v>48</v>
      </c>
      <c r="AO3" s="135" t="s">
        <v>78</v>
      </c>
      <c r="AP3" s="650" t="s">
        <v>93</v>
      </c>
      <c r="AQ3" s="651"/>
      <c r="AR3" s="651"/>
      <c r="AS3" s="652"/>
      <c r="AT3" s="129"/>
      <c r="AU3" s="664" t="s">
        <v>89</v>
      </c>
      <c r="AV3" s="653" t="s">
        <v>90</v>
      </c>
      <c r="AW3" s="665" t="s">
        <v>91</v>
      </c>
      <c r="AX3" s="618" t="s">
        <v>347</v>
      </c>
      <c r="AY3" s="653" t="s">
        <v>11</v>
      </c>
      <c r="AZ3" s="653" t="s">
        <v>13</v>
      </c>
      <c r="BA3" s="668" t="s">
        <v>92</v>
      </c>
      <c r="BB3" s="662" t="s">
        <v>62</v>
      </c>
      <c r="BC3" s="655"/>
      <c r="BD3" s="662" t="s">
        <v>63</v>
      </c>
      <c r="BE3" s="655"/>
      <c r="BF3" s="662" t="s">
        <v>365</v>
      </c>
      <c r="BG3" s="655"/>
      <c r="BH3" s="662" t="s">
        <v>64</v>
      </c>
      <c r="BI3" s="655"/>
      <c r="BJ3" s="654" t="s">
        <v>73</v>
      </c>
      <c r="BK3" s="659"/>
      <c r="BL3" s="654" t="s">
        <v>65</v>
      </c>
      <c r="BM3" s="659"/>
      <c r="BN3" s="654" t="s">
        <v>66</v>
      </c>
      <c r="BO3" s="659"/>
      <c r="BP3" s="654" t="s">
        <v>75</v>
      </c>
      <c r="BQ3" s="655"/>
      <c r="BR3" s="52" t="s">
        <v>78</v>
      </c>
    </row>
    <row r="4" spans="1:70">
      <c r="A4" s="664"/>
      <c r="B4" s="576"/>
      <c r="C4" s="576"/>
      <c r="D4" s="618"/>
      <c r="E4" s="576"/>
      <c r="F4" s="669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4"/>
      <c r="AA4" s="576"/>
      <c r="AB4" s="576"/>
      <c r="AC4" s="576"/>
      <c r="AD4" s="576"/>
      <c r="AE4" s="576"/>
      <c r="AF4" s="618"/>
      <c r="AG4" s="576"/>
      <c r="AH4" s="576"/>
      <c r="AI4" s="576"/>
      <c r="AJ4" s="576"/>
      <c r="AK4" s="657"/>
      <c r="AL4" s="620"/>
      <c r="AM4" s="613"/>
      <c r="AN4" s="136"/>
      <c r="AO4" s="141"/>
      <c r="AP4" s="142"/>
      <c r="AQ4" s="139"/>
      <c r="AR4" s="139"/>
      <c r="AS4" s="140"/>
      <c r="AT4" s="129"/>
      <c r="AU4" s="664"/>
      <c r="AV4" s="576"/>
      <c r="AW4" s="666"/>
      <c r="AX4" s="618"/>
      <c r="AY4" s="576"/>
      <c r="AZ4" s="576"/>
      <c r="BA4" s="669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4"/>
      <c r="B5" s="577"/>
      <c r="C5" s="577"/>
      <c r="D5" s="618"/>
      <c r="E5" s="577"/>
      <c r="F5" s="670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4"/>
      <c r="AA5" s="577"/>
      <c r="AB5" s="577"/>
      <c r="AC5" s="577"/>
      <c r="AD5" s="577"/>
      <c r="AE5" s="577"/>
      <c r="AF5" s="618"/>
      <c r="AG5" s="577"/>
      <c r="AH5" s="577"/>
      <c r="AI5" s="577"/>
      <c r="AJ5" s="577"/>
      <c r="AK5" s="658"/>
      <c r="AL5" s="621"/>
      <c r="AM5" s="661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4"/>
      <c r="AV5" s="577"/>
      <c r="AW5" s="667"/>
      <c r="AX5" s="618"/>
      <c r="AY5" s="577"/>
      <c r="AZ5" s="577"/>
      <c r="BA5" s="670"/>
      <c r="BB5" s="2" t="str">
        <f>IF(表示変換!N5="","",表示変換!N5)</f>
        <v>sec</v>
      </c>
      <c r="BC5" s="56" t="s">
        <v>77</v>
      </c>
      <c r="BD5" s="2" t="str">
        <f>IF(表示変換!O5="","",表示変換!O5)</f>
        <v>sec</v>
      </c>
      <c r="BE5" s="56" t="s">
        <v>77</v>
      </c>
      <c r="BF5" s="2" t="str">
        <f>IF(表示変換!P5="","",表示変換!P5)</f>
        <v>m</v>
      </c>
      <c r="BG5" s="56" t="s">
        <v>77</v>
      </c>
      <c r="BH5" s="2" t="str">
        <f>IF(表示変換!Q5="","",表示変換!Q5)</f>
        <v>m</v>
      </c>
      <c r="BI5" s="56" t="s">
        <v>77</v>
      </c>
      <c r="BJ5" s="2" t="str">
        <f>IF(表示変換!R5="","",表示変換!R5)</f>
        <v>cm</v>
      </c>
      <c r="BK5" s="56" t="s">
        <v>77</v>
      </c>
      <c r="BL5" s="2" t="str">
        <f>IF(表示変換!S5="","",表示変換!S5)</f>
        <v>m</v>
      </c>
      <c r="BM5" s="56" t="s">
        <v>77</v>
      </c>
      <c r="BN5" s="2" t="str">
        <f>IF(表示変換!T5="","",表示変換!T5)</f>
        <v>回</v>
      </c>
      <c r="BO5" s="56" t="s">
        <v>77</v>
      </c>
      <c r="BP5" s="2" t="str">
        <f>IF(表示変換!U5="","",表示変換!U5)</f>
        <v>m</v>
      </c>
      <c r="BQ5" s="56" t="s">
        <v>77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/>
      </c>
      <c r="C6" s="82" t="str">
        <f ca="1">IF(表示変換!D6="","",表示変換!D6)</f>
        <v/>
      </c>
      <c r="D6" s="82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07" t="str">
        <f>IF(COUNTBLANK(W6)=1,"", RANK(W6,$W$6:$W$35))</f>
        <v/>
      </c>
      <c r="Z6" s="69">
        <v>1</v>
      </c>
      <c r="AA6" s="254" t="str">
        <f>IF(表示変換!B6="","",表示変換!B6)</f>
        <v/>
      </c>
      <c r="AB6" s="112" t="str">
        <f>IF(表示変換!C6="","",表示変換!C6)</f>
        <v/>
      </c>
      <c r="AC6" s="82" t="str">
        <f>IF(AB6="","",DATEDIF(AB6,入力!$C$3,"Y"))</f>
        <v/>
      </c>
      <c r="AD6" s="82" t="str">
        <f ca="1">IF(表示変換!D6="","",表示変換!D6)</f>
        <v/>
      </c>
      <c r="AE6" s="82" t="str">
        <f>IF(表示変換!E6="","",表示変換!E6)</f>
        <v/>
      </c>
      <c r="AF6" s="82" t="str">
        <f>IF(表示変換!F6="","",表示変換!F6)</f>
        <v/>
      </c>
      <c r="AG6" s="82" t="str">
        <f>IF(表示変換!G6="","",表示変換!G6)</f>
        <v/>
      </c>
      <c r="AH6" s="82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35" si="0">IF(AO6="","",AVERAGE(BC6,BE6,BG6,BI6,BK6,BM6,BO6,BQ6))</f>
        <v/>
      </c>
      <c r="AQ6" s="133" t="str">
        <f t="shared" ref="AQ6:AQ35" si="1">IF(AO6="","",MIN(BC6,BE6,BG6,BI6,BK6,BM6,BO6,BQ6))</f>
        <v/>
      </c>
      <c r="AR6" s="133" t="str">
        <f t="shared" ref="AR6:AR3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6" si="3">IF(ISBLANK(A6),"",A6)</f>
        <v>1</v>
      </c>
      <c r="AV6" s="85" t="str">
        <f t="shared" si="3"/>
        <v/>
      </c>
      <c r="AW6" s="85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60" t="str">
        <f>IF(ISBLANK(G6),"",G6)</f>
        <v/>
      </c>
      <c r="BC6" s="61" t="str">
        <f>IF(H6="","",IF(H6="0",COUNTIFS($H$6:$H$35, "&gt;0", $H$6:$H$35, "&lt;=100")+1,RANK(H6,$H$6:$H$35)))</f>
        <v/>
      </c>
      <c r="BD6" s="62" t="str">
        <f>IF(ISBLANK(I6),"",I6)</f>
        <v/>
      </c>
      <c r="BE6" s="61" t="str">
        <f>IF(J6="","",IF(J6="0",COUNTIFS($J$6:$J$35, "&gt;0", $J$6:$J$35, "&lt;=100")+1,RANK(J6,$J$6:$J$35)))</f>
        <v/>
      </c>
      <c r="BF6" s="62" t="str">
        <f>IF(ISBLANK(K6),"",K6)</f>
        <v/>
      </c>
      <c r="BG6" s="64" t="str">
        <f>IF(L6="","",IF(L6="0",COUNTIFS($L$6:$L$35, "&gt;0", $L$6:$L$35, "&lt;=100")+1,RANK(L6,$L$6:$L$35)))</f>
        <v/>
      </c>
      <c r="BH6" s="63" t="str">
        <f>IF(ISBLANK(M6),"",M6)</f>
        <v/>
      </c>
      <c r="BI6" s="65" t="str">
        <f>IF(N6="","",IF(N6="0",COUNTIFS($N$6:$N$35, "&gt;0", $N$6:$N$35, "&lt;=100")+1,RANK(N6,$N$6:$N$35)))</f>
        <v/>
      </c>
      <c r="BJ6" s="63" t="str">
        <f>IF(ISBLANK(O6),"",O6)</f>
        <v/>
      </c>
      <c r="BK6" s="61" t="str">
        <f>IF(P6="","",IF(P6="0",COUNTIFS($P$6:$P$35, "&gt;0", $P$6:$P$35, "&lt;=100")+1,RANK(P6,$P$6:$P$35)))</f>
        <v/>
      </c>
      <c r="BL6" s="62" t="str">
        <f>IF(ISBLANK(Q6),"",Q6)</f>
        <v/>
      </c>
      <c r="BM6" s="61" t="str">
        <f>IF(R6="","",IF(R6="0",COUNTIFS($R$6:$R$35, "&gt;0", $R$6:$R$35, "&lt;=100")+1,RANK(R6,$R$6:$R$35)))</f>
        <v/>
      </c>
      <c r="BN6" s="63" t="str">
        <f>IF(ISBLANK(S6),"",S6)</f>
        <v/>
      </c>
      <c r="BO6" s="61" t="str">
        <f>IF(T6="","",IF(T6="0",COUNTIFS($T$6:$T$35, "&gt;0", $T$6:$T$35, "&lt;=100")+1,RANK(T6,$T$6:$T$35)))</f>
        <v/>
      </c>
      <c r="BP6" s="63" t="str">
        <f>IF(ISBLANK(U6),"",U6)</f>
        <v/>
      </c>
      <c r="BQ6" s="66" t="str">
        <f>IF(V6="","",IF(V6="0",COUNTIFS($V$6:$V$35, "&gt;0", $V$6:$V$35, "&lt;=100")+1,RANK(V6,$V$6:$V$35)))</f>
        <v/>
      </c>
      <c r="BR6" s="68" t="str">
        <f>X6</f>
        <v/>
      </c>
    </row>
    <row r="7" spans="1:70">
      <c r="A7" s="59">
        <f>IF(表示変換!A7="","",表示変換!A7)</f>
        <v>2</v>
      </c>
      <c r="B7" s="82" t="str">
        <f>IF(表示変換!B7="","",表示変換!B7)</f>
        <v/>
      </c>
      <c r="C7" s="82" t="str">
        <f ca="1">IF(表示変換!D7="","",表示変換!D7)</f>
        <v/>
      </c>
      <c r="D7" s="82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3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35" si="5">IF(I7="","",IF(I7&lt;4.6,VALUE(100),IF(I7&gt;=5.6,"0",560-I7*100)))</f>
        <v/>
      </c>
      <c r="K7" s="105" t="str">
        <f>IF(表示変換!P7="","",表示変換!P7)</f>
        <v/>
      </c>
      <c r="L7" s="117" t="str">
        <f>IF(K7="","",IF(K7&gt;10,VALUE(100),IF(K7&lt;0.1,"0",K7*10)))</f>
        <v/>
      </c>
      <c r="M7" s="106" t="str">
        <f>IF(表示変換!Q7="","",表示変換!Q7)</f>
        <v/>
      </c>
      <c r="N7" s="118" t="str">
        <f t="shared" ref="N7:N35" si="6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35" si="7">IF(O7="","",IF(O7&gt;100,VALUE(100),IF(O7&lt;1,"0",ROUND(O7,0))))</f>
        <v/>
      </c>
      <c r="Q7" s="105" t="str">
        <f>IF(表示変換!S7="","",表示変換!S7)</f>
        <v/>
      </c>
      <c r="R7" s="116" t="str">
        <f t="shared" ref="R7:R35" si="8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35" si="9">IF(S7="","",IF(S7&gt;50,VALUE(100),IF(S7&lt;1,"0",S7*2)))</f>
        <v/>
      </c>
      <c r="U7" s="106" t="str">
        <f>IF(表示変換!U7="","",表示変換!U7)</f>
        <v/>
      </c>
      <c r="V7" s="119" t="str">
        <f t="shared" ref="V7:V35" si="10">IF(U7="","",IF(U7&gt;1800,VALUE(100),IF(U7&lt;0,"0",0.05*U7+10)))</f>
        <v/>
      </c>
      <c r="W7" s="67" t="str">
        <f t="shared" ref="W7:W35" si="11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07" t="str">
        <f t="shared" ref="X7:X35" si="12">IF(COUNTBLANK(W7)=1,"", RANK(W7,$W$6:$W$35))</f>
        <v/>
      </c>
      <c r="Z7" s="59">
        <f>Z6+1</f>
        <v>2</v>
      </c>
      <c r="AA7" s="254" t="str">
        <f>IF(表示変換!B7="","",表示変換!B7)</f>
        <v/>
      </c>
      <c r="AB7" s="112" t="str">
        <f>IF(表示変換!C7="","",表示変換!C7)</f>
        <v/>
      </c>
      <c r="AC7" s="82" t="str">
        <f>IF(AB7="","",DATEDIF(AB7,入力!$C$3,"Y"))</f>
        <v/>
      </c>
      <c r="AD7" s="82" t="str">
        <f ca="1">IF(表示変換!D7="","",表示変換!D7)</f>
        <v/>
      </c>
      <c r="AE7" s="82" t="str">
        <f>IF(表示変換!E7="","",表示変換!E7)</f>
        <v/>
      </c>
      <c r="AF7" s="82" t="str">
        <f>IF(表示変換!F7="","",表示変換!F7)</f>
        <v/>
      </c>
      <c r="AG7" s="82" t="str">
        <f>IF(表示変換!G7="","",表示変換!G7)</f>
        <v/>
      </c>
      <c r="AH7" s="82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35" si="13">IF(AI7="","",IF(AJ7="","",AJ7/POWER(AI7/100,2)))</f>
        <v/>
      </c>
      <c r="AL7" s="85" t="str">
        <f>IF(表示変換!L7="","",表示変換!L7)</f>
        <v/>
      </c>
      <c r="AM7" s="138" t="str">
        <f>IF(表示変換!M7="","",表示変換!M7)</f>
        <v/>
      </c>
      <c r="AN7" s="133" t="str">
        <f t="shared" ref="AN7:AN35" si="14">IF(X7="","",W7)</f>
        <v/>
      </c>
      <c r="AO7" s="133" t="str">
        <f t="shared" ref="AO7:AO35" si="15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35" si="16">IF(AO7="","",MEDIAN(BC7,BE7,BG7,BI7,BK7,BM7,BO7,BQ7))</f>
        <v/>
      </c>
      <c r="AT7" s="131"/>
      <c r="AU7" s="134">
        <f t="shared" ref="AU7:AU35" si="17">IF(ISBLANK(A7),"",A7)</f>
        <v>2</v>
      </c>
      <c r="AV7" s="85" t="str">
        <f t="shared" ref="AV7:AV35" si="18">IF(ISBLANK(B7),"",B7)</f>
        <v/>
      </c>
      <c r="AW7" s="85" t="str">
        <f t="shared" ref="AW7:AW35" ca="1" si="19">IF(ISBLANK(C7),"",C7)</f>
        <v/>
      </c>
      <c r="AX7" s="128" t="str">
        <f t="shared" ref="AX7:AX35" si="20">IF(ISBLANK(D7),"",D7)</f>
        <v/>
      </c>
      <c r="AY7" s="128" t="str">
        <f t="shared" ref="AY7:AY35" si="21">IF(ISBLANK(E7),"",E7)</f>
        <v/>
      </c>
      <c r="AZ7" s="128" t="str">
        <f t="shared" ref="AZ7:AZ35" si="22">IF(ISBLANK(F7),"",F7)</f>
        <v/>
      </c>
      <c r="BA7" s="128" t="str">
        <f t="shared" ref="BA7:BA35" si="23">IF(AI7="","",IF(AJ7="","",AJ7/POWER(AI7/100,2)))</f>
        <v/>
      </c>
      <c r="BB7" s="60" t="str">
        <f t="shared" ref="BB7:BB35" si="24">IF(ISBLANK(G7),"",G7)</f>
        <v/>
      </c>
      <c r="BC7" s="61" t="str">
        <f t="shared" ref="BC7:BC35" si="25">IF(H7="","",IF(H7="0",COUNTIFS($H$6:$H$35, "&gt;0", $H$6:$H$35, "&lt;=100")+1,RANK(H7,$H$6:$H$35)))</f>
        <v/>
      </c>
      <c r="BD7" s="62" t="str">
        <f t="shared" ref="BD7:BD35" si="26">IF(ISBLANK(I7),"",I7)</f>
        <v/>
      </c>
      <c r="BE7" s="61" t="str">
        <f t="shared" ref="BE7:BE35" si="27">IF(J7="","",IF(J7="0",COUNTIFS($J$6:$J$35, "&gt;0", $J$6:$J$35, "&lt;=100")+1,RANK(J7,$J$6:$J$35)))</f>
        <v/>
      </c>
      <c r="BF7" s="62" t="str">
        <f t="shared" ref="BF7:BF35" si="28">IF(ISBLANK(K7),"",K7)</f>
        <v/>
      </c>
      <c r="BG7" s="64" t="str">
        <f t="shared" ref="BG7:BG35" si="29">IF(L7="","",IF(L7="0",COUNTIFS($L$6:$L$35, "&gt;0", $L$6:$L$35, "&lt;=100")+1,RANK(L7,$L$6:$L$35)))</f>
        <v/>
      </c>
      <c r="BH7" s="63" t="str">
        <f t="shared" ref="BH7:BH35" si="30">IF(ISBLANK(M7),"",M7)</f>
        <v/>
      </c>
      <c r="BI7" s="65" t="str">
        <f t="shared" ref="BI7:BI35" si="31">IF(N7="","",IF(N7="0",COUNTIFS($N$6:$N$35, "&gt;0", $N$6:$N$35, "&lt;=100")+1,RANK(N7,$N$6:$N$35)))</f>
        <v/>
      </c>
      <c r="BJ7" s="63" t="str">
        <f t="shared" ref="BJ7:BJ35" si="32">IF(ISBLANK(O7),"",O7)</f>
        <v/>
      </c>
      <c r="BK7" s="61" t="str">
        <f t="shared" ref="BK7:BK35" si="33">IF(P7="","",IF(P7="0",COUNTIFS($P$6:$P$35, "&gt;0", $P$6:$P$35, "&lt;=100")+1,RANK(P7,$P$6:$P$35)))</f>
        <v/>
      </c>
      <c r="BL7" s="62" t="str">
        <f t="shared" ref="BL7:BL35" si="34">IF(ISBLANK(Q7),"",Q7)</f>
        <v/>
      </c>
      <c r="BM7" s="61" t="str">
        <f t="shared" ref="BM7:BM35" si="35">IF(R7="","",IF(R7="0",COUNTIFS($R$6:$R$35, "&gt;0", $R$6:$R$35, "&lt;=100")+1,RANK(R7,$R$6:$R$35)))</f>
        <v/>
      </c>
      <c r="BN7" s="63" t="str">
        <f t="shared" ref="BN7:BN34" si="36">IF(ISBLANK(S7),"",S7)</f>
        <v/>
      </c>
      <c r="BO7" s="61" t="str">
        <f t="shared" ref="BO7:BO35" si="37">IF(T7="","",IF(T7="0",COUNTIFS($T$6:$T$35, "&gt;0", $T$6:$T$35, "&lt;=100")+1,RANK(T7,$T$6:$T$35)))</f>
        <v/>
      </c>
      <c r="BP7" s="63" t="str">
        <f t="shared" ref="BP7:BP35" si="38">IF(ISBLANK(U7),"",U7)</f>
        <v/>
      </c>
      <c r="BQ7" s="66" t="str">
        <f t="shared" ref="BQ7:BQ35" si="39">IF(V7="","",IF(V7="0",COUNTIFS($V$6:$V$35, "&gt;0", $V$6:$V$35, "&lt;=100")+1,RANK(V7,$V$6:$V$35)))</f>
        <v/>
      </c>
      <c r="BR7" s="68" t="str">
        <f t="shared" ref="BR7:BR35" si="40">X7</f>
        <v/>
      </c>
    </row>
    <row r="8" spans="1:70">
      <c r="A8" s="59">
        <f>IF(表示変換!A8="","",表示変換!A8)</f>
        <v>3</v>
      </c>
      <c r="B8" s="82" t="str">
        <f>IF(表示変換!B8="","",表示変換!B8)</f>
        <v/>
      </c>
      <c r="C8" s="82" t="str">
        <f ca="1">IF(表示変換!D8="","",表示変換!D8)</f>
        <v/>
      </c>
      <c r="D8" s="82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ref="L8:L35" si="41">IF(K8="","",IF(K8&gt;10,VALUE(100),IF(K8&lt;0.1,"0",K8*10)))</f>
        <v/>
      </c>
      <c r="M8" s="106" t="str">
        <f>IF(表示変換!Q8="","",表示変換!Q8)</f>
        <v/>
      </c>
      <c r="N8" s="118" t="str">
        <f t="shared" si="6"/>
        <v/>
      </c>
      <c r="O8" s="106" t="str">
        <f>IF(表示変換!R8="","",表示変換!R8)</f>
        <v/>
      </c>
      <c r="P8" s="116" t="str">
        <f t="shared" si="7"/>
        <v/>
      </c>
      <c r="Q8" s="105" t="str">
        <f>IF(表示変換!S8="","",表示変換!S8)</f>
        <v/>
      </c>
      <c r="R8" s="116" t="str">
        <f t="shared" si="8"/>
        <v/>
      </c>
      <c r="S8" s="106" t="str">
        <f>IF(表示変換!T8="","",表示変換!T8)</f>
        <v/>
      </c>
      <c r="T8" s="116" t="str">
        <f t="shared" si="9"/>
        <v/>
      </c>
      <c r="U8" s="106" t="str">
        <f>IF(表示変換!U8="","",表示変換!U8)</f>
        <v/>
      </c>
      <c r="V8" s="119" t="str">
        <f t="shared" si="10"/>
        <v/>
      </c>
      <c r="W8" s="67" t="str">
        <f t="shared" si="11"/>
        <v/>
      </c>
      <c r="X8" s="207" t="str">
        <f t="shared" si="12"/>
        <v/>
      </c>
      <c r="Z8" s="50">
        <f t="shared" ref="Z8:Z35" si="42">Z7+1</f>
        <v>3</v>
      </c>
      <c r="AA8" s="254" t="str">
        <f>IF(表示変換!B8="","",表示変換!B8)</f>
        <v/>
      </c>
      <c r="AB8" s="112" t="str">
        <f>IF(表示変換!C8="","",表示変換!C8)</f>
        <v/>
      </c>
      <c r="AC8" s="82" t="str">
        <f>IF(AB8="","",DATEDIF(AB8,入力!$C$3,"Y"))</f>
        <v/>
      </c>
      <c r="AD8" s="82" t="str">
        <f ca="1">IF(表示変換!D8="","",表示変換!D8)</f>
        <v/>
      </c>
      <c r="AE8" s="82" t="str">
        <f>IF(表示変換!E8="","",表示変換!E8)</f>
        <v/>
      </c>
      <c r="AF8" s="82" t="str">
        <f>IF(表示変換!F8="","",表示変換!F8)</f>
        <v/>
      </c>
      <c r="AG8" s="82" t="str">
        <f>IF(表示変換!G8="","",表示変換!G8)</f>
        <v/>
      </c>
      <c r="AH8" s="82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3"/>
        <v/>
      </c>
      <c r="AL8" s="85" t="str">
        <f>IF(表示変換!L8="","",表示変換!L8)</f>
        <v/>
      </c>
      <c r="AM8" s="138" t="str">
        <f>IF(表示変換!M8="","",表示変換!M8)</f>
        <v/>
      </c>
      <c r="AN8" s="133" t="str">
        <f t="shared" si="14"/>
        <v/>
      </c>
      <c r="AO8" s="133" t="str">
        <f t="shared" si="15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6"/>
        <v/>
      </c>
      <c r="AT8" s="131"/>
      <c r="AU8" s="134">
        <f t="shared" si="17"/>
        <v>3</v>
      </c>
      <c r="AV8" s="85" t="str">
        <f t="shared" si="18"/>
        <v/>
      </c>
      <c r="AW8" s="85" t="str">
        <f t="shared" ca="1" si="19"/>
        <v/>
      </c>
      <c r="AX8" s="128" t="str">
        <f t="shared" si="20"/>
        <v/>
      </c>
      <c r="AY8" s="128" t="str">
        <f t="shared" si="21"/>
        <v/>
      </c>
      <c r="AZ8" s="128" t="str">
        <f t="shared" si="22"/>
        <v/>
      </c>
      <c r="BA8" s="128" t="str">
        <f t="shared" si="23"/>
        <v/>
      </c>
      <c r="BB8" s="60" t="str">
        <f>IF(ISBLANK(G8),"",G8)</f>
        <v/>
      </c>
      <c r="BC8" s="61" t="str">
        <f t="shared" si="25"/>
        <v/>
      </c>
      <c r="BD8" s="62" t="str">
        <f t="shared" si="26"/>
        <v/>
      </c>
      <c r="BE8" s="61" t="str">
        <f t="shared" si="27"/>
        <v/>
      </c>
      <c r="BF8" s="62" t="str">
        <f t="shared" si="28"/>
        <v/>
      </c>
      <c r="BG8" s="64" t="str">
        <f t="shared" si="29"/>
        <v/>
      </c>
      <c r="BH8" s="63" t="str">
        <f t="shared" si="30"/>
        <v/>
      </c>
      <c r="BI8" s="65" t="str">
        <f t="shared" si="31"/>
        <v/>
      </c>
      <c r="BJ8" s="63" t="str">
        <f t="shared" si="32"/>
        <v/>
      </c>
      <c r="BK8" s="61" t="str">
        <f t="shared" si="33"/>
        <v/>
      </c>
      <c r="BL8" s="62" t="str">
        <f t="shared" si="34"/>
        <v/>
      </c>
      <c r="BM8" s="61" t="str">
        <f t="shared" si="35"/>
        <v/>
      </c>
      <c r="BN8" s="63" t="str">
        <f t="shared" si="36"/>
        <v/>
      </c>
      <c r="BO8" s="61" t="str">
        <f t="shared" si="37"/>
        <v/>
      </c>
      <c r="BP8" s="63" t="str">
        <f t="shared" si="38"/>
        <v/>
      </c>
      <c r="BQ8" s="66" t="str">
        <f t="shared" si="39"/>
        <v/>
      </c>
      <c r="BR8" s="68" t="str">
        <f t="shared" si="40"/>
        <v/>
      </c>
    </row>
    <row r="9" spans="1:70">
      <c r="A9" s="59">
        <f>IF(表示変換!A9="","",表示変換!A9)</f>
        <v>4</v>
      </c>
      <c r="B9" s="82" t="str">
        <f>IF(表示変換!B9="","",表示変換!B9)</f>
        <v/>
      </c>
      <c r="C9" s="82" t="str">
        <f ca="1">IF(表示変換!D9="","",表示変換!D9)</f>
        <v/>
      </c>
      <c r="D9" s="82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41"/>
        <v/>
      </c>
      <c r="M9" s="106" t="str">
        <f>IF(表示変換!Q9="","",表示変換!Q9)</f>
        <v/>
      </c>
      <c r="N9" s="118" t="str">
        <f t="shared" si="6"/>
        <v/>
      </c>
      <c r="O9" s="106" t="str">
        <f>IF(表示変換!R9="","",表示変換!R9)</f>
        <v/>
      </c>
      <c r="P9" s="116" t="str">
        <f t="shared" si="7"/>
        <v/>
      </c>
      <c r="Q9" s="105" t="str">
        <f>IF(表示変換!S9="","",表示変換!S9)</f>
        <v/>
      </c>
      <c r="R9" s="116" t="str">
        <f t="shared" si="8"/>
        <v/>
      </c>
      <c r="S9" s="106" t="str">
        <f>IF(表示変換!T9="","",表示変換!T9)</f>
        <v/>
      </c>
      <c r="T9" s="116" t="str">
        <f t="shared" si="9"/>
        <v/>
      </c>
      <c r="U9" s="106" t="str">
        <f>IF(表示変換!U9="","",表示変換!U9)</f>
        <v/>
      </c>
      <c r="V9" s="119" t="str">
        <f t="shared" si="10"/>
        <v/>
      </c>
      <c r="W9" s="67" t="str">
        <f t="shared" si="11"/>
        <v/>
      </c>
      <c r="X9" s="207" t="str">
        <f t="shared" si="12"/>
        <v/>
      </c>
      <c r="Z9" s="50">
        <f t="shared" si="42"/>
        <v>4</v>
      </c>
      <c r="AA9" s="254" t="str">
        <f>IF(表示変換!B9="","",表示変換!B9)</f>
        <v/>
      </c>
      <c r="AB9" s="112" t="str">
        <f>IF(表示変換!C9="","",表示変換!C9)</f>
        <v/>
      </c>
      <c r="AC9" s="82" t="str">
        <f>IF(AB9="","",DATEDIF(AB9,入力!$C$3,"Y"))</f>
        <v/>
      </c>
      <c r="AD9" s="82" t="str">
        <f ca="1">IF(表示変換!D9="","",表示変換!D9)</f>
        <v/>
      </c>
      <c r="AE9" s="82" t="str">
        <f>IF(表示変換!E9="","",表示変換!E9)</f>
        <v/>
      </c>
      <c r="AF9" s="82" t="str">
        <f>IF(表示変換!F9="","",表示変換!F9)</f>
        <v/>
      </c>
      <c r="AG9" s="82" t="str">
        <f>IF(表示変換!G9="","",表示変換!G9)</f>
        <v/>
      </c>
      <c r="AH9" s="82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3"/>
        <v/>
      </c>
      <c r="AL9" s="85" t="str">
        <f>IF(表示変換!L9="","",表示変換!L9)</f>
        <v/>
      </c>
      <c r="AM9" s="138" t="str">
        <f>IF(表示変換!M9="","",表示変換!M9)</f>
        <v/>
      </c>
      <c r="AN9" s="133" t="str">
        <f t="shared" si="14"/>
        <v/>
      </c>
      <c r="AO9" s="133" t="str">
        <f t="shared" si="15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6"/>
        <v/>
      </c>
      <c r="AT9" s="131"/>
      <c r="AU9" s="134">
        <f t="shared" si="17"/>
        <v>4</v>
      </c>
      <c r="AV9" s="85" t="str">
        <f t="shared" si="18"/>
        <v/>
      </c>
      <c r="AW9" s="85" t="str">
        <f t="shared" ca="1" si="19"/>
        <v/>
      </c>
      <c r="AX9" s="128" t="str">
        <f t="shared" si="20"/>
        <v/>
      </c>
      <c r="AY9" s="128" t="str">
        <f t="shared" si="21"/>
        <v/>
      </c>
      <c r="AZ9" s="128" t="str">
        <f t="shared" si="22"/>
        <v/>
      </c>
      <c r="BA9" s="128" t="str">
        <f t="shared" si="23"/>
        <v/>
      </c>
      <c r="BB9" s="60" t="str">
        <f t="shared" si="24"/>
        <v/>
      </c>
      <c r="BC9" s="61" t="str">
        <f t="shared" si="25"/>
        <v/>
      </c>
      <c r="BD9" s="62" t="str">
        <f t="shared" si="26"/>
        <v/>
      </c>
      <c r="BE9" s="61" t="str">
        <f t="shared" si="27"/>
        <v/>
      </c>
      <c r="BF9" s="62" t="str">
        <f t="shared" si="28"/>
        <v/>
      </c>
      <c r="BG9" s="64" t="str">
        <f t="shared" si="29"/>
        <v/>
      </c>
      <c r="BH9" s="63" t="str">
        <f t="shared" si="30"/>
        <v/>
      </c>
      <c r="BI9" s="65" t="str">
        <f t="shared" si="31"/>
        <v/>
      </c>
      <c r="BJ9" s="63" t="str">
        <f t="shared" si="32"/>
        <v/>
      </c>
      <c r="BK9" s="61" t="str">
        <f t="shared" si="33"/>
        <v/>
      </c>
      <c r="BL9" s="62" t="str">
        <f t="shared" si="34"/>
        <v/>
      </c>
      <c r="BM9" s="61" t="str">
        <f t="shared" si="35"/>
        <v/>
      </c>
      <c r="BN9" s="63" t="str">
        <f t="shared" si="36"/>
        <v/>
      </c>
      <c r="BO9" s="61" t="str">
        <f t="shared" si="37"/>
        <v/>
      </c>
      <c r="BP9" s="63" t="str">
        <f t="shared" si="38"/>
        <v/>
      </c>
      <c r="BQ9" s="66" t="str">
        <f t="shared" si="39"/>
        <v/>
      </c>
      <c r="BR9" s="68" t="str">
        <f t="shared" si="40"/>
        <v/>
      </c>
    </row>
    <row r="10" spans="1:70">
      <c r="A10" s="59">
        <f>IF(表示変換!A10="","",表示変換!A10)</f>
        <v>5</v>
      </c>
      <c r="B10" s="82" t="str">
        <f>IF(表示変換!B10="","",表示変換!B10)</f>
        <v/>
      </c>
      <c r="C10" s="82" t="str">
        <f ca="1">IF(表示変換!D10="","",表示変換!D10)</f>
        <v/>
      </c>
      <c r="D10" s="82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41"/>
        <v/>
      </c>
      <c r="M10" s="106" t="str">
        <f>IF(表示変換!Q10="","",表示変換!Q10)</f>
        <v/>
      </c>
      <c r="N10" s="118" t="str">
        <f t="shared" si="6"/>
        <v/>
      </c>
      <c r="O10" s="106" t="str">
        <f>IF(表示変換!R10="","",表示変換!R10)</f>
        <v/>
      </c>
      <c r="P10" s="116" t="str">
        <f t="shared" si="7"/>
        <v/>
      </c>
      <c r="Q10" s="105" t="str">
        <f>IF(表示変換!S10="","",表示変換!S10)</f>
        <v/>
      </c>
      <c r="R10" s="116" t="str">
        <f t="shared" si="8"/>
        <v/>
      </c>
      <c r="S10" s="106" t="str">
        <f>IF(表示変換!T10="","",表示変換!T10)</f>
        <v/>
      </c>
      <c r="T10" s="116" t="str">
        <f t="shared" si="9"/>
        <v/>
      </c>
      <c r="U10" s="106" t="str">
        <f>IF(表示変換!U10="","",表示変換!U10)</f>
        <v/>
      </c>
      <c r="V10" s="119" t="str">
        <f t="shared" si="10"/>
        <v/>
      </c>
      <c r="W10" s="67" t="str">
        <f t="shared" si="11"/>
        <v/>
      </c>
      <c r="X10" s="207" t="str">
        <f t="shared" si="12"/>
        <v/>
      </c>
      <c r="Z10" s="50">
        <f t="shared" si="42"/>
        <v>5</v>
      </c>
      <c r="AA10" s="254" t="str">
        <f>IF(表示変換!B10="","",表示変換!B10)</f>
        <v/>
      </c>
      <c r="AB10" s="112" t="str">
        <f>IF(表示変換!C10="","",表示変換!C10)</f>
        <v/>
      </c>
      <c r="AC10" s="82" t="str">
        <f>IF(AB10="","",DATEDIF(AB10,入力!$C$3,"Y"))</f>
        <v/>
      </c>
      <c r="AD10" s="82" t="str">
        <f ca="1">IF(表示変換!D10="","",表示変換!D10)</f>
        <v/>
      </c>
      <c r="AE10" s="82" t="str">
        <f>IF(表示変換!E10="","",表示変換!E10)</f>
        <v/>
      </c>
      <c r="AF10" s="82" t="str">
        <f>IF(表示変換!F10="","",表示変換!F10)</f>
        <v/>
      </c>
      <c r="AG10" s="82" t="str">
        <f>IF(表示変換!G10="","",表示変換!G10)</f>
        <v/>
      </c>
      <c r="AH10" s="82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3"/>
        <v/>
      </c>
      <c r="AL10" s="85" t="str">
        <f>IF(表示変換!L10="","",表示変換!L10)</f>
        <v/>
      </c>
      <c r="AM10" s="138" t="str">
        <f>IF(表示変換!M10="","",表示変換!M10)</f>
        <v/>
      </c>
      <c r="AN10" s="133" t="str">
        <f t="shared" si="14"/>
        <v/>
      </c>
      <c r="AO10" s="133" t="str">
        <f t="shared" si="15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6"/>
        <v/>
      </c>
      <c r="AT10" s="131"/>
      <c r="AU10" s="134">
        <f t="shared" si="17"/>
        <v>5</v>
      </c>
      <c r="AV10" s="85" t="str">
        <f t="shared" si="18"/>
        <v/>
      </c>
      <c r="AW10" s="85" t="str">
        <f t="shared" ca="1" si="19"/>
        <v/>
      </c>
      <c r="AX10" s="128" t="str">
        <f t="shared" si="20"/>
        <v/>
      </c>
      <c r="AY10" s="128" t="str">
        <f t="shared" si="21"/>
        <v/>
      </c>
      <c r="AZ10" s="128" t="str">
        <f t="shared" si="22"/>
        <v/>
      </c>
      <c r="BA10" s="128" t="str">
        <f t="shared" si="23"/>
        <v/>
      </c>
      <c r="BB10" s="60" t="str">
        <f t="shared" si="24"/>
        <v/>
      </c>
      <c r="BC10" s="61" t="str">
        <f t="shared" si="25"/>
        <v/>
      </c>
      <c r="BD10" s="62" t="str">
        <f t="shared" si="26"/>
        <v/>
      </c>
      <c r="BE10" s="61" t="str">
        <f t="shared" si="27"/>
        <v/>
      </c>
      <c r="BF10" s="62" t="str">
        <f t="shared" si="28"/>
        <v/>
      </c>
      <c r="BG10" s="64" t="str">
        <f t="shared" si="29"/>
        <v/>
      </c>
      <c r="BH10" s="63" t="str">
        <f t="shared" si="30"/>
        <v/>
      </c>
      <c r="BI10" s="65" t="str">
        <f t="shared" si="31"/>
        <v/>
      </c>
      <c r="BJ10" s="63" t="str">
        <f t="shared" si="32"/>
        <v/>
      </c>
      <c r="BK10" s="61" t="str">
        <f t="shared" si="33"/>
        <v/>
      </c>
      <c r="BL10" s="62" t="str">
        <f t="shared" si="34"/>
        <v/>
      </c>
      <c r="BM10" s="61" t="str">
        <f t="shared" si="35"/>
        <v/>
      </c>
      <c r="BN10" s="63" t="str">
        <f t="shared" si="36"/>
        <v/>
      </c>
      <c r="BO10" s="61" t="str">
        <f t="shared" si="37"/>
        <v/>
      </c>
      <c r="BP10" s="63" t="str">
        <f t="shared" si="38"/>
        <v/>
      </c>
      <c r="BQ10" s="66" t="str">
        <f t="shared" si="39"/>
        <v/>
      </c>
      <c r="BR10" s="68" t="str">
        <f t="shared" si="40"/>
        <v/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41"/>
        <v/>
      </c>
      <c r="M11" s="106" t="str">
        <f>IF(表示変換!Q11="","",表示変換!Q11)</f>
        <v/>
      </c>
      <c r="N11" s="118" t="str">
        <f t="shared" si="6"/>
        <v/>
      </c>
      <c r="O11" s="106" t="str">
        <f>IF(表示変換!R11="","",表示変換!R11)</f>
        <v/>
      </c>
      <c r="P11" s="116" t="str">
        <f t="shared" si="7"/>
        <v/>
      </c>
      <c r="Q11" s="105" t="str">
        <f>IF(表示変換!S11="","",表示変換!S11)</f>
        <v/>
      </c>
      <c r="R11" s="116" t="str">
        <f t="shared" si="8"/>
        <v/>
      </c>
      <c r="S11" s="106" t="str">
        <f>IF(表示変換!T11="","",表示変換!T11)</f>
        <v/>
      </c>
      <c r="T11" s="116" t="str">
        <f t="shared" si="9"/>
        <v/>
      </c>
      <c r="U11" s="106" t="str">
        <f>IF(表示変換!U11="","",表示変換!U11)</f>
        <v/>
      </c>
      <c r="V11" s="119" t="str">
        <f t="shared" si="10"/>
        <v/>
      </c>
      <c r="W11" s="67" t="str">
        <f t="shared" si="11"/>
        <v/>
      </c>
      <c r="X11" s="207" t="str">
        <f t="shared" si="12"/>
        <v/>
      </c>
      <c r="Z11" s="50">
        <f t="shared" si="42"/>
        <v>6</v>
      </c>
      <c r="AA11" s="254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3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4"/>
        <v/>
      </c>
      <c r="AO11" s="133" t="str">
        <f t="shared" si="15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6"/>
        <v/>
      </c>
      <c r="AT11" s="131"/>
      <c r="AU11" s="134">
        <f t="shared" si="17"/>
        <v>6</v>
      </c>
      <c r="AV11" s="85" t="str">
        <f t="shared" si="18"/>
        <v/>
      </c>
      <c r="AW11" s="85" t="str">
        <f t="shared" ca="1" si="19"/>
        <v/>
      </c>
      <c r="AX11" s="128" t="str">
        <f t="shared" si="20"/>
        <v/>
      </c>
      <c r="AY11" s="128" t="str">
        <f t="shared" si="21"/>
        <v/>
      </c>
      <c r="AZ11" s="128" t="str">
        <f t="shared" si="22"/>
        <v/>
      </c>
      <c r="BA11" s="128" t="str">
        <f t="shared" si="23"/>
        <v/>
      </c>
      <c r="BB11" s="60" t="str">
        <f t="shared" si="24"/>
        <v/>
      </c>
      <c r="BC11" s="61" t="str">
        <f t="shared" si="25"/>
        <v/>
      </c>
      <c r="BD11" s="62" t="str">
        <f t="shared" si="26"/>
        <v/>
      </c>
      <c r="BE11" s="61" t="str">
        <f t="shared" si="27"/>
        <v/>
      </c>
      <c r="BF11" s="62" t="str">
        <f t="shared" si="28"/>
        <v/>
      </c>
      <c r="BG11" s="64" t="str">
        <f t="shared" si="29"/>
        <v/>
      </c>
      <c r="BH11" s="63" t="str">
        <f t="shared" si="30"/>
        <v/>
      </c>
      <c r="BI11" s="65" t="str">
        <f t="shared" si="31"/>
        <v/>
      </c>
      <c r="BJ11" s="63" t="str">
        <f t="shared" si="32"/>
        <v/>
      </c>
      <c r="BK11" s="61" t="str">
        <f t="shared" si="33"/>
        <v/>
      </c>
      <c r="BL11" s="62" t="str">
        <f t="shared" si="34"/>
        <v/>
      </c>
      <c r="BM11" s="61" t="str">
        <f t="shared" si="35"/>
        <v/>
      </c>
      <c r="BN11" s="63" t="str">
        <f t="shared" si="36"/>
        <v/>
      </c>
      <c r="BO11" s="61" t="str">
        <f t="shared" si="37"/>
        <v/>
      </c>
      <c r="BP11" s="63" t="str">
        <f t="shared" si="38"/>
        <v/>
      </c>
      <c r="BQ11" s="66" t="str">
        <f t="shared" si="39"/>
        <v/>
      </c>
      <c r="BR11" s="68" t="str">
        <f t="shared" si="40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41"/>
        <v/>
      </c>
      <c r="M12" s="106" t="str">
        <f>IF(表示変換!Q12="","",表示変換!Q12)</f>
        <v/>
      </c>
      <c r="N12" s="118" t="str">
        <f t="shared" si="6"/>
        <v/>
      </c>
      <c r="O12" s="106" t="str">
        <f>IF(表示変換!R12="","",表示変換!R12)</f>
        <v/>
      </c>
      <c r="P12" s="116" t="str">
        <f t="shared" si="7"/>
        <v/>
      </c>
      <c r="Q12" s="105" t="str">
        <f>IF(表示変換!S12="","",表示変換!S12)</f>
        <v/>
      </c>
      <c r="R12" s="116" t="str">
        <f t="shared" si="8"/>
        <v/>
      </c>
      <c r="S12" s="106" t="str">
        <f>IF(表示変換!T12="","",表示変換!T12)</f>
        <v/>
      </c>
      <c r="T12" s="116" t="str">
        <f t="shared" si="9"/>
        <v/>
      </c>
      <c r="U12" s="106" t="str">
        <f>IF(表示変換!U12="","",表示変換!U12)</f>
        <v/>
      </c>
      <c r="V12" s="119" t="str">
        <f t="shared" si="10"/>
        <v/>
      </c>
      <c r="W12" s="67" t="str">
        <f t="shared" si="11"/>
        <v/>
      </c>
      <c r="X12" s="207" t="str">
        <f t="shared" si="12"/>
        <v/>
      </c>
      <c r="Z12" s="50">
        <f t="shared" si="42"/>
        <v>7</v>
      </c>
      <c r="AA12" s="254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3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4"/>
        <v/>
      </c>
      <c r="AO12" s="133" t="str">
        <f t="shared" si="15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6"/>
        <v/>
      </c>
      <c r="AT12" s="131"/>
      <c r="AU12" s="134">
        <f t="shared" si="17"/>
        <v>7</v>
      </c>
      <c r="AV12" s="85" t="str">
        <f t="shared" si="18"/>
        <v/>
      </c>
      <c r="AW12" s="85" t="str">
        <f t="shared" ca="1" si="19"/>
        <v/>
      </c>
      <c r="AX12" s="128" t="str">
        <f t="shared" si="20"/>
        <v/>
      </c>
      <c r="AY12" s="128" t="str">
        <f t="shared" si="21"/>
        <v/>
      </c>
      <c r="AZ12" s="128" t="str">
        <f t="shared" si="22"/>
        <v/>
      </c>
      <c r="BA12" s="128" t="str">
        <f t="shared" si="23"/>
        <v/>
      </c>
      <c r="BB12" s="60" t="str">
        <f t="shared" si="24"/>
        <v/>
      </c>
      <c r="BC12" s="61" t="str">
        <f t="shared" si="25"/>
        <v/>
      </c>
      <c r="BD12" s="62" t="str">
        <f t="shared" si="26"/>
        <v/>
      </c>
      <c r="BE12" s="61" t="str">
        <f t="shared" si="27"/>
        <v/>
      </c>
      <c r="BF12" s="62" t="str">
        <f t="shared" si="28"/>
        <v/>
      </c>
      <c r="BG12" s="64" t="str">
        <f t="shared" si="29"/>
        <v/>
      </c>
      <c r="BH12" s="63" t="str">
        <f t="shared" si="30"/>
        <v/>
      </c>
      <c r="BI12" s="65" t="str">
        <f t="shared" si="31"/>
        <v/>
      </c>
      <c r="BJ12" s="63" t="str">
        <f t="shared" si="32"/>
        <v/>
      </c>
      <c r="BK12" s="61" t="str">
        <f t="shared" si="33"/>
        <v/>
      </c>
      <c r="BL12" s="62" t="str">
        <f t="shared" si="34"/>
        <v/>
      </c>
      <c r="BM12" s="61" t="str">
        <f t="shared" si="35"/>
        <v/>
      </c>
      <c r="BN12" s="63" t="str">
        <f t="shared" si="36"/>
        <v/>
      </c>
      <c r="BO12" s="61" t="str">
        <f t="shared" si="37"/>
        <v/>
      </c>
      <c r="BP12" s="63" t="str">
        <f t="shared" si="38"/>
        <v/>
      </c>
      <c r="BQ12" s="66" t="str">
        <f t="shared" si="39"/>
        <v/>
      </c>
      <c r="BR12" s="68" t="str">
        <f t="shared" si="40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41"/>
        <v/>
      </c>
      <c r="M13" s="106" t="str">
        <f>IF(表示変換!Q13="","",表示変換!Q13)</f>
        <v/>
      </c>
      <c r="N13" s="118" t="str">
        <f t="shared" si="6"/>
        <v/>
      </c>
      <c r="O13" s="106" t="str">
        <f>IF(表示変換!R13="","",表示変換!R13)</f>
        <v/>
      </c>
      <c r="P13" s="116" t="str">
        <f t="shared" si="7"/>
        <v/>
      </c>
      <c r="Q13" s="105" t="str">
        <f>IF(表示変換!S13="","",表示変換!S13)</f>
        <v/>
      </c>
      <c r="R13" s="116" t="str">
        <f t="shared" si="8"/>
        <v/>
      </c>
      <c r="S13" s="106" t="str">
        <f>IF(表示変換!T13="","",表示変換!T13)</f>
        <v/>
      </c>
      <c r="T13" s="116" t="str">
        <f t="shared" si="9"/>
        <v/>
      </c>
      <c r="U13" s="106" t="str">
        <f>IF(表示変換!U13="","",表示変換!U13)</f>
        <v/>
      </c>
      <c r="V13" s="119" t="str">
        <f t="shared" si="10"/>
        <v/>
      </c>
      <c r="W13" s="67" t="str">
        <f t="shared" si="11"/>
        <v/>
      </c>
      <c r="X13" s="207" t="str">
        <f t="shared" si="12"/>
        <v/>
      </c>
      <c r="Z13" s="50">
        <f t="shared" si="42"/>
        <v>8</v>
      </c>
      <c r="AA13" s="254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3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4"/>
        <v/>
      </c>
      <c r="AO13" s="133" t="str">
        <f t="shared" si="15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6"/>
        <v/>
      </c>
      <c r="AT13" s="131"/>
      <c r="AU13" s="134">
        <f t="shared" si="17"/>
        <v>8</v>
      </c>
      <c r="AV13" s="85" t="str">
        <f t="shared" si="18"/>
        <v/>
      </c>
      <c r="AW13" s="85" t="str">
        <f t="shared" ca="1" si="19"/>
        <v/>
      </c>
      <c r="AX13" s="128" t="str">
        <f t="shared" si="20"/>
        <v/>
      </c>
      <c r="AY13" s="128" t="str">
        <f t="shared" si="21"/>
        <v/>
      </c>
      <c r="AZ13" s="128" t="str">
        <f t="shared" si="22"/>
        <v/>
      </c>
      <c r="BA13" s="128" t="str">
        <f t="shared" si="23"/>
        <v/>
      </c>
      <c r="BB13" s="60" t="str">
        <f t="shared" si="24"/>
        <v/>
      </c>
      <c r="BC13" s="61" t="str">
        <f t="shared" si="25"/>
        <v/>
      </c>
      <c r="BD13" s="62" t="str">
        <f t="shared" si="26"/>
        <v/>
      </c>
      <c r="BE13" s="61" t="str">
        <f t="shared" si="27"/>
        <v/>
      </c>
      <c r="BF13" s="62" t="str">
        <f t="shared" si="28"/>
        <v/>
      </c>
      <c r="BG13" s="64" t="str">
        <f t="shared" si="29"/>
        <v/>
      </c>
      <c r="BH13" s="63" t="str">
        <f t="shared" si="30"/>
        <v/>
      </c>
      <c r="BI13" s="65" t="str">
        <f t="shared" si="31"/>
        <v/>
      </c>
      <c r="BJ13" s="63" t="str">
        <f t="shared" si="32"/>
        <v/>
      </c>
      <c r="BK13" s="61" t="str">
        <f t="shared" si="33"/>
        <v/>
      </c>
      <c r="BL13" s="62" t="str">
        <f t="shared" si="34"/>
        <v/>
      </c>
      <c r="BM13" s="61" t="str">
        <f t="shared" si="35"/>
        <v/>
      </c>
      <c r="BN13" s="63" t="str">
        <f t="shared" si="36"/>
        <v/>
      </c>
      <c r="BO13" s="61" t="str">
        <f t="shared" si="37"/>
        <v/>
      </c>
      <c r="BP13" s="63" t="str">
        <f t="shared" si="38"/>
        <v/>
      </c>
      <c r="BQ13" s="66" t="str">
        <f t="shared" si="39"/>
        <v/>
      </c>
      <c r="BR13" s="68" t="str">
        <f t="shared" si="40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41"/>
        <v/>
      </c>
      <c r="M14" s="106" t="str">
        <f>IF(表示変換!Q14="","",表示変換!Q14)</f>
        <v/>
      </c>
      <c r="N14" s="118" t="str">
        <f t="shared" si="6"/>
        <v/>
      </c>
      <c r="O14" s="106" t="str">
        <f>IF(表示変換!R14="","",表示変換!R14)</f>
        <v/>
      </c>
      <c r="P14" s="116" t="str">
        <f t="shared" si="7"/>
        <v/>
      </c>
      <c r="Q14" s="105" t="str">
        <f>IF(表示変換!S14="","",表示変換!S14)</f>
        <v/>
      </c>
      <c r="R14" s="116" t="str">
        <f t="shared" si="8"/>
        <v/>
      </c>
      <c r="S14" s="106" t="str">
        <f>IF(表示変換!T14="","",表示変換!T14)</f>
        <v/>
      </c>
      <c r="T14" s="116" t="str">
        <f t="shared" si="9"/>
        <v/>
      </c>
      <c r="U14" s="106" t="str">
        <f>IF(表示変換!U14="","",表示変換!U14)</f>
        <v/>
      </c>
      <c r="V14" s="119" t="str">
        <f t="shared" si="10"/>
        <v/>
      </c>
      <c r="W14" s="67" t="str">
        <f t="shared" si="11"/>
        <v/>
      </c>
      <c r="X14" s="207" t="str">
        <f t="shared" si="12"/>
        <v/>
      </c>
      <c r="Z14" s="50">
        <f t="shared" si="42"/>
        <v>9</v>
      </c>
      <c r="AA14" s="254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3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4"/>
        <v/>
      </c>
      <c r="AO14" s="133" t="str">
        <f t="shared" si="15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6"/>
        <v/>
      </c>
      <c r="AT14" s="131"/>
      <c r="AU14" s="134">
        <f t="shared" si="17"/>
        <v>9</v>
      </c>
      <c r="AV14" s="85" t="str">
        <f t="shared" si="18"/>
        <v/>
      </c>
      <c r="AW14" s="85" t="str">
        <f t="shared" ca="1" si="19"/>
        <v/>
      </c>
      <c r="AX14" s="128" t="str">
        <f t="shared" si="20"/>
        <v/>
      </c>
      <c r="AY14" s="128" t="str">
        <f t="shared" si="21"/>
        <v/>
      </c>
      <c r="AZ14" s="128" t="str">
        <f t="shared" si="22"/>
        <v/>
      </c>
      <c r="BA14" s="128" t="str">
        <f t="shared" si="23"/>
        <v/>
      </c>
      <c r="BB14" s="60" t="str">
        <f t="shared" si="24"/>
        <v/>
      </c>
      <c r="BC14" s="61" t="str">
        <f t="shared" si="25"/>
        <v/>
      </c>
      <c r="BD14" s="62" t="str">
        <f t="shared" si="26"/>
        <v/>
      </c>
      <c r="BE14" s="61" t="str">
        <f t="shared" si="27"/>
        <v/>
      </c>
      <c r="BF14" s="62" t="str">
        <f t="shared" si="28"/>
        <v/>
      </c>
      <c r="BG14" s="64" t="str">
        <f t="shared" si="29"/>
        <v/>
      </c>
      <c r="BH14" s="63" t="str">
        <f t="shared" si="30"/>
        <v/>
      </c>
      <c r="BI14" s="65" t="str">
        <f t="shared" si="31"/>
        <v/>
      </c>
      <c r="BJ14" s="63" t="str">
        <f t="shared" si="32"/>
        <v/>
      </c>
      <c r="BK14" s="61" t="str">
        <f t="shared" si="33"/>
        <v/>
      </c>
      <c r="BL14" s="62" t="str">
        <f t="shared" si="34"/>
        <v/>
      </c>
      <c r="BM14" s="61" t="str">
        <f t="shared" si="35"/>
        <v/>
      </c>
      <c r="BN14" s="63" t="str">
        <f t="shared" si="36"/>
        <v/>
      </c>
      <c r="BO14" s="61" t="str">
        <f t="shared" si="37"/>
        <v/>
      </c>
      <c r="BP14" s="63" t="str">
        <f t="shared" si="38"/>
        <v/>
      </c>
      <c r="BQ14" s="66" t="str">
        <f t="shared" si="39"/>
        <v/>
      </c>
      <c r="BR14" s="68" t="str">
        <f t="shared" si="40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41"/>
        <v/>
      </c>
      <c r="M15" s="106" t="str">
        <f>IF(表示変換!Q15="","",表示変換!Q15)</f>
        <v/>
      </c>
      <c r="N15" s="118" t="str">
        <f t="shared" si="6"/>
        <v/>
      </c>
      <c r="O15" s="106" t="str">
        <f>IF(表示変換!R15="","",表示変換!R15)</f>
        <v/>
      </c>
      <c r="P15" s="116" t="str">
        <f t="shared" si="7"/>
        <v/>
      </c>
      <c r="Q15" s="105" t="str">
        <f>IF(表示変換!S15="","",表示変換!S15)</f>
        <v/>
      </c>
      <c r="R15" s="116" t="str">
        <f t="shared" si="8"/>
        <v/>
      </c>
      <c r="S15" s="106" t="str">
        <f>IF(表示変換!T15="","",表示変換!T15)</f>
        <v/>
      </c>
      <c r="T15" s="116" t="str">
        <f t="shared" si="9"/>
        <v/>
      </c>
      <c r="U15" s="106" t="str">
        <f>IF(表示変換!U15="","",表示変換!U15)</f>
        <v/>
      </c>
      <c r="V15" s="119" t="str">
        <f t="shared" si="10"/>
        <v/>
      </c>
      <c r="W15" s="67" t="str">
        <f t="shared" si="11"/>
        <v/>
      </c>
      <c r="X15" s="207" t="str">
        <f t="shared" si="12"/>
        <v/>
      </c>
      <c r="Z15" s="50">
        <f t="shared" si="42"/>
        <v>10</v>
      </c>
      <c r="AA15" s="254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3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4"/>
        <v/>
      </c>
      <c r="AO15" s="133" t="str">
        <f t="shared" si="15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6"/>
        <v/>
      </c>
      <c r="AT15" s="131"/>
      <c r="AU15" s="134">
        <f t="shared" si="17"/>
        <v>10</v>
      </c>
      <c r="AV15" s="85" t="str">
        <f t="shared" si="18"/>
        <v/>
      </c>
      <c r="AW15" s="85" t="str">
        <f t="shared" ca="1" si="19"/>
        <v/>
      </c>
      <c r="AX15" s="128" t="str">
        <f t="shared" si="20"/>
        <v/>
      </c>
      <c r="AY15" s="128" t="str">
        <f t="shared" si="21"/>
        <v/>
      </c>
      <c r="AZ15" s="128" t="str">
        <f t="shared" si="22"/>
        <v/>
      </c>
      <c r="BA15" s="128" t="str">
        <f t="shared" si="23"/>
        <v/>
      </c>
      <c r="BB15" s="60" t="str">
        <f t="shared" si="24"/>
        <v/>
      </c>
      <c r="BC15" s="61" t="str">
        <f t="shared" si="25"/>
        <v/>
      </c>
      <c r="BD15" s="62" t="str">
        <f t="shared" si="26"/>
        <v/>
      </c>
      <c r="BE15" s="61" t="str">
        <f t="shared" si="27"/>
        <v/>
      </c>
      <c r="BF15" s="62" t="str">
        <f t="shared" si="28"/>
        <v/>
      </c>
      <c r="BG15" s="64" t="str">
        <f t="shared" si="29"/>
        <v/>
      </c>
      <c r="BH15" s="63" t="str">
        <f t="shared" si="30"/>
        <v/>
      </c>
      <c r="BI15" s="65" t="str">
        <f t="shared" si="31"/>
        <v/>
      </c>
      <c r="BJ15" s="63" t="str">
        <f t="shared" si="32"/>
        <v/>
      </c>
      <c r="BK15" s="61" t="str">
        <f t="shared" si="33"/>
        <v/>
      </c>
      <c r="BL15" s="62" t="str">
        <f t="shared" si="34"/>
        <v/>
      </c>
      <c r="BM15" s="61" t="str">
        <f t="shared" si="35"/>
        <v/>
      </c>
      <c r="BN15" s="63" t="str">
        <f t="shared" si="36"/>
        <v/>
      </c>
      <c r="BO15" s="61" t="str">
        <f t="shared" si="37"/>
        <v/>
      </c>
      <c r="BP15" s="63" t="str">
        <f t="shared" si="38"/>
        <v/>
      </c>
      <c r="BQ15" s="66" t="str">
        <f t="shared" si="39"/>
        <v/>
      </c>
      <c r="BR15" s="68" t="str">
        <f t="shared" si="40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41"/>
        <v/>
      </c>
      <c r="M16" s="106" t="str">
        <f>IF(表示変換!Q16="","",表示変換!Q16)</f>
        <v/>
      </c>
      <c r="N16" s="118" t="str">
        <f t="shared" si="6"/>
        <v/>
      </c>
      <c r="O16" s="106" t="str">
        <f>IF(表示変換!R16="","",表示変換!R16)</f>
        <v/>
      </c>
      <c r="P16" s="116" t="str">
        <f t="shared" si="7"/>
        <v/>
      </c>
      <c r="Q16" s="105" t="str">
        <f>IF(表示変換!S16="","",表示変換!S16)</f>
        <v/>
      </c>
      <c r="R16" s="116" t="str">
        <f t="shared" si="8"/>
        <v/>
      </c>
      <c r="S16" s="106" t="str">
        <f>IF(表示変換!T16="","",表示変換!T16)</f>
        <v/>
      </c>
      <c r="T16" s="116" t="str">
        <f t="shared" si="9"/>
        <v/>
      </c>
      <c r="U16" s="106" t="str">
        <f>IF(表示変換!U16="","",表示変換!U16)</f>
        <v/>
      </c>
      <c r="V16" s="119" t="str">
        <f t="shared" si="10"/>
        <v/>
      </c>
      <c r="W16" s="67" t="str">
        <f t="shared" si="11"/>
        <v/>
      </c>
      <c r="X16" s="207" t="str">
        <f t="shared" si="12"/>
        <v/>
      </c>
      <c r="Z16" s="50">
        <f t="shared" si="42"/>
        <v>11</v>
      </c>
      <c r="AA16" s="254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3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4"/>
        <v/>
      </c>
      <c r="AO16" s="133" t="str">
        <f t="shared" si="15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6"/>
        <v/>
      </c>
      <c r="AT16" s="131"/>
      <c r="AU16" s="134">
        <f t="shared" si="17"/>
        <v>11</v>
      </c>
      <c r="AV16" s="85" t="str">
        <f t="shared" si="18"/>
        <v/>
      </c>
      <c r="AW16" s="85" t="str">
        <f t="shared" ca="1" si="19"/>
        <v/>
      </c>
      <c r="AX16" s="128" t="str">
        <f t="shared" si="20"/>
        <v/>
      </c>
      <c r="AY16" s="128" t="str">
        <f t="shared" si="21"/>
        <v/>
      </c>
      <c r="AZ16" s="128" t="str">
        <f t="shared" si="22"/>
        <v/>
      </c>
      <c r="BA16" s="128" t="str">
        <f t="shared" si="23"/>
        <v/>
      </c>
      <c r="BB16" s="60" t="str">
        <f t="shared" si="24"/>
        <v/>
      </c>
      <c r="BC16" s="61" t="str">
        <f t="shared" si="25"/>
        <v/>
      </c>
      <c r="BD16" s="62" t="str">
        <f t="shared" si="26"/>
        <v/>
      </c>
      <c r="BE16" s="61" t="str">
        <f t="shared" si="27"/>
        <v/>
      </c>
      <c r="BF16" s="62" t="str">
        <f t="shared" si="28"/>
        <v/>
      </c>
      <c r="BG16" s="64" t="str">
        <f t="shared" si="29"/>
        <v/>
      </c>
      <c r="BH16" s="63" t="str">
        <f t="shared" si="30"/>
        <v/>
      </c>
      <c r="BI16" s="65" t="str">
        <f t="shared" si="31"/>
        <v/>
      </c>
      <c r="BJ16" s="63" t="str">
        <f t="shared" si="32"/>
        <v/>
      </c>
      <c r="BK16" s="61" t="str">
        <f t="shared" si="33"/>
        <v/>
      </c>
      <c r="BL16" s="62" t="str">
        <f t="shared" si="34"/>
        <v/>
      </c>
      <c r="BM16" s="61" t="str">
        <f t="shared" si="35"/>
        <v/>
      </c>
      <c r="BN16" s="63" t="str">
        <f t="shared" si="36"/>
        <v/>
      </c>
      <c r="BO16" s="61" t="str">
        <f t="shared" si="37"/>
        <v/>
      </c>
      <c r="BP16" s="63" t="str">
        <f t="shared" si="38"/>
        <v/>
      </c>
      <c r="BQ16" s="66" t="str">
        <f t="shared" si="39"/>
        <v/>
      </c>
      <c r="BR16" s="68" t="str">
        <f t="shared" si="40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41"/>
        <v/>
      </c>
      <c r="M17" s="106" t="str">
        <f>IF(表示変換!Q17="","",表示変換!Q17)</f>
        <v/>
      </c>
      <c r="N17" s="118" t="str">
        <f t="shared" si="6"/>
        <v/>
      </c>
      <c r="O17" s="106" t="str">
        <f>IF(表示変換!R17="","",表示変換!R17)</f>
        <v/>
      </c>
      <c r="P17" s="116" t="str">
        <f t="shared" si="7"/>
        <v/>
      </c>
      <c r="Q17" s="105" t="str">
        <f>IF(表示変換!S17="","",表示変換!S17)</f>
        <v/>
      </c>
      <c r="R17" s="116" t="str">
        <f t="shared" si="8"/>
        <v/>
      </c>
      <c r="S17" s="106" t="str">
        <f>IF(表示変換!T17="","",表示変換!T17)</f>
        <v/>
      </c>
      <c r="T17" s="116" t="str">
        <f t="shared" si="9"/>
        <v/>
      </c>
      <c r="U17" s="106" t="str">
        <f>IF(表示変換!U17="","",表示変換!U17)</f>
        <v/>
      </c>
      <c r="V17" s="119" t="str">
        <f t="shared" si="10"/>
        <v/>
      </c>
      <c r="W17" s="67" t="str">
        <f t="shared" si="11"/>
        <v/>
      </c>
      <c r="X17" s="207" t="str">
        <f t="shared" si="12"/>
        <v/>
      </c>
      <c r="Z17" s="50">
        <f t="shared" si="42"/>
        <v>12</v>
      </c>
      <c r="AA17" s="254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3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4"/>
        <v/>
      </c>
      <c r="AO17" s="133" t="str">
        <f t="shared" si="15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6"/>
        <v/>
      </c>
      <c r="AT17" s="131"/>
      <c r="AU17" s="134">
        <f t="shared" si="17"/>
        <v>12</v>
      </c>
      <c r="AV17" s="85" t="str">
        <f t="shared" si="18"/>
        <v/>
      </c>
      <c r="AW17" s="85" t="str">
        <f t="shared" ca="1" si="19"/>
        <v/>
      </c>
      <c r="AX17" s="128" t="str">
        <f t="shared" si="20"/>
        <v/>
      </c>
      <c r="AY17" s="128" t="str">
        <f t="shared" si="21"/>
        <v/>
      </c>
      <c r="AZ17" s="128" t="str">
        <f t="shared" si="22"/>
        <v/>
      </c>
      <c r="BA17" s="128" t="str">
        <f t="shared" si="23"/>
        <v/>
      </c>
      <c r="BB17" s="60" t="str">
        <f t="shared" si="24"/>
        <v/>
      </c>
      <c r="BC17" s="61" t="str">
        <f t="shared" si="25"/>
        <v/>
      </c>
      <c r="BD17" s="62" t="str">
        <f t="shared" si="26"/>
        <v/>
      </c>
      <c r="BE17" s="61" t="str">
        <f t="shared" si="27"/>
        <v/>
      </c>
      <c r="BF17" s="62" t="str">
        <f t="shared" si="28"/>
        <v/>
      </c>
      <c r="BG17" s="64" t="str">
        <f t="shared" si="29"/>
        <v/>
      </c>
      <c r="BH17" s="63" t="str">
        <f t="shared" si="30"/>
        <v/>
      </c>
      <c r="BI17" s="65" t="str">
        <f t="shared" si="31"/>
        <v/>
      </c>
      <c r="BJ17" s="63" t="str">
        <f t="shared" si="32"/>
        <v/>
      </c>
      <c r="BK17" s="61" t="str">
        <f t="shared" si="33"/>
        <v/>
      </c>
      <c r="BL17" s="62" t="str">
        <f t="shared" si="34"/>
        <v/>
      </c>
      <c r="BM17" s="61" t="str">
        <f t="shared" si="35"/>
        <v/>
      </c>
      <c r="BN17" s="63" t="str">
        <f t="shared" si="36"/>
        <v/>
      </c>
      <c r="BO17" s="61" t="str">
        <f t="shared" si="37"/>
        <v/>
      </c>
      <c r="BP17" s="63" t="str">
        <f t="shared" si="38"/>
        <v/>
      </c>
      <c r="BQ17" s="66" t="str">
        <f t="shared" si="39"/>
        <v/>
      </c>
      <c r="BR17" s="68" t="str">
        <f t="shared" si="40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41"/>
        <v/>
      </c>
      <c r="M18" s="106" t="str">
        <f>IF(表示変換!Q18="","",表示変換!Q18)</f>
        <v/>
      </c>
      <c r="N18" s="118" t="str">
        <f t="shared" si="6"/>
        <v/>
      </c>
      <c r="O18" s="106" t="str">
        <f>IF(表示変換!R18="","",表示変換!R18)</f>
        <v/>
      </c>
      <c r="P18" s="116" t="str">
        <f t="shared" si="7"/>
        <v/>
      </c>
      <c r="Q18" s="105" t="str">
        <f>IF(表示変換!S18="","",表示変換!S18)</f>
        <v/>
      </c>
      <c r="R18" s="116" t="str">
        <f t="shared" si="8"/>
        <v/>
      </c>
      <c r="S18" s="106" t="str">
        <f>IF(表示変換!T18="","",表示変換!T18)</f>
        <v/>
      </c>
      <c r="T18" s="116" t="str">
        <f t="shared" si="9"/>
        <v/>
      </c>
      <c r="U18" s="106" t="str">
        <f>IF(表示変換!U18="","",表示変換!U18)</f>
        <v/>
      </c>
      <c r="V18" s="119" t="str">
        <f t="shared" si="10"/>
        <v/>
      </c>
      <c r="W18" s="67" t="str">
        <f t="shared" si="11"/>
        <v/>
      </c>
      <c r="X18" s="207" t="str">
        <f t="shared" si="12"/>
        <v/>
      </c>
      <c r="Z18" s="50">
        <f t="shared" si="42"/>
        <v>13</v>
      </c>
      <c r="AA18" s="254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3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4"/>
        <v/>
      </c>
      <c r="AO18" s="133" t="str">
        <f t="shared" si="15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6"/>
        <v/>
      </c>
      <c r="AT18" s="131"/>
      <c r="AU18" s="134">
        <f t="shared" si="17"/>
        <v>13</v>
      </c>
      <c r="AV18" s="85" t="str">
        <f t="shared" si="18"/>
        <v/>
      </c>
      <c r="AW18" s="85" t="str">
        <f t="shared" ca="1" si="19"/>
        <v/>
      </c>
      <c r="AX18" s="128" t="str">
        <f t="shared" si="20"/>
        <v/>
      </c>
      <c r="AY18" s="128" t="str">
        <f t="shared" si="21"/>
        <v/>
      </c>
      <c r="AZ18" s="128" t="str">
        <f t="shared" si="22"/>
        <v/>
      </c>
      <c r="BA18" s="128" t="str">
        <f t="shared" si="23"/>
        <v/>
      </c>
      <c r="BB18" s="60" t="str">
        <f t="shared" si="24"/>
        <v/>
      </c>
      <c r="BC18" s="61" t="str">
        <f t="shared" si="25"/>
        <v/>
      </c>
      <c r="BD18" s="62" t="str">
        <f t="shared" si="26"/>
        <v/>
      </c>
      <c r="BE18" s="61" t="str">
        <f t="shared" si="27"/>
        <v/>
      </c>
      <c r="BF18" s="62" t="str">
        <f t="shared" si="28"/>
        <v/>
      </c>
      <c r="BG18" s="64" t="str">
        <f t="shared" si="29"/>
        <v/>
      </c>
      <c r="BH18" s="63" t="str">
        <f t="shared" si="30"/>
        <v/>
      </c>
      <c r="BI18" s="65" t="str">
        <f t="shared" si="31"/>
        <v/>
      </c>
      <c r="BJ18" s="63" t="str">
        <f t="shared" si="32"/>
        <v/>
      </c>
      <c r="BK18" s="61" t="str">
        <f t="shared" si="33"/>
        <v/>
      </c>
      <c r="BL18" s="62" t="str">
        <f t="shared" si="34"/>
        <v/>
      </c>
      <c r="BM18" s="61" t="str">
        <f t="shared" si="35"/>
        <v/>
      </c>
      <c r="BN18" s="63" t="str">
        <f t="shared" si="36"/>
        <v/>
      </c>
      <c r="BO18" s="61" t="str">
        <f t="shared" si="37"/>
        <v/>
      </c>
      <c r="BP18" s="63" t="str">
        <f t="shared" si="38"/>
        <v/>
      </c>
      <c r="BQ18" s="66" t="str">
        <f t="shared" si="39"/>
        <v/>
      </c>
      <c r="BR18" s="68" t="str">
        <f t="shared" si="40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41"/>
        <v/>
      </c>
      <c r="M19" s="106" t="str">
        <f>IF(表示変換!Q19="","",表示変換!Q19)</f>
        <v/>
      </c>
      <c r="N19" s="118" t="str">
        <f t="shared" si="6"/>
        <v/>
      </c>
      <c r="O19" s="106" t="str">
        <f>IF(表示変換!R19="","",表示変換!R19)</f>
        <v/>
      </c>
      <c r="P19" s="116" t="str">
        <f t="shared" si="7"/>
        <v/>
      </c>
      <c r="Q19" s="105" t="str">
        <f>IF(表示変換!S19="","",表示変換!S19)</f>
        <v/>
      </c>
      <c r="R19" s="116" t="str">
        <f t="shared" si="8"/>
        <v/>
      </c>
      <c r="S19" s="106" t="str">
        <f>IF(表示変換!T19="","",表示変換!T19)</f>
        <v/>
      </c>
      <c r="T19" s="116" t="str">
        <f t="shared" si="9"/>
        <v/>
      </c>
      <c r="U19" s="106" t="str">
        <f>IF(表示変換!U19="","",表示変換!U19)</f>
        <v/>
      </c>
      <c r="V19" s="119" t="str">
        <f t="shared" si="10"/>
        <v/>
      </c>
      <c r="W19" s="67" t="str">
        <f t="shared" si="11"/>
        <v/>
      </c>
      <c r="X19" s="207" t="str">
        <f t="shared" si="12"/>
        <v/>
      </c>
      <c r="Z19" s="50">
        <f t="shared" si="42"/>
        <v>14</v>
      </c>
      <c r="AA19" s="254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3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4"/>
        <v/>
      </c>
      <c r="AO19" s="133" t="str">
        <f t="shared" si="15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6"/>
        <v/>
      </c>
      <c r="AT19" s="131"/>
      <c r="AU19" s="134">
        <f t="shared" si="17"/>
        <v>14</v>
      </c>
      <c r="AV19" s="85" t="str">
        <f t="shared" si="18"/>
        <v/>
      </c>
      <c r="AW19" s="85" t="str">
        <f t="shared" ca="1" si="19"/>
        <v/>
      </c>
      <c r="AX19" s="128" t="str">
        <f t="shared" si="20"/>
        <v/>
      </c>
      <c r="AY19" s="128" t="str">
        <f t="shared" si="21"/>
        <v/>
      </c>
      <c r="AZ19" s="128" t="str">
        <f t="shared" si="22"/>
        <v/>
      </c>
      <c r="BA19" s="128" t="str">
        <f t="shared" si="23"/>
        <v/>
      </c>
      <c r="BB19" s="60" t="str">
        <f t="shared" si="24"/>
        <v/>
      </c>
      <c r="BC19" s="61" t="str">
        <f t="shared" si="25"/>
        <v/>
      </c>
      <c r="BD19" s="62" t="str">
        <f t="shared" si="26"/>
        <v/>
      </c>
      <c r="BE19" s="61" t="str">
        <f t="shared" si="27"/>
        <v/>
      </c>
      <c r="BF19" s="62" t="str">
        <f t="shared" si="28"/>
        <v/>
      </c>
      <c r="BG19" s="64" t="str">
        <f t="shared" si="29"/>
        <v/>
      </c>
      <c r="BH19" s="63" t="str">
        <f t="shared" si="30"/>
        <v/>
      </c>
      <c r="BI19" s="65" t="str">
        <f t="shared" si="31"/>
        <v/>
      </c>
      <c r="BJ19" s="63" t="str">
        <f t="shared" si="32"/>
        <v/>
      </c>
      <c r="BK19" s="61" t="str">
        <f t="shared" si="33"/>
        <v/>
      </c>
      <c r="BL19" s="62" t="str">
        <f t="shared" si="34"/>
        <v/>
      </c>
      <c r="BM19" s="61" t="str">
        <f t="shared" si="35"/>
        <v/>
      </c>
      <c r="BN19" s="63" t="str">
        <f t="shared" si="36"/>
        <v/>
      </c>
      <c r="BO19" s="61" t="str">
        <f t="shared" si="37"/>
        <v/>
      </c>
      <c r="BP19" s="63" t="str">
        <f t="shared" si="38"/>
        <v/>
      </c>
      <c r="BQ19" s="66" t="str">
        <f t="shared" si="39"/>
        <v/>
      </c>
      <c r="BR19" s="68" t="str">
        <f t="shared" si="40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41"/>
        <v/>
      </c>
      <c r="M20" s="106" t="str">
        <f>IF(表示変換!Q20="","",表示変換!Q20)</f>
        <v/>
      </c>
      <c r="N20" s="118" t="str">
        <f t="shared" si="6"/>
        <v/>
      </c>
      <c r="O20" s="106" t="str">
        <f>IF(表示変換!R20="","",表示変換!R20)</f>
        <v/>
      </c>
      <c r="P20" s="116" t="str">
        <f t="shared" si="7"/>
        <v/>
      </c>
      <c r="Q20" s="105" t="str">
        <f>IF(表示変換!S20="","",表示変換!S20)</f>
        <v/>
      </c>
      <c r="R20" s="116" t="str">
        <f t="shared" si="8"/>
        <v/>
      </c>
      <c r="S20" s="106" t="str">
        <f>IF(表示変換!T20="","",表示変換!T20)</f>
        <v/>
      </c>
      <c r="T20" s="116" t="str">
        <f t="shared" si="9"/>
        <v/>
      </c>
      <c r="U20" s="106" t="str">
        <f>IF(表示変換!U20="","",表示変換!U20)</f>
        <v/>
      </c>
      <c r="V20" s="119" t="str">
        <f t="shared" si="10"/>
        <v/>
      </c>
      <c r="W20" s="67" t="str">
        <f t="shared" si="11"/>
        <v/>
      </c>
      <c r="X20" s="207" t="str">
        <f t="shared" si="12"/>
        <v/>
      </c>
      <c r="Z20" s="50">
        <f t="shared" si="42"/>
        <v>15</v>
      </c>
      <c r="AA20" s="254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3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4"/>
        <v/>
      </c>
      <c r="AO20" s="133" t="str">
        <f t="shared" si="15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6"/>
        <v/>
      </c>
      <c r="AT20" s="131"/>
      <c r="AU20" s="134">
        <f t="shared" si="17"/>
        <v>15</v>
      </c>
      <c r="AV20" s="85" t="str">
        <f t="shared" si="18"/>
        <v/>
      </c>
      <c r="AW20" s="85" t="str">
        <f t="shared" ca="1" si="19"/>
        <v/>
      </c>
      <c r="AX20" s="128" t="str">
        <f t="shared" si="20"/>
        <v/>
      </c>
      <c r="AY20" s="128" t="str">
        <f t="shared" si="21"/>
        <v/>
      </c>
      <c r="AZ20" s="128" t="str">
        <f t="shared" si="22"/>
        <v/>
      </c>
      <c r="BA20" s="128" t="str">
        <f t="shared" si="23"/>
        <v/>
      </c>
      <c r="BB20" s="60" t="str">
        <f t="shared" si="24"/>
        <v/>
      </c>
      <c r="BC20" s="61" t="str">
        <f t="shared" si="25"/>
        <v/>
      </c>
      <c r="BD20" s="62" t="str">
        <f t="shared" si="26"/>
        <v/>
      </c>
      <c r="BE20" s="61" t="str">
        <f t="shared" si="27"/>
        <v/>
      </c>
      <c r="BF20" s="62" t="str">
        <f t="shared" si="28"/>
        <v/>
      </c>
      <c r="BG20" s="64" t="str">
        <f t="shared" si="29"/>
        <v/>
      </c>
      <c r="BH20" s="63" t="str">
        <f t="shared" si="30"/>
        <v/>
      </c>
      <c r="BI20" s="65" t="str">
        <f t="shared" si="31"/>
        <v/>
      </c>
      <c r="BJ20" s="63" t="str">
        <f t="shared" si="32"/>
        <v/>
      </c>
      <c r="BK20" s="61" t="str">
        <f t="shared" si="33"/>
        <v/>
      </c>
      <c r="BL20" s="62" t="str">
        <f t="shared" si="34"/>
        <v/>
      </c>
      <c r="BM20" s="61" t="str">
        <f t="shared" si="35"/>
        <v/>
      </c>
      <c r="BN20" s="63" t="str">
        <f t="shared" si="36"/>
        <v/>
      </c>
      <c r="BO20" s="61" t="str">
        <f t="shared" si="37"/>
        <v/>
      </c>
      <c r="BP20" s="63" t="str">
        <f t="shared" si="38"/>
        <v/>
      </c>
      <c r="BQ20" s="66" t="str">
        <f t="shared" si="39"/>
        <v/>
      </c>
      <c r="BR20" s="68" t="str">
        <f t="shared" si="40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41"/>
        <v/>
      </c>
      <c r="M21" s="106" t="str">
        <f>IF(表示変換!Q21="","",表示変換!Q21)</f>
        <v/>
      </c>
      <c r="N21" s="118" t="str">
        <f t="shared" si="6"/>
        <v/>
      </c>
      <c r="O21" s="106" t="str">
        <f>IF(表示変換!R21="","",表示変換!R21)</f>
        <v/>
      </c>
      <c r="P21" s="116" t="str">
        <f t="shared" si="7"/>
        <v/>
      </c>
      <c r="Q21" s="105" t="str">
        <f>IF(表示変換!S21="","",表示変換!S21)</f>
        <v/>
      </c>
      <c r="R21" s="116" t="str">
        <f t="shared" si="8"/>
        <v/>
      </c>
      <c r="S21" s="106" t="str">
        <f>IF(表示変換!T21="","",表示変換!T21)</f>
        <v/>
      </c>
      <c r="T21" s="116" t="str">
        <f t="shared" si="9"/>
        <v/>
      </c>
      <c r="U21" s="106" t="str">
        <f>IF(表示変換!U21="","",表示変換!U21)</f>
        <v/>
      </c>
      <c r="V21" s="119" t="str">
        <f t="shared" si="10"/>
        <v/>
      </c>
      <c r="W21" s="67" t="str">
        <f t="shared" si="11"/>
        <v/>
      </c>
      <c r="X21" s="207" t="str">
        <f t="shared" si="12"/>
        <v/>
      </c>
      <c r="Z21" s="50">
        <f t="shared" si="42"/>
        <v>16</v>
      </c>
      <c r="AA21" s="254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3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5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6"/>
        <v/>
      </c>
      <c r="AT21" s="131"/>
      <c r="AU21" s="134">
        <f t="shared" si="17"/>
        <v>16</v>
      </c>
      <c r="AV21" s="85" t="str">
        <f t="shared" si="18"/>
        <v/>
      </c>
      <c r="AW21" s="85" t="str">
        <f t="shared" ca="1" si="19"/>
        <v/>
      </c>
      <c r="AX21" s="128" t="str">
        <f t="shared" si="20"/>
        <v/>
      </c>
      <c r="AY21" s="128" t="str">
        <f t="shared" si="21"/>
        <v/>
      </c>
      <c r="AZ21" s="128" t="str">
        <f t="shared" si="22"/>
        <v/>
      </c>
      <c r="BA21" s="128" t="str">
        <f t="shared" si="23"/>
        <v/>
      </c>
      <c r="BB21" s="60" t="str">
        <f t="shared" si="24"/>
        <v/>
      </c>
      <c r="BC21" s="61" t="str">
        <f t="shared" si="25"/>
        <v/>
      </c>
      <c r="BD21" s="62" t="str">
        <f t="shared" si="26"/>
        <v/>
      </c>
      <c r="BE21" s="61" t="str">
        <f t="shared" si="27"/>
        <v/>
      </c>
      <c r="BF21" s="62" t="str">
        <f t="shared" si="28"/>
        <v/>
      </c>
      <c r="BG21" s="64" t="str">
        <f t="shared" si="29"/>
        <v/>
      </c>
      <c r="BH21" s="63" t="str">
        <f t="shared" si="30"/>
        <v/>
      </c>
      <c r="BI21" s="65" t="str">
        <f t="shared" si="31"/>
        <v/>
      </c>
      <c r="BJ21" s="63" t="str">
        <f t="shared" si="32"/>
        <v/>
      </c>
      <c r="BK21" s="61" t="str">
        <f t="shared" si="33"/>
        <v/>
      </c>
      <c r="BL21" s="62" t="str">
        <f t="shared" si="34"/>
        <v/>
      </c>
      <c r="BM21" s="61" t="str">
        <f t="shared" si="35"/>
        <v/>
      </c>
      <c r="BN21" s="63" t="str">
        <f t="shared" si="36"/>
        <v/>
      </c>
      <c r="BO21" s="61" t="str">
        <f t="shared" si="37"/>
        <v/>
      </c>
      <c r="BP21" s="63" t="str">
        <f t="shared" si="38"/>
        <v/>
      </c>
      <c r="BQ21" s="66" t="str">
        <f t="shared" si="39"/>
        <v/>
      </c>
      <c r="BR21" s="68" t="str">
        <f t="shared" si="40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41"/>
        <v/>
      </c>
      <c r="M22" s="106" t="str">
        <f>IF(表示変換!Q22="","",表示変換!Q22)</f>
        <v/>
      </c>
      <c r="N22" s="118" t="str">
        <f t="shared" si="6"/>
        <v/>
      </c>
      <c r="O22" s="106" t="str">
        <f>IF(表示変換!R22="","",表示変換!R22)</f>
        <v/>
      </c>
      <c r="P22" s="116" t="str">
        <f t="shared" si="7"/>
        <v/>
      </c>
      <c r="Q22" s="105" t="str">
        <f>IF(表示変換!S22="","",表示変換!S22)</f>
        <v/>
      </c>
      <c r="R22" s="116" t="str">
        <f t="shared" si="8"/>
        <v/>
      </c>
      <c r="S22" s="106" t="str">
        <f>IF(表示変換!T22="","",表示変換!T22)</f>
        <v/>
      </c>
      <c r="T22" s="116" t="str">
        <f t="shared" si="9"/>
        <v/>
      </c>
      <c r="U22" s="106" t="str">
        <f>IF(表示変換!U22="","",表示変換!U22)</f>
        <v/>
      </c>
      <c r="V22" s="119" t="str">
        <f t="shared" si="10"/>
        <v/>
      </c>
      <c r="W22" s="67" t="str">
        <f t="shared" si="11"/>
        <v/>
      </c>
      <c r="X22" s="207" t="str">
        <f>IF(COUNTBLANK(W22)=1,"", RANK(W22,$W$6:$W$35))</f>
        <v/>
      </c>
      <c r="Z22" s="50">
        <f t="shared" si="42"/>
        <v>17</v>
      </c>
      <c r="AA22" s="254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3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4"/>
        <v/>
      </c>
      <c r="AO22" s="133" t="str">
        <f t="shared" si="15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6"/>
        <v/>
      </c>
      <c r="AT22" s="131"/>
      <c r="AU22" s="134">
        <f t="shared" si="17"/>
        <v>17</v>
      </c>
      <c r="AV22" s="85" t="str">
        <f t="shared" si="18"/>
        <v/>
      </c>
      <c r="AW22" s="85" t="str">
        <f t="shared" ca="1" si="19"/>
        <v/>
      </c>
      <c r="AX22" s="128" t="str">
        <f t="shared" si="20"/>
        <v/>
      </c>
      <c r="AY22" s="128" t="str">
        <f t="shared" si="21"/>
        <v/>
      </c>
      <c r="AZ22" s="128" t="str">
        <f t="shared" si="22"/>
        <v/>
      </c>
      <c r="BA22" s="128" t="str">
        <f t="shared" si="23"/>
        <v/>
      </c>
      <c r="BB22" s="60" t="str">
        <f t="shared" si="24"/>
        <v/>
      </c>
      <c r="BC22" s="61" t="str">
        <f t="shared" si="25"/>
        <v/>
      </c>
      <c r="BD22" s="62" t="str">
        <f t="shared" si="26"/>
        <v/>
      </c>
      <c r="BE22" s="61" t="str">
        <f t="shared" si="27"/>
        <v/>
      </c>
      <c r="BF22" s="62" t="str">
        <f t="shared" si="28"/>
        <v/>
      </c>
      <c r="BG22" s="64" t="str">
        <f t="shared" si="29"/>
        <v/>
      </c>
      <c r="BH22" s="63" t="str">
        <f t="shared" si="30"/>
        <v/>
      </c>
      <c r="BI22" s="65" t="str">
        <f t="shared" si="31"/>
        <v/>
      </c>
      <c r="BJ22" s="63" t="str">
        <f t="shared" si="32"/>
        <v/>
      </c>
      <c r="BK22" s="61" t="str">
        <f t="shared" si="33"/>
        <v/>
      </c>
      <c r="BL22" s="62" t="str">
        <f t="shared" si="34"/>
        <v/>
      </c>
      <c r="BM22" s="61" t="str">
        <f t="shared" si="35"/>
        <v/>
      </c>
      <c r="BN22" s="63" t="str">
        <f t="shared" si="36"/>
        <v/>
      </c>
      <c r="BO22" s="61" t="str">
        <f t="shared" si="37"/>
        <v/>
      </c>
      <c r="BP22" s="63" t="str">
        <f t="shared" si="38"/>
        <v/>
      </c>
      <c r="BQ22" s="66" t="str">
        <f t="shared" si="39"/>
        <v/>
      </c>
      <c r="BR22" s="68" t="str">
        <f t="shared" si="40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41"/>
        <v/>
      </c>
      <c r="M23" s="106" t="str">
        <f>IF(表示変換!Q23="","",表示変換!Q23)</f>
        <v/>
      </c>
      <c r="N23" s="118" t="str">
        <f t="shared" si="6"/>
        <v/>
      </c>
      <c r="O23" s="106" t="str">
        <f>IF(表示変換!R23="","",表示変換!R23)</f>
        <v/>
      </c>
      <c r="P23" s="116" t="str">
        <f t="shared" si="7"/>
        <v/>
      </c>
      <c r="Q23" s="105" t="str">
        <f>IF(表示変換!S23="","",表示変換!S23)</f>
        <v/>
      </c>
      <c r="R23" s="116" t="str">
        <f t="shared" si="8"/>
        <v/>
      </c>
      <c r="S23" s="106" t="str">
        <f>IF(表示変換!T23="","",表示変換!T23)</f>
        <v/>
      </c>
      <c r="T23" s="116" t="str">
        <f t="shared" si="9"/>
        <v/>
      </c>
      <c r="U23" s="106" t="str">
        <f>IF(表示変換!U23="","",表示変換!U23)</f>
        <v/>
      </c>
      <c r="V23" s="119" t="str">
        <f t="shared" si="10"/>
        <v/>
      </c>
      <c r="W23" s="67" t="str">
        <f t="shared" si="11"/>
        <v/>
      </c>
      <c r="X23" s="207" t="str">
        <f t="shared" si="12"/>
        <v/>
      </c>
      <c r="Z23" s="50">
        <f t="shared" si="42"/>
        <v>18</v>
      </c>
      <c r="AA23" s="254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3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4"/>
        <v/>
      </c>
      <c r="AO23" s="133" t="str">
        <f t="shared" si="15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6"/>
        <v/>
      </c>
      <c r="AT23" s="131"/>
      <c r="AU23" s="134">
        <f t="shared" si="17"/>
        <v>18</v>
      </c>
      <c r="AV23" s="85" t="str">
        <f t="shared" si="18"/>
        <v/>
      </c>
      <c r="AW23" s="85" t="str">
        <f t="shared" ca="1" si="19"/>
        <v/>
      </c>
      <c r="AX23" s="128" t="str">
        <f t="shared" si="20"/>
        <v/>
      </c>
      <c r="AY23" s="128" t="str">
        <f t="shared" si="21"/>
        <v/>
      </c>
      <c r="AZ23" s="128" t="str">
        <f t="shared" si="22"/>
        <v/>
      </c>
      <c r="BA23" s="128" t="str">
        <f t="shared" si="23"/>
        <v/>
      </c>
      <c r="BB23" s="60" t="str">
        <f t="shared" si="24"/>
        <v/>
      </c>
      <c r="BC23" s="61" t="str">
        <f t="shared" si="25"/>
        <v/>
      </c>
      <c r="BD23" s="62" t="str">
        <f t="shared" si="26"/>
        <v/>
      </c>
      <c r="BE23" s="61" t="str">
        <f t="shared" si="27"/>
        <v/>
      </c>
      <c r="BF23" s="62" t="str">
        <f t="shared" si="28"/>
        <v/>
      </c>
      <c r="BG23" s="64" t="str">
        <f t="shared" si="29"/>
        <v/>
      </c>
      <c r="BH23" s="63" t="str">
        <f t="shared" si="30"/>
        <v/>
      </c>
      <c r="BI23" s="65" t="str">
        <f t="shared" si="31"/>
        <v/>
      </c>
      <c r="BJ23" s="63" t="str">
        <f t="shared" si="32"/>
        <v/>
      </c>
      <c r="BK23" s="61" t="str">
        <f t="shared" si="33"/>
        <v/>
      </c>
      <c r="BL23" s="62" t="str">
        <f t="shared" si="34"/>
        <v/>
      </c>
      <c r="BM23" s="61" t="str">
        <f t="shared" si="35"/>
        <v/>
      </c>
      <c r="BN23" s="63" t="str">
        <f t="shared" si="36"/>
        <v/>
      </c>
      <c r="BO23" s="61" t="str">
        <f t="shared" si="37"/>
        <v/>
      </c>
      <c r="BP23" s="63" t="str">
        <f t="shared" si="38"/>
        <v/>
      </c>
      <c r="BQ23" s="66" t="str">
        <f t="shared" si="39"/>
        <v/>
      </c>
      <c r="BR23" s="68" t="str">
        <f t="shared" si="40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41"/>
        <v/>
      </c>
      <c r="M24" s="106" t="str">
        <f>IF(表示変換!Q24="","",表示変換!Q24)</f>
        <v/>
      </c>
      <c r="N24" s="118" t="str">
        <f t="shared" si="6"/>
        <v/>
      </c>
      <c r="O24" s="106" t="str">
        <f>IF(表示変換!R24="","",表示変換!R24)</f>
        <v/>
      </c>
      <c r="P24" s="116" t="str">
        <f t="shared" si="7"/>
        <v/>
      </c>
      <c r="Q24" s="105" t="str">
        <f>IF(表示変換!S24="","",表示変換!S24)</f>
        <v/>
      </c>
      <c r="R24" s="116" t="str">
        <f t="shared" si="8"/>
        <v/>
      </c>
      <c r="S24" s="106" t="str">
        <f>IF(表示変換!T24="","",表示変換!T24)</f>
        <v/>
      </c>
      <c r="T24" s="116" t="str">
        <f t="shared" si="9"/>
        <v/>
      </c>
      <c r="U24" s="106" t="str">
        <f>IF(表示変換!U24="","",表示変換!U24)</f>
        <v/>
      </c>
      <c r="V24" s="119" t="str">
        <f t="shared" si="10"/>
        <v/>
      </c>
      <c r="W24" s="67" t="str">
        <f t="shared" si="11"/>
        <v/>
      </c>
      <c r="X24" s="207" t="str">
        <f t="shared" si="12"/>
        <v/>
      </c>
      <c r="Z24" s="50">
        <f t="shared" si="42"/>
        <v>19</v>
      </c>
      <c r="AA24" s="254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3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4"/>
        <v/>
      </c>
      <c r="AO24" s="133" t="str">
        <f t="shared" si="15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6"/>
        <v/>
      </c>
      <c r="AT24" s="131"/>
      <c r="AU24" s="134">
        <f t="shared" si="17"/>
        <v>19</v>
      </c>
      <c r="AV24" s="85" t="str">
        <f t="shared" si="18"/>
        <v/>
      </c>
      <c r="AW24" s="85" t="str">
        <f t="shared" ca="1" si="19"/>
        <v/>
      </c>
      <c r="AX24" s="128" t="str">
        <f t="shared" si="20"/>
        <v/>
      </c>
      <c r="AY24" s="128" t="str">
        <f t="shared" si="21"/>
        <v/>
      </c>
      <c r="AZ24" s="128" t="str">
        <f t="shared" si="22"/>
        <v/>
      </c>
      <c r="BA24" s="128" t="str">
        <f t="shared" si="23"/>
        <v/>
      </c>
      <c r="BB24" s="60" t="str">
        <f t="shared" si="24"/>
        <v/>
      </c>
      <c r="BC24" s="61" t="str">
        <f t="shared" si="25"/>
        <v/>
      </c>
      <c r="BD24" s="62" t="str">
        <f t="shared" si="26"/>
        <v/>
      </c>
      <c r="BE24" s="61" t="str">
        <f>IF(J24="","",IF(J24="0",COUNTIFS($J$6:$J$35, "&gt;0", $J$6:$J$35, "&lt;=100")+1,RANK(J24,$J$6:$J$35)))</f>
        <v/>
      </c>
      <c r="BF24" s="62" t="str">
        <f t="shared" si="28"/>
        <v/>
      </c>
      <c r="BG24" s="64" t="str">
        <f t="shared" si="29"/>
        <v/>
      </c>
      <c r="BH24" s="63" t="str">
        <f t="shared" si="30"/>
        <v/>
      </c>
      <c r="BI24" s="65" t="str">
        <f t="shared" si="31"/>
        <v/>
      </c>
      <c r="BJ24" s="63" t="str">
        <f t="shared" si="32"/>
        <v/>
      </c>
      <c r="BK24" s="61" t="str">
        <f t="shared" si="33"/>
        <v/>
      </c>
      <c r="BL24" s="62" t="str">
        <f t="shared" si="34"/>
        <v/>
      </c>
      <c r="BM24" s="61" t="str">
        <f t="shared" si="35"/>
        <v/>
      </c>
      <c r="BN24" s="63" t="str">
        <f t="shared" si="36"/>
        <v/>
      </c>
      <c r="BO24" s="61" t="str">
        <f t="shared" si="37"/>
        <v/>
      </c>
      <c r="BP24" s="63" t="str">
        <f t="shared" si="38"/>
        <v/>
      </c>
      <c r="BQ24" s="66" t="str">
        <f t="shared" si="39"/>
        <v/>
      </c>
      <c r="BR24" s="68" t="str">
        <f t="shared" si="40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41"/>
        <v/>
      </c>
      <c r="M25" s="106" t="str">
        <f>IF(表示変換!Q25="","",表示変換!Q25)</f>
        <v/>
      </c>
      <c r="N25" s="118" t="str">
        <f t="shared" si="6"/>
        <v/>
      </c>
      <c r="O25" s="106" t="str">
        <f>IF(表示変換!R25="","",表示変換!R25)</f>
        <v/>
      </c>
      <c r="P25" s="116" t="str">
        <f t="shared" si="7"/>
        <v/>
      </c>
      <c r="Q25" s="105" t="str">
        <f>IF(表示変換!S25="","",表示変換!S25)</f>
        <v/>
      </c>
      <c r="R25" s="116" t="str">
        <f t="shared" si="8"/>
        <v/>
      </c>
      <c r="S25" s="106" t="str">
        <f>IF(表示変換!T25="","",表示変換!T25)</f>
        <v/>
      </c>
      <c r="T25" s="116" t="str">
        <f t="shared" si="9"/>
        <v/>
      </c>
      <c r="U25" s="106" t="str">
        <f>IF(表示変換!U25="","",表示変換!U25)</f>
        <v/>
      </c>
      <c r="V25" s="119" t="str">
        <f t="shared" si="10"/>
        <v/>
      </c>
      <c r="W25" s="67" t="str">
        <f t="shared" si="11"/>
        <v/>
      </c>
      <c r="X25" s="207" t="str">
        <f t="shared" si="12"/>
        <v/>
      </c>
      <c r="Z25" s="50">
        <f t="shared" si="42"/>
        <v>20</v>
      </c>
      <c r="AA25" s="254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3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4"/>
        <v/>
      </c>
      <c r="AO25" s="133" t="str">
        <f t="shared" si="15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6"/>
        <v/>
      </c>
      <c r="AT25" s="131"/>
      <c r="AU25" s="134">
        <f t="shared" si="17"/>
        <v>20</v>
      </c>
      <c r="AV25" s="85" t="str">
        <f t="shared" si="18"/>
        <v/>
      </c>
      <c r="AW25" s="85" t="str">
        <f t="shared" ca="1" si="19"/>
        <v/>
      </c>
      <c r="AX25" s="128" t="str">
        <f t="shared" si="20"/>
        <v/>
      </c>
      <c r="AY25" s="128" t="str">
        <f t="shared" si="21"/>
        <v/>
      </c>
      <c r="AZ25" s="128" t="str">
        <f t="shared" si="22"/>
        <v/>
      </c>
      <c r="BA25" s="128" t="str">
        <f t="shared" si="23"/>
        <v/>
      </c>
      <c r="BB25" s="60" t="str">
        <f t="shared" si="24"/>
        <v/>
      </c>
      <c r="BC25" s="61" t="str">
        <f t="shared" si="25"/>
        <v/>
      </c>
      <c r="BD25" s="62" t="str">
        <f t="shared" si="26"/>
        <v/>
      </c>
      <c r="BE25" s="61" t="str">
        <f t="shared" si="27"/>
        <v/>
      </c>
      <c r="BF25" s="62" t="str">
        <f t="shared" si="28"/>
        <v/>
      </c>
      <c r="BG25" s="64" t="str">
        <f t="shared" si="29"/>
        <v/>
      </c>
      <c r="BH25" s="63" t="str">
        <f t="shared" si="30"/>
        <v/>
      </c>
      <c r="BI25" s="65" t="str">
        <f t="shared" si="31"/>
        <v/>
      </c>
      <c r="BJ25" s="63" t="str">
        <f t="shared" si="32"/>
        <v/>
      </c>
      <c r="BK25" s="61" t="str">
        <f t="shared" si="33"/>
        <v/>
      </c>
      <c r="BL25" s="62" t="str">
        <f t="shared" si="34"/>
        <v/>
      </c>
      <c r="BM25" s="61" t="str">
        <f t="shared" si="35"/>
        <v/>
      </c>
      <c r="BN25" s="63" t="str">
        <f t="shared" si="36"/>
        <v/>
      </c>
      <c r="BO25" s="61" t="str">
        <f t="shared" si="37"/>
        <v/>
      </c>
      <c r="BP25" s="63" t="str">
        <f t="shared" si="38"/>
        <v/>
      </c>
      <c r="BQ25" s="66" t="str">
        <f t="shared" si="39"/>
        <v/>
      </c>
      <c r="BR25" s="68" t="str">
        <f t="shared" si="40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41"/>
        <v/>
      </c>
      <c r="M26" s="106" t="str">
        <f>IF(表示変換!Q26="","",表示変換!Q26)</f>
        <v/>
      </c>
      <c r="N26" s="118" t="str">
        <f t="shared" si="6"/>
        <v/>
      </c>
      <c r="O26" s="106" t="str">
        <f>IF(表示変換!R26="","",表示変換!R26)</f>
        <v/>
      </c>
      <c r="P26" s="116" t="str">
        <f t="shared" si="7"/>
        <v/>
      </c>
      <c r="Q26" s="105" t="str">
        <f>IF(表示変換!S26="","",表示変換!S26)</f>
        <v/>
      </c>
      <c r="R26" s="116" t="str">
        <f t="shared" si="8"/>
        <v/>
      </c>
      <c r="S26" s="106" t="str">
        <f>IF(表示変換!T26="","",表示変換!T26)</f>
        <v/>
      </c>
      <c r="T26" s="116" t="str">
        <f t="shared" si="9"/>
        <v/>
      </c>
      <c r="U26" s="106" t="str">
        <f>IF(表示変換!U26="","",表示変換!U26)</f>
        <v/>
      </c>
      <c r="V26" s="119" t="str">
        <f t="shared" si="10"/>
        <v/>
      </c>
      <c r="W26" s="67" t="str">
        <f t="shared" si="11"/>
        <v/>
      </c>
      <c r="X26" s="207" t="str">
        <f t="shared" si="12"/>
        <v/>
      </c>
      <c r="Z26" s="50">
        <f t="shared" si="42"/>
        <v>21</v>
      </c>
      <c r="AA26" s="254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3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4"/>
        <v/>
      </c>
      <c r="AO26" s="133" t="str">
        <f t="shared" si="15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6"/>
        <v/>
      </c>
      <c r="AT26" s="131"/>
      <c r="AU26" s="134">
        <f t="shared" si="17"/>
        <v>21</v>
      </c>
      <c r="AV26" s="85" t="str">
        <f t="shared" si="18"/>
        <v/>
      </c>
      <c r="AW26" s="85" t="str">
        <f t="shared" ca="1" si="19"/>
        <v/>
      </c>
      <c r="AX26" s="128" t="str">
        <f t="shared" si="20"/>
        <v/>
      </c>
      <c r="AY26" s="128" t="str">
        <f t="shared" si="21"/>
        <v/>
      </c>
      <c r="AZ26" s="128" t="str">
        <f t="shared" si="22"/>
        <v/>
      </c>
      <c r="BA26" s="128" t="str">
        <f t="shared" si="23"/>
        <v/>
      </c>
      <c r="BB26" s="60" t="str">
        <f t="shared" si="24"/>
        <v/>
      </c>
      <c r="BC26" s="61" t="str">
        <f t="shared" si="25"/>
        <v/>
      </c>
      <c r="BD26" s="62" t="str">
        <f t="shared" si="26"/>
        <v/>
      </c>
      <c r="BE26" s="61" t="str">
        <f t="shared" si="27"/>
        <v/>
      </c>
      <c r="BF26" s="62" t="str">
        <f t="shared" si="28"/>
        <v/>
      </c>
      <c r="BG26" s="64" t="str">
        <f t="shared" si="29"/>
        <v/>
      </c>
      <c r="BH26" s="63" t="str">
        <f t="shared" si="30"/>
        <v/>
      </c>
      <c r="BI26" s="65" t="str">
        <f t="shared" si="31"/>
        <v/>
      </c>
      <c r="BJ26" s="63" t="str">
        <f t="shared" si="32"/>
        <v/>
      </c>
      <c r="BK26" s="61" t="str">
        <f t="shared" si="33"/>
        <v/>
      </c>
      <c r="BL26" s="62" t="str">
        <f t="shared" si="34"/>
        <v/>
      </c>
      <c r="BM26" s="61" t="str">
        <f t="shared" si="35"/>
        <v/>
      </c>
      <c r="BN26" s="63" t="str">
        <f t="shared" si="36"/>
        <v/>
      </c>
      <c r="BO26" s="61" t="str">
        <f t="shared" si="37"/>
        <v/>
      </c>
      <c r="BP26" s="63" t="str">
        <f t="shared" si="38"/>
        <v/>
      </c>
      <c r="BQ26" s="66" t="str">
        <f t="shared" si="39"/>
        <v/>
      </c>
      <c r="BR26" s="68" t="str">
        <f t="shared" si="40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41"/>
        <v/>
      </c>
      <c r="M27" s="106" t="str">
        <f>IF(表示変換!Q27="","",表示変換!Q27)</f>
        <v/>
      </c>
      <c r="N27" s="118" t="str">
        <f t="shared" si="6"/>
        <v/>
      </c>
      <c r="O27" s="106" t="str">
        <f>IF(表示変換!R27="","",表示変換!R27)</f>
        <v/>
      </c>
      <c r="P27" s="116" t="str">
        <f t="shared" si="7"/>
        <v/>
      </c>
      <c r="Q27" s="105" t="str">
        <f>IF(表示変換!S27="","",表示変換!S27)</f>
        <v/>
      </c>
      <c r="R27" s="116" t="str">
        <f t="shared" si="8"/>
        <v/>
      </c>
      <c r="S27" s="106" t="str">
        <f>IF(表示変換!T27="","",表示変換!T27)</f>
        <v/>
      </c>
      <c r="T27" s="116" t="str">
        <f t="shared" si="9"/>
        <v/>
      </c>
      <c r="U27" s="106" t="str">
        <f>IF(表示変換!U27="","",表示変換!U27)</f>
        <v/>
      </c>
      <c r="V27" s="119" t="str">
        <f t="shared" si="10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07" t="str">
        <f t="shared" si="12"/>
        <v/>
      </c>
      <c r="Z27" s="50">
        <f t="shared" si="42"/>
        <v>22</v>
      </c>
      <c r="AA27" s="254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3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4"/>
        <v/>
      </c>
      <c r="AO27" s="133" t="str">
        <f t="shared" si="15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6"/>
        <v/>
      </c>
      <c r="AT27" s="131"/>
      <c r="AU27" s="134">
        <f t="shared" si="17"/>
        <v>22</v>
      </c>
      <c r="AV27" s="85" t="str">
        <f t="shared" si="18"/>
        <v/>
      </c>
      <c r="AW27" s="85" t="str">
        <f t="shared" ca="1" si="19"/>
        <v/>
      </c>
      <c r="AX27" s="128" t="str">
        <f t="shared" si="20"/>
        <v/>
      </c>
      <c r="AY27" s="128" t="str">
        <f t="shared" si="21"/>
        <v/>
      </c>
      <c r="AZ27" s="128" t="str">
        <f t="shared" si="22"/>
        <v/>
      </c>
      <c r="BA27" s="128" t="str">
        <f t="shared" si="23"/>
        <v/>
      </c>
      <c r="BB27" s="60" t="str">
        <f t="shared" si="24"/>
        <v/>
      </c>
      <c r="BC27" s="61" t="str">
        <f t="shared" si="25"/>
        <v/>
      </c>
      <c r="BD27" s="62" t="str">
        <f t="shared" si="26"/>
        <v/>
      </c>
      <c r="BE27" s="61" t="str">
        <f t="shared" si="27"/>
        <v/>
      </c>
      <c r="BF27" s="62" t="str">
        <f t="shared" si="28"/>
        <v/>
      </c>
      <c r="BG27" s="64" t="str">
        <f t="shared" si="29"/>
        <v/>
      </c>
      <c r="BH27" s="63" t="str">
        <f t="shared" si="30"/>
        <v/>
      </c>
      <c r="BI27" s="65" t="str">
        <f t="shared" si="31"/>
        <v/>
      </c>
      <c r="BJ27" s="63" t="str">
        <f t="shared" si="32"/>
        <v/>
      </c>
      <c r="BK27" s="61" t="str">
        <f t="shared" si="33"/>
        <v/>
      </c>
      <c r="BL27" s="62" t="str">
        <f t="shared" si="34"/>
        <v/>
      </c>
      <c r="BM27" s="61" t="str">
        <f t="shared" si="35"/>
        <v/>
      </c>
      <c r="BN27" s="63" t="str">
        <f t="shared" si="36"/>
        <v/>
      </c>
      <c r="BO27" s="61" t="str">
        <f t="shared" si="37"/>
        <v/>
      </c>
      <c r="BP27" s="63" t="str">
        <f t="shared" si="38"/>
        <v/>
      </c>
      <c r="BQ27" s="66" t="str">
        <f t="shared" si="39"/>
        <v/>
      </c>
      <c r="BR27" s="68" t="str">
        <f t="shared" si="40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41"/>
        <v/>
      </c>
      <c r="M28" s="106" t="str">
        <f>IF(表示変換!Q28="","",表示変換!Q28)</f>
        <v/>
      </c>
      <c r="N28" s="118" t="str">
        <f t="shared" si="6"/>
        <v/>
      </c>
      <c r="O28" s="106" t="str">
        <f>IF(表示変換!R28="","",表示変換!R28)</f>
        <v/>
      </c>
      <c r="P28" s="116" t="str">
        <f t="shared" si="7"/>
        <v/>
      </c>
      <c r="Q28" s="105" t="str">
        <f>IF(表示変換!S28="","",表示変換!S28)</f>
        <v/>
      </c>
      <c r="R28" s="116" t="str">
        <f t="shared" si="8"/>
        <v/>
      </c>
      <c r="S28" s="106" t="str">
        <f>IF(表示変換!T28="","",表示変換!T28)</f>
        <v/>
      </c>
      <c r="T28" s="116" t="str">
        <f t="shared" si="9"/>
        <v/>
      </c>
      <c r="U28" s="106" t="str">
        <f>IF(表示変換!U28="","",表示変換!U28)</f>
        <v/>
      </c>
      <c r="V28" s="119" t="str">
        <f t="shared" si="10"/>
        <v/>
      </c>
      <c r="W28" s="67" t="str">
        <f t="shared" si="11"/>
        <v/>
      </c>
      <c r="X28" s="207" t="str">
        <f t="shared" si="12"/>
        <v/>
      </c>
      <c r="Z28" s="50">
        <f t="shared" si="42"/>
        <v>23</v>
      </c>
      <c r="AA28" s="254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3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4"/>
        <v/>
      </c>
      <c r="AO28" s="133" t="str">
        <f t="shared" si="15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6"/>
        <v/>
      </c>
      <c r="AT28" s="131"/>
      <c r="AU28" s="134">
        <f t="shared" si="17"/>
        <v>23</v>
      </c>
      <c r="AV28" s="85" t="str">
        <f t="shared" si="18"/>
        <v/>
      </c>
      <c r="AW28" s="85" t="str">
        <f t="shared" ca="1" si="19"/>
        <v/>
      </c>
      <c r="AX28" s="128" t="str">
        <f t="shared" si="20"/>
        <v/>
      </c>
      <c r="AY28" s="128" t="str">
        <f t="shared" si="21"/>
        <v/>
      </c>
      <c r="AZ28" s="128" t="str">
        <f t="shared" si="22"/>
        <v/>
      </c>
      <c r="BA28" s="128" t="str">
        <f t="shared" si="23"/>
        <v/>
      </c>
      <c r="BB28" s="60" t="str">
        <f t="shared" si="24"/>
        <v/>
      </c>
      <c r="BC28" s="61" t="str">
        <f t="shared" si="25"/>
        <v/>
      </c>
      <c r="BD28" s="62" t="str">
        <f t="shared" si="26"/>
        <v/>
      </c>
      <c r="BE28" s="61" t="str">
        <f t="shared" si="27"/>
        <v/>
      </c>
      <c r="BF28" s="62" t="str">
        <f t="shared" si="28"/>
        <v/>
      </c>
      <c r="BG28" s="64" t="str">
        <f t="shared" si="29"/>
        <v/>
      </c>
      <c r="BH28" s="63" t="str">
        <f t="shared" si="30"/>
        <v/>
      </c>
      <c r="BI28" s="65" t="str">
        <f t="shared" si="31"/>
        <v/>
      </c>
      <c r="BJ28" s="63" t="str">
        <f t="shared" si="32"/>
        <v/>
      </c>
      <c r="BK28" s="61" t="str">
        <f t="shared" si="33"/>
        <v/>
      </c>
      <c r="BL28" s="62" t="str">
        <f t="shared" si="34"/>
        <v/>
      </c>
      <c r="BM28" s="61" t="str">
        <f t="shared" si="35"/>
        <v/>
      </c>
      <c r="BN28" s="63" t="str">
        <f t="shared" si="36"/>
        <v/>
      </c>
      <c r="BO28" s="61" t="str">
        <f t="shared" si="37"/>
        <v/>
      </c>
      <c r="BP28" s="63" t="str">
        <f t="shared" si="38"/>
        <v/>
      </c>
      <c r="BQ28" s="66" t="str">
        <f t="shared" si="39"/>
        <v/>
      </c>
      <c r="BR28" s="68" t="str">
        <f t="shared" si="40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41"/>
        <v/>
      </c>
      <c r="M29" s="106" t="str">
        <f>IF(表示変換!Q29="","",表示変換!Q29)</f>
        <v/>
      </c>
      <c r="N29" s="118" t="str">
        <f t="shared" si="6"/>
        <v/>
      </c>
      <c r="O29" s="106" t="str">
        <f>IF(表示変換!R29="","",表示変換!R29)</f>
        <v/>
      </c>
      <c r="P29" s="116" t="str">
        <f t="shared" si="7"/>
        <v/>
      </c>
      <c r="Q29" s="105" t="str">
        <f>IF(表示変換!S29="","",表示変換!S29)</f>
        <v/>
      </c>
      <c r="R29" s="116" t="str">
        <f t="shared" si="8"/>
        <v/>
      </c>
      <c r="S29" s="106" t="str">
        <f>IF(表示変換!T29="","",表示変換!T29)</f>
        <v/>
      </c>
      <c r="T29" s="116" t="str">
        <f t="shared" si="9"/>
        <v/>
      </c>
      <c r="U29" s="106" t="str">
        <f>IF(表示変換!U29="","",表示変換!U29)</f>
        <v/>
      </c>
      <c r="V29" s="119" t="str">
        <f t="shared" si="10"/>
        <v/>
      </c>
      <c r="W29" s="67" t="str">
        <f t="shared" si="11"/>
        <v/>
      </c>
      <c r="X29" s="207" t="str">
        <f t="shared" si="12"/>
        <v/>
      </c>
      <c r="Z29" s="50">
        <f t="shared" si="42"/>
        <v>24</v>
      </c>
      <c r="AA29" s="254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3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4"/>
        <v/>
      </c>
      <c r="AO29" s="133" t="str">
        <f t="shared" si="15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6"/>
        <v/>
      </c>
      <c r="AT29" s="131"/>
      <c r="AU29" s="134">
        <f t="shared" si="17"/>
        <v>24</v>
      </c>
      <c r="AV29" s="85" t="str">
        <f t="shared" si="18"/>
        <v/>
      </c>
      <c r="AW29" s="85" t="str">
        <f t="shared" ca="1" si="19"/>
        <v/>
      </c>
      <c r="AX29" s="128" t="str">
        <f t="shared" si="20"/>
        <v/>
      </c>
      <c r="AY29" s="128" t="str">
        <f t="shared" si="21"/>
        <v/>
      </c>
      <c r="AZ29" s="128" t="str">
        <f t="shared" si="22"/>
        <v/>
      </c>
      <c r="BA29" s="128" t="str">
        <f t="shared" si="23"/>
        <v/>
      </c>
      <c r="BB29" s="60" t="str">
        <f t="shared" si="24"/>
        <v/>
      </c>
      <c r="BC29" s="61" t="str">
        <f t="shared" si="25"/>
        <v/>
      </c>
      <c r="BD29" s="62" t="str">
        <f t="shared" si="26"/>
        <v/>
      </c>
      <c r="BE29" s="61" t="str">
        <f t="shared" si="27"/>
        <v/>
      </c>
      <c r="BF29" s="62" t="str">
        <f t="shared" si="28"/>
        <v/>
      </c>
      <c r="BG29" s="64" t="str">
        <f t="shared" si="29"/>
        <v/>
      </c>
      <c r="BH29" s="63" t="str">
        <f t="shared" si="30"/>
        <v/>
      </c>
      <c r="BI29" s="65" t="str">
        <f t="shared" si="31"/>
        <v/>
      </c>
      <c r="BJ29" s="63" t="str">
        <f t="shared" si="32"/>
        <v/>
      </c>
      <c r="BK29" s="61" t="str">
        <f t="shared" si="33"/>
        <v/>
      </c>
      <c r="BL29" s="62" t="str">
        <f t="shared" si="34"/>
        <v/>
      </c>
      <c r="BM29" s="61" t="str">
        <f t="shared" si="35"/>
        <v/>
      </c>
      <c r="BN29" s="63" t="str">
        <f t="shared" si="36"/>
        <v/>
      </c>
      <c r="BO29" s="61" t="str">
        <f t="shared" si="37"/>
        <v/>
      </c>
      <c r="BP29" s="63" t="str">
        <f t="shared" si="38"/>
        <v/>
      </c>
      <c r="BQ29" s="66" t="str">
        <f t="shared" si="39"/>
        <v/>
      </c>
      <c r="BR29" s="68" t="str">
        <f t="shared" si="40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41"/>
        <v/>
      </c>
      <c r="M30" s="106" t="str">
        <f>IF(表示変換!Q30="","",表示変換!Q30)</f>
        <v/>
      </c>
      <c r="N30" s="118" t="str">
        <f t="shared" si="6"/>
        <v/>
      </c>
      <c r="O30" s="106" t="str">
        <f>IF(表示変換!R30="","",表示変換!R30)</f>
        <v/>
      </c>
      <c r="P30" s="116" t="str">
        <f t="shared" si="7"/>
        <v/>
      </c>
      <c r="Q30" s="105" t="str">
        <f>IF(表示変換!S30="","",表示変換!S30)</f>
        <v/>
      </c>
      <c r="R30" s="116" t="str">
        <f t="shared" si="8"/>
        <v/>
      </c>
      <c r="S30" s="106" t="str">
        <f>IF(表示変換!T30="","",表示変換!T30)</f>
        <v/>
      </c>
      <c r="T30" s="116" t="str">
        <f t="shared" si="9"/>
        <v/>
      </c>
      <c r="U30" s="106" t="str">
        <f>IF(表示変換!U30="","",表示変換!U30)</f>
        <v/>
      </c>
      <c r="V30" s="119" t="str">
        <f t="shared" si="10"/>
        <v/>
      </c>
      <c r="W30" s="67" t="str">
        <f t="shared" si="11"/>
        <v/>
      </c>
      <c r="X30" s="207" t="str">
        <f t="shared" si="12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3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4"/>
        <v/>
      </c>
      <c r="AO30" s="133" t="str">
        <f t="shared" si="15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6"/>
        <v/>
      </c>
      <c r="AT30" s="131"/>
      <c r="AU30" s="134">
        <f t="shared" si="17"/>
        <v>25</v>
      </c>
      <c r="AV30" s="85" t="str">
        <f t="shared" si="18"/>
        <v/>
      </c>
      <c r="AW30" s="85" t="str">
        <f t="shared" ca="1" si="19"/>
        <v/>
      </c>
      <c r="AX30" s="128" t="str">
        <f t="shared" si="20"/>
        <v/>
      </c>
      <c r="AY30" s="128" t="str">
        <f t="shared" si="21"/>
        <v/>
      </c>
      <c r="AZ30" s="128" t="str">
        <f t="shared" si="22"/>
        <v/>
      </c>
      <c r="BA30" s="128" t="str">
        <f t="shared" si="23"/>
        <v/>
      </c>
      <c r="BB30" s="60" t="str">
        <f t="shared" si="24"/>
        <v/>
      </c>
      <c r="BC30" s="61" t="str">
        <f t="shared" si="25"/>
        <v/>
      </c>
      <c r="BD30" s="62" t="str">
        <f t="shared" si="26"/>
        <v/>
      </c>
      <c r="BE30" s="61" t="str">
        <f t="shared" si="27"/>
        <v/>
      </c>
      <c r="BF30" s="62" t="str">
        <f t="shared" si="28"/>
        <v/>
      </c>
      <c r="BG30" s="64" t="str">
        <f t="shared" si="29"/>
        <v/>
      </c>
      <c r="BH30" s="63" t="str">
        <f t="shared" si="30"/>
        <v/>
      </c>
      <c r="BI30" s="65" t="str">
        <f t="shared" si="31"/>
        <v/>
      </c>
      <c r="BJ30" s="63" t="str">
        <f t="shared" si="32"/>
        <v/>
      </c>
      <c r="BK30" s="61" t="str">
        <f t="shared" si="33"/>
        <v/>
      </c>
      <c r="BL30" s="62" t="str">
        <f t="shared" si="34"/>
        <v/>
      </c>
      <c r="BM30" s="61" t="str">
        <f t="shared" si="35"/>
        <v/>
      </c>
      <c r="BN30" s="63" t="str">
        <f t="shared" si="36"/>
        <v/>
      </c>
      <c r="BO30" s="61" t="str">
        <f t="shared" si="37"/>
        <v/>
      </c>
      <c r="BP30" s="63" t="str">
        <f t="shared" si="38"/>
        <v/>
      </c>
      <c r="BQ30" s="66" t="str">
        <f t="shared" si="39"/>
        <v/>
      </c>
      <c r="BR30" s="68" t="str">
        <f t="shared" si="40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41"/>
        <v/>
      </c>
      <c r="M31" s="106" t="str">
        <f>IF(表示変換!Q31="","",表示変換!Q31)</f>
        <v/>
      </c>
      <c r="N31" s="118" t="str">
        <f t="shared" si="6"/>
        <v/>
      </c>
      <c r="O31" s="106" t="str">
        <f>IF(表示変換!R31="","",表示変換!R31)</f>
        <v/>
      </c>
      <c r="P31" s="116" t="str">
        <f t="shared" si="7"/>
        <v/>
      </c>
      <c r="Q31" s="105" t="str">
        <f>IF(表示変換!S31="","",表示変換!S31)</f>
        <v/>
      </c>
      <c r="R31" s="116" t="str">
        <f t="shared" si="8"/>
        <v/>
      </c>
      <c r="S31" s="106" t="str">
        <f>IF(表示変換!T31="","",表示変換!T31)</f>
        <v/>
      </c>
      <c r="T31" s="116" t="str">
        <f t="shared" si="9"/>
        <v/>
      </c>
      <c r="U31" s="106" t="str">
        <f>IF(表示変換!U31="","",表示変換!U31)</f>
        <v/>
      </c>
      <c r="V31" s="119" t="str">
        <f t="shared" si="10"/>
        <v/>
      </c>
      <c r="W31" s="67" t="str">
        <f t="shared" si="11"/>
        <v/>
      </c>
      <c r="X31" s="207" t="str">
        <f t="shared" si="12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3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4"/>
        <v/>
      </c>
      <c r="AO31" s="133" t="str">
        <f t="shared" si="15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6"/>
        <v/>
      </c>
      <c r="AT31" s="131"/>
      <c r="AU31" s="134">
        <f t="shared" si="17"/>
        <v>26</v>
      </c>
      <c r="AV31" s="85" t="str">
        <f t="shared" si="18"/>
        <v/>
      </c>
      <c r="AW31" s="85" t="str">
        <f t="shared" ca="1" si="19"/>
        <v/>
      </c>
      <c r="AX31" s="128" t="str">
        <f t="shared" si="20"/>
        <v/>
      </c>
      <c r="AY31" s="128" t="str">
        <f t="shared" si="21"/>
        <v/>
      </c>
      <c r="AZ31" s="128" t="str">
        <f t="shared" si="22"/>
        <v/>
      </c>
      <c r="BA31" s="128" t="str">
        <f t="shared" si="23"/>
        <v/>
      </c>
      <c r="BB31" s="60" t="str">
        <f t="shared" si="24"/>
        <v/>
      </c>
      <c r="BC31" s="61" t="str">
        <f t="shared" si="25"/>
        <v/>
      </c>
      <c r="BD31" s="62" t="str">
        <f t="shared" si="26"/>
        <v/>
      </c>
      <c r="BE31" s="61" t="str">
        <f t="shared" si="27"/>
        <v/>
      </c>
      <c r="BF31" s="62" t="str">
        <f t="shared" si="28"/>
        <v/>
      </c>
      <c r="BG31" s="64" t="str">
        <f t="shared" si="29"/>
        <v/>
      </c>
      <c r="BH31" s="63" t="str">
        <f t="shared" si="30"/>
        <v/>
      </c>
      <c r="BI31" s="65" t="str">
        <f t="shared" si="31"/>
        <v/>
      </c>
      <c r="BJ31" s="63" t="str">
        <f t="shared" si="32"/>
        <v/>
      </c>
      <c r="BK31" s="61" t="str">
        <f t="shared" si="33"/>
        <v/>
      </c>
      <c r="BL31" s="62" t="str">
        <f t="shared" si="34"/>
        <v/>
      </c>
      <c r="BM31" s="61" t="str">
        <f t="shared" si="35"/>
        <v/>
      </c>
      <c r="BN31" s="63" t="str">
        <f t="shared" si="36"/>
        <v/>
      </c>
      <c r="BO31" s="61" t="str">
        <f t="shared" si="37"/>
        <v/>
      </c>
      <c r="BP31" s="63" t="str">
        <f t="shared" si="38"/>
        <v/>
      </c>
      <c r="BQ31" s="66" t="str">
        <f t="shared" si="39"/>
        <v/>
      </c>
      <c r="BR31" s="68" t="str">
        <f t="shared" si="40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41"/>
        <v/>
      </c>
      <c r="M32" s="106" t="str">
        <f>IF(表示変換!Q32="","",表示変換!Q32)</f>
        <v/>
      </c>
      <c r="N32" s="118" t="str">
        <f t="shared" si="6"/>
        <v/>
      </c>
      <c r="O32" s="106" t="str">
        <f>IF(表示変換!R32="","",表示変換!R32)</f>
        <v/>
      </c>
      <c r="P32" s="116" t="str">
        <f t="shared" si="7"/>
        <v/>
      </c>
      <c r="Q32" s="105" t="str">
        <f>IF(表示変換!S32="","",表示変換!S32)</f>
        <v/>
      </c>
      <c r="R32" s="116" t="str">
        <f t="shared" si="8"/>
        <v/>
      </c>
      <c r="S32" s="106" t="str">
        <f>IF(表示変換!T32="","",表示変換!T32)</f>
        <v/>
      </c>
      <c r="T32" s="116" t="str">
        <f t="shared" si="9"/>
        <v/>
      </c>
      <c r="U32" s="106" t="str">
        <f>IF(表示変換!U32="","",表示変換!U32)</f>
        <v/>
      </c>
      <c r="V32" s="119" t="str">
        <f t="shared" si="10"/>
        <v/>
      </c>
      <c r="W32" s="67" t="str">
        <f t="shared" si="11"/>
        <v/>
      </c>
      <c r="X32" s="207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3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4"/>
        <v/>
      </c>
      <c r="AO32" s="133" t="str">
        <f t="shared" si="15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6"/>
        <v/>
      </c>
      <c r="AT32" s="131"/>
      <c r="AU32" s="134">
        <f t="shared" si="17"/>
        <v>27</v>
      </c>
      <c r="AV32" s="85" t="str">
        <f t="shared" si="18"/>
        <v/>
      </c>
      <c r="AW32" s="85" t="str">
        <f t="shared" ca="1" si="19"/>
        <v/>
      </c>
      <c r="AX32" s="128" t="str">
        <f t="shared" si="20"/>
        <v/>
      </c>
      <c r="AY32" s="128" t="str">
        <f t="shared" si="21"/>
        <v/>
      </c>
      <c r="AZ32" s="128" t="str">
        <f t="shared" si="22"/>
        <v/>
      </c>
      <c r="BA32" s="128" t="str">
        <f t="shared" si="23"/>
        <v/>
      </c>
      <c r="BB32" s="60" t="str">
        <f t="shared" si="24"/>
        <v/>
      </c>
      <c r="BC32" s="61" t="str">
        <f t="shared" si="25"/>
        <v/>
      </c>
      <c r="BD32" s="62" t="str">
        <f t="shared" si="26"/>
        <v/>
      </c>
      <c r="BE32" s="61" t="str">
        <f t="shared" si="27"/>
        <v/>
      </c>
      <c r="BF32" s="62" t="str">
        <f t="shared" si="28"/>
        <v/>
      </c>
      <c r="BG32" s="64" t="str">
        <f t="shared" si="29"/>
        <v/>
      </c>
      <c r="BH32" s="63" t="str">
        <f t="shared" si="30"/>
        <v/>
      </c>
      <c r="BI32" s="65" t="str">
        <f t="shared" si="31"/>
        <v/>
      </c>
      <c r="BJ32" s="63" t="str">
        <f t="shared" si="32"/>
        <v/>
      </c>
      <c r="BK32" s="61" t="str">
        <f t="shared" si="33"/>
        <v/>
      </c>
      <c r="BL32" s="62" t="str">
        <f t="shared" si="34"/>
        <v/>
      </c>
      <c r="BM32" s="61" t="str">
        <f t="shared" si="35"/>
        <v/>
      </c>
      <c r="BN32" s="63" t="str">
        <f t="shared" si="36"/>
        <v/>
      </c>
      <c r="BO32" s="61" t="str">
        <f t="shared" si="37"/>
        <v/>
      </c>
      <c r="BP32" s="63" t="str">
        <f t="shared" si="38"/>
        <v/>
      </c>
      <c r="BQ32" s="66" t="str">
        <f t="shared" si="39"/>
        <v/>
      </c>
      <c r="BR32" s="68" t="str">
        <f t="shared" si="40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41"/>
        <v/>
      </c>
      <c r="M33" s="106" t="str">
        <f>IF(表示変換!Q33="","",表示変換!Q33)</f>
        <v/>
      </c>
      <c r="N33" s="118" t="str">
        <f t="shared" si="6"/>
        <v/>
      </c>
      <c r="O33" s="106" t="str">
        <f>IF(表示変換!R33="","",表示変換!R33)</f>
        <v/>
      </c>
      <c r="P33" s="116" t="str">
        <f t="shared" si="7"/>
        <v/>
      </c>
      <c r="Q33" s="105" t="str">
        <f>IF(表示変換!S33="","",表示変換!S33)</f>
        <v/>
      </c>
      <c r="R33" s="116" t="str">
        <f t="shared" si="8"/>
        <v/>
      </c>
      <c r="S33" s="106" t="str">
        <f>IF(表示変換!T33="","",表示変換!T33)</f>
        <v/>
      </c>
      <c r="T33" s="116" t="str">
        <f t="shared" si="9"/>
        <v/>
      </c>
      <c r="U33" s="106" t="str">
        <f>IF(表示変換!U33="","",表示変換!U33)</f>
        <v/>
      </c>
      <c r="V33" s="119" t="str">
        <f t="shared" si="10"/>
        <v/>
      </c>
      <c r="W33" s="67" t="str">
        <f t="shared" si="11"/>
        <v/>
      </c>
      <c r="X33" s="207" t="str">
        <f t="shared" si="12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3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4"/>
        <v/>
      </c>
      <c r="AO33" s="133" t="str">
        <f t="shared" si="15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6"/>
        <v/>
      </c>
      <c r="AT33" s="131"/>
      <c r="AU33" s="134">
        <f t="shared" si="17"/>
        <v>28</v>
      </c>
      <c r="AV33" s="85" t="str">
        <f t="shared" si="18"/>
        <v/>
      </c>
      <c r="AW33" s="85" t="str">
        <f t="shared" ca="1" si="19"/>
        <v/>
      </c>
      <c r="AX33" s="128" t="str">
        <f t="shared" si="20"/>
        <v/>
      </c>
      <c r="AY33" s="128" t="str">
        <f t="shared" si="21"/>
        <v/>
      </c>
      <c r="AZ33" s="128" t="str">
        <f t="shared" si="22"/>
        <v/>
      </c>
      <c r="BA33" s="128" t="str">
        <f t="shared" si="23"/>
        <v/>
      </c>
      <c r="BB33" s="60" t="str">
        <f t="shared" si="24"/>
        <v/>
      </c>
      <c r="BC33" s="61" t="str">
        <f t="shared" si="25"/>
        <v/>
      </c>
      <c r="BD33" s="62" t="str">
        <f t="shared" si="26"/>
        <v/>
      </c>
      <c r="BE33" s="61" t="str">
        <f t="shared" si="27"/>
        <v/>
      </c>
      <c r="BF33" s="62" t="str">
        <f t="shared" si="28"/>
        <v/>
      </c>
      <c r="BG33" s="64" t="str">
        <f t="shared" si="29"/>
        <v/>
      </c>
      <c r="BH33" s="63" t="str">
        <f t="shared" si="30"/>
        <v/>
      </c>
      <c r="BI33" s="65" t="str">
        <f t="shared" si="31"/>
        <v/>
      </c>
      <c r="BJ33" s="63" t="str">
        <f t="shared" si="32"/>
        <v/>
      </c>
      <c r="BK33" s="61" t="str">
        <f t="shared" si="33"/>
        <v/>
      </c>
      <c r="BL33" s="62" t="str">
        <f t="shared" si="34"/>
        <v/>
      </c>
      <c r="BM33" s="61" t="str">
        <f t="shared" si="35"/>
        <v/>
      </c>
      <c r="BN33" s="63" t="str">
        <f t="shared" si="36"/>
        <v/>
      </c>
      <c r="BO33" s="61" t="str">
        <f t="shared" si="37"/>
        <v/>
      </c>
      <c r="BP33" s="63" t="str">
        <f t="shared" si="38"/>
        <v/>
      </c>
      <c r="BQ33" s="66" t="str">
        <f t="shared" si="39"/>
        <v/>
      </c>
      <c r="BR33" s="68" t="str">
        <f t="shared" si="40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41"/>
        <v/>
      </c>
      <c r="M34" s="106" t="str">
        <f>IF(表示変換!Q34="","",表示変換!Q34)</f>
        <v/>
      </c>
      <c r="N34" s="118" t="str">
        <f t="shared" si="6"/>
        <v/>
      </c>
      <c r="O34" s="106" t="str">
        <f>IF(表示変換!R34="","",表示変換!R34)</f>
        <v/>
      </c>
      <c r="P34" s="116" t="str">
        <f t="shared" si="7"/>
        <v/>
      </c>
      <c r="Q34" s="105" t="str">
        <f>IF(表示変換!S34="","",表示変換!S34)</f>
        <v/>
      </c>
      <c r="R34" s="116" t="str">
        <f t="shared" si="8"/>
        <v/>
      </c>
      <c r="S34" s="106" t="str">
        <f>IF(表示変換!T34="","",表示変換!T34)</f>
        <v/>
      </c>
      <c r="T34" s="116" t="str">
        <f t="shared" si="9"/>
        <v/>
      </c>
      <c r="U34" s="106" t="str">
        <f>IF(表示変換!U34="","",表示変換!U34)</f>
        <v/>
      </c>
      <c r="V34" s="119" t="str">
        <f t="shared" si="10"/>
        <v/>
      </c>
      <c r="W34" s="67" t="str">
        <f t="shared" si="11"/>
        <v/>
      </c>
      <c r="X34" s="207" t="str">
        <f t="shared" si="12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3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4"/>
        <v/>
      </c>
      <c r="AO34" s="133" t="str">
        <f t="shared" si="15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6"/>
        <v/>
      </c>
      <c r="AT34" s="131"/>
      <c r="AU34" s="134">
        <f t="shared" si="17"/>
        <v>29</v>
      </c>
      <c r="AV34" s="85" t="str">
        <f t="shared" si="18"/>
        <v/>
      </c>
      <c r="AW34" s="85" t="str">
        <f t="shared" ca="1" si="19"/>
        <v/>
      </c>
      <c r="AX34" s="128" t="str">
        <f t="shared" si="20"/>
        <v/>
      </c>
      <c r="AY34" s="128" t="str">
        <f t="shared" si="21"/>
        <v/>
      </c>
      <c r="AZ34" s="128" t="str">
        <f t="shared" si="22"/>
        <v/>
      </c>
      <c r="BA34" s="128" t="str">
        <f t="shared" si="23"/>
        <v/>
      </c>
      <c r="BB34" s="60" t="str">
        <f t="shared" si="24"/>
        <v/>
      </c>
      <c r="BC34" s="61" t="str">
        <f t="shared" si="25"/>
        <v/>
      </c>
      <c r="BD34" s="62" t="str">
        <f t="shared" si="26"/>
        <v/>
      </c>
      <c r="BE34" s="61" t="str">
        <f>IF(J34="","",IF(J34="0",COUNTIFS($J$6:$J$35, "&gt;0", $J$6:$J$35, "&lt;=100")+1,RANK(J34,$J$6:$J$35)))</f>
        <v/>
      </c>
      <c r="BF34" s="62" t="str">
        <f t="shared" si="28"/>
        <v/>
      </c>
      <c r="BG34" s="64" t="str">
        <f t="shared" si="29"/>
        <v/>
      </c>
      <c r="BH34" s="63" t="str">
        <f t="shared" si="30"/>
        <v/>
      </c>
      <c r="BI34" s="65" t="str">
        <f t="shared" si="31"/>
        <v/>
      </c>
      <c r="BJ34" s="63" t="str">
        <f t="shared" si="32"/>
        <v/>
      </c>
      <c r="BK34" s="61" t="str">
        <f t="shared" si="33"/>
        <v/>
      </c>
      <c r="BL34" s="62" t="str">
        <f t="shared" si="34"/>
        <v/>
      </c>
      <c r="BM34" s="61" t="str">
        <f t="shared" si="35"/>
        <v/>
      </c>
      <c r="BN34" s="63" t="str">
        <f t="shared" si="36"/>
        <v/>
      </c>
      <c r="BO34" s="61" t="str">
        <f t="shared" si="37"/>
        <v/>
      </c>
      <c r="BP34" s="63" t="str">
        <f t="shared" si="38"/>
        <v/>
      </c>
      <c r="BQ34" s="66" t="str">
        <f t="shared" si="39"/>
        <v/>
      </c>
      <c r="BR34" s="68" t="str">
        <f t="shared" si="40"/>
        <v/>
      </c>
    </row>
    <row r="35" spans="1:70" ht="14.25" thickBot="1">
      <c r="A35" s="375">
        <f>IF(表示変換!A35="","",表示変換!A35)</f>
        <v>30</v>
      </c>
      <c r="B35" s="224" t="str">
        <f>IF(表示変換!B35="","",表示変換!B35)</f>
        <v/>
      </c>
      <c r="C35" s="224" t="str">
        <f ca="1">IF(表示変換!D35="","",表示変換!D35)</f>
        <v/>
      </c>
      <c r="D35" s="224" t="str">
        <f>IF(表示変換!F35="","",表示変換!F35)</f>
        <v/>
      </c>
      <c r="E35" s="219" t="str">
        <f>IF(表示変換!I35="","",表示変換!I35)</f>
        <v/>
      </c>
      <c r="F35" s="366" t="str">
        <f>IF(表示変換!J35="","",表示変換!J35)</f>
        <v/>
      </c>
      <c r="G35" s="120" t="str">
        <f>IF(表示変換!N35="","",表示変換!N35)</f>
        <v/>
      </c>
      <c r="H35" s="352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467" t="str">
        <f t="shared" si="41"/>
        <v/>
      </c>
      <c r="M35" s="123" t="str">
        <f>IF(表示変換!Q35="","",表示変換!Q35)</f>
        <v/>
      </c>
      <c r="N35" s="124" t="str">
        <f t="shared" si="6"/>
        <v/>
      </c>
      <c r="O35" s="123" t="str">
        <f>IF(表示変換!R35="","",表示変換!R35)</f>
        <v/>
      </c>
      <c r="P35" s="121" t="str">
        <f t="shared" si="7"/>
        <v/>
      </c>
      <c r="Q35" s="122" t="str">
        <f>IF(表示変換!S35="","",表示変換!S35)</f>
        <v/>
      </c>
      <c r="R35" s="121" t="str">
        <f t="shared" si="8"/>
        <v/>
      </c>
      <c r="S35" s="123" t="str">
        <f>IF(表示変換!T35="","",表示変換!T35)</f>
        <v/>
      </c>
      <c r="T35" s="121" t="str">
        <f t="shared" si="9"/>
        <v/>
      </c>
      <c r="U35" s="123" t="str">
        <f>IF(表示変換!U35="","",表示変換!U35)</f>
        <v/>
      </c>
      <c r="V35" s="125" t="str">
        <f t="shared" si="10"/>
        <v/>
      </c>
      <c r="W35" s="90" t="str">
        <f t="shared" si="11"/>
        <v/>
      </c>
      <c r="X35" s="208" t="str">
        <f t="shared" si="12"/>
        <v/>
      </c>
      <c r="Z35" s="50">
        <f t="shared" si="42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3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4"/>
        <v/>
      </c>
      <c r="AO35" s="133" t="str">
        <f t="shared" si="15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6"/>
        <v/>
      </c>
      <c r="AT35" s="131"/>
      <c r="AU35" s="134">
        <f t="shared" si="17"/>
        <v>30</v>
      </c>
      <c r="AV35" s="85" t="str">
        <f t="shared" si="18"/>
        <v/>
      </c>
      <c r="AW35" s="85" t="str">
        <f t="shared" ca="1" si="19"/>
        <v/>
      </c>
      <c r="AX35" s="128" t="str">
        <f t="shared" si="20"/>
        <v/>
      </c>
      <c r="AY35" s="128" t="str">
        <f t="shared" si="21"/>
        <v/>
      </c>
      <c r="AZ35" s="128" t="str">
        <f t="shared" si="22"/>
        <v/>
      </c>
      <c r="BA35" s="128" t="str">
        <f t="shared" si="23"/>
        <v/>
      </c>
      <c r="BB35" s="60" t="str">
        <f t="shared" si="24"/>
        <v/>
      </c>
      <c r="BC35" s="61" t="str">
        <f t="shared" si="25"/>
        <v/>
      </c>
      <c r="BD35" s="86" t="str">
        <f t="shared" si="26"/>
        <v/>
      </c>
      <c r="BE35" s="61" t="str">
        <f t="shared" si="27"/>
        <v/>
      </c>
      <c r="BF35" s="86" t="str">
        <f t="shared" si="28"/>
        <v/>
      </c>
      <c r="BG35" s="64" t="str">
        <f t="shared" si="29"/>
        <v/>
      </c>
      <c r="BH35" s="87" t="str">
        <f t="shared" si="30"/>
        <v/>
      </c>
      <c r="BI35" s="65" t="str">
        <f t="shared" si="31"/>
        <v/>
      </c>
      <c r="BJ35" s="87" t="str">
        <f t="shared" si="32"/>
        <v/>
      </c>
      <c r="BK35" s="61" t="str">
        <f t="shared" si="33"/>
        <v/>
      </c>
      <c r="BL35" s="86" t="str">
        <f t="shared" si="34"/>
        <v/>
      </c>
      <c r="BM35" s="61" t="str">
        <f t="shared" si="35"/>
        <v/>
      </c>
      <c r="BN35" s="87" t="str">
        <f>IF(ISBLANK(S35),"",S35)</f>
        <v/>
      </c>
      <c r="BO35" s="61" t="str">
        <f t="shared" si="37"/>
        <v/>
      </c>
      <c r="BP35" s="88" t="str">
        <f t="shared" si="38"/>
        <v/>
      </c>
      <c r="BQ35" s="66" t="str">
        <f t="shared" si="39"/>
        <v/>
      </c>
      <c r="BR35" s="68" t="str">
        <f t="shared" si="40"/>
        <v/>
      </c>
    </row>
    <row r="36" spans="1:70" ht="12.75" customHeight="1" thickTop="1">
      <c r="A36" s="683" t="s">
        <v>55</v>
      </c>
      <c r="B36" s="684"/>
      <c r="C36" s="684"/>
      <c r="D36" s="684"/>
      <c r="E36" s="684"/>
      <c r="F36" s="685"/>
      <c r="G36" s="430" t="str">
        <f>IF(COUNTBLANK(G6:G35)=30,"", AVERAGE(G6:G35))</f>
        <v/>
      </c>
      <c r="H36" s="426" t="str">
        <f t="shared" ref="H36:T36" si="43">IF(COUNTBLANK(H6:H35)=30,"", AVERAGE(H6:H35))</f>
        <v/>
      </c>
      <c r="I36" s="430" t="str">
        <f t="shared" si="43"/>
        <v/>
      </c>
      <c r="J36" s="426" t="str">
        <f t="shared" si="43"/>
        <v/>
      </c>
      <c r="K36" s="430" t="str">
        <f t="shared" si="43"/>
        <v/>
      </c>
      <c r="L36" s="468" t="str">
        <f t="shared" si="43"/>
        <v/>
      </c>
      <c r="M36" s="430" t="str">
        <f t="shared" si="43"/>
        <v/>
      </c>
      <c r="N36" s="426" t="str">
        <f t="shared" si="43"/>
        <v/>
      </c>
      <c r="O36" s="430" t="str">
        <f t="shared" si="43"/>
        <v/>
      </c>
      <c r="P36" s="426" t="str">
        <f t="shared" si="43"/>
        <v/>
      </c>
      <c r="Q36" s="430" t="str">
        <f t="shared" si="43"/>
        <v/>
      </c>
      <c r="R36" s="426" t="str">
        <f t="shared" si="43"/>
        <v/>
      </c>
      <c r="S36" s="430" t="str">
        <f t="shared" si="43"/>
        <v/>
      </c>
      <c r="T36" s="426" t="str">
        <f t="shared" si="43"/>
        <v/>
      </c>
      <c r="U36" s="424" t="str">
        <f>IF(COUNTBLANK(U6:U35)=30,"", AVERAGE(U6:U35))</f>
        <v/>
      </c>
      <c r="V36" s="425" t="str">
        <f>IF(COUNTBLANK(V6:V35)=30,"", AVERAGE(V6:V35))</f>
        <v/>
      </c>
      <c r="W36" s="674" t="str">
        <f>IF(COUNTBLANK(W6:W35)=30,"",AVERAGE(W6:W35))</f>
        <v/>
      </c>
      <c r="X36" s="675"/>
    </row>
    <row r="37" spans="1:70" ht="12.75" customHeight="1">
      <c r="A37" s="671" t="s">
        <v>56</v>
      </c>
      <c r="B37" s="672"/>
      <c r="C37" s="672"/>
      <c r="D37" s="672"/>
      <c r="E37" s="672"/>
      <c r="F37" s="673"/>
      <c r="G37" s="104" t="str">
        <f t="shared" ref="G37:T37" si="44">IF(COUNTBLANK(G6:G35)=30,"",STDEV(G6:G35))</f>
        <v/>
      </c>
      <c r="H37" s="203" t="str">
        <f t="shared" si="44"/>
        <v/>
      </c>
      <c r="I37" s="104" t="str">
        <f t="shared" si="44"/>
        <v/>
      </c>
      <c r="J37" s="203" t="str">
        <f t="shared" si="44"/>
        <v/>
      </c>
      <c r="K37" s="104" t="str">
        <f t="shared" si="44"/>
        <v/>
      </c>
      <c r="L37" s="203" t="str">
        <f t="shared" si="44"/>
        <v/>
      </c>
      <c r="M37" s="104" t="str">
        <f t="shared" si="44"/>
        <v/>
      </c>
      <c r="N37" s="203" t="str">
        <f t="shared" si="44"/>
        <v/>
      </c>
      <c r="O37" s="104" t="str">
        <f t="shared" si="44"/>
        <v/>
      </c>
      <c r="P37" s="203" t="str">
        <f t="shared" si="44"/>
        <v/>
      </c>
      <c r="Q37" s="104" t="str">
        <f t="shared" si="44"/>
        <v/>
      </c>
      <c r="R37" s="203" t="str">
        <f t="shared" si="44"/>
        <v/>
      </c>
      <c r="S37" s="104" t="str">
        <f t="shared" si="44"/>
        <v/>
      </c>
      <c r="T37" s="203" t="str">
        <f t="shared" si="44"/>
        <v/>
      </c>
      <c r="U37" s="104" t="str">
        <f>IF(COUNTBLANK(U6:U35)=30,"",STDEV(U6:U35))</f>
        <v/>
      </c>
      <c r="V37" s="203" t="str">
        <f>IF(COUNTBLANK(U6:U35)=30,"",STDEV(V6:V35))</f>
        <v/>
      </c>
      <c r="W37" s="676" t="str">
        <f>IF(COUNTBLANK(W6:W35)=30,"",STDEV(W6:W35))</f>
        <v/>
      </c>
      <c r="X37" s="677"/>
    </row>
    <row r="38" spans="1:70" ht="12.75" customHeight="1">
      <c r="A38" s="678" t="s">
        <v>70</v>
      </c>
      <c r="B38" s="678"/>
      <c r="C38" s="678"/>
      <c r="D38" s="678"/>
      <c r="E38" s="678"/>
      <c r="F38" s="678"/>
      <c r="G38" s="427" t="str">
        <f>IF(COUNTBLANK(G6:G35)=30,"",MIN(G6:G35))</f>
        <v/>
      </c>
      <c r="H38" s="429" t="str">
        <f>IF(COUNTBLANK(H6:H35)=30,"",MAX(H6:H35))</f>
        <v/>
      </c>
      <c r="I38" s="427" t="str">
        <f>IF(COUNTBLANK(I6:I35)=30,"",MIN(I6:I35))</f>
        <v/>
      </c>
      <c r="J38" s="429" t="str">
        <f>IF(COUNTBLANK(J6:J35)=30,"",MAX(J6:J35))</f>
        <v/>
      </c>
      <c r="K38" s="427" t="str">
        <f t="shared" ref="K38:T38" si="45">IF(COUNTBLANK(K6:K35)=30,"",MAX(K6:K35))</f>
        <v/>
      </c>
      <c r="L38" s="429" t="str">
        <f t="shared" si="45"/>
        <v/>
      </c>
      <c r="M38" s="428" t="str">
        <f t="shared" si="45"/>
        <v/>
      </c>
      <c r="N38" s="429" t="str">
        <f t="shared" si="45"/>
        <v/>
      </c>
      <c r="O38" s="428" t="str">
        <f t="shared" si="45"/>
        <v/>
      </c>
      <c r="P38" s="429" t="str">
        <f t="shared" si="45"/>
        <v/>
      </c>
      <c r="Q38" s="427" t="str">
        <f t="shared" si="45"/>
        <v/>
      </c>
      <c r="R38" s="429" t="str">
        <f t="shared" si="45"/>
        <v/>
      </c>
      <c r="S38" s="428" t="str">
        <f t="shared" si="45"/>
        <v/>
      </c>
      <c r="T38" s="429" t="str">
        <f t="shared" si="45"/>
        <v/>
      </c>
      <c r="U38" s="428" t="str">
        <f>IF(COUNTBLANK(U6:U35)=30,"",MAX(U6:U35))</f>
        <v/>
      </c>
      <c r="V38" s="431" t="str">
        <f>IF(COUNTBLANK(V6:V35)=30,"",MAX(V6:V35))</f>
        <v/>
      </c>
      <c r="W38" s="679" t="str">
        <f>IF(COUNTBLANK(W6:W35)=30,"",MAX(W6:W35))</f>
        <v/>
      </c>
      <c r="X38" s="680"/>
    </row>
    <row r="39" spans="1:70" ht="12.75" customHeight="1">
      <c r="A39" s="678" t="s">
        <v>71</v>
      </c>
      <c r="B39" s="678"/>
      <c r="C39" s="678"/>
      <c r="D39" s="678"/>
      <c r="E39" s="678"/>
      <c r="F39" s="678"/>
      <c r="G39" s="427" t="str">
        <f>IF(COUNTBLANK(G6:G35)=30,"",MAX(G6:G35))</f>
        <v/>
      </c>
      <c r="H39" s="429" t="str">
        <f>IF(COUNTBLANK(H6:H35)=30,"",MIN(H6:H35))</f>
        <v/>
      </c>
      <c r="I39" s="427" t="str">
        <f>IF(COUNTBLANK(I6:I35)=30,"",MAX(I6:I35))</f>
        <v/>
      </c>
      <c r="J39" s="429" t="str">
        <f>IF(COUNTBLANK(J6:J35)=30,"",MIN(J6:J35))</f>
        <v/>
      </c>
      <c r="K39" s="427" t="str">
        <f t="shared" ref="K39:T39" si="46">IF(COUNTBLANK(K6:K35)=30,"",MIN(K6:K35))</f>
        <v/>
      </c>
      <c r="L39" s="429" t="str">
        <f t="shared" si="46"/>
        <v/>
      </c>
      <c r="M39" s="428" t="str">
        <f t="shared" si="46"/>
        <v/>
      </c>
      <c r="N39" s="429" t="str">
        <f t="shared" si="46"/>
        <v/>
      </c>
      <c r="O39" s="428" t="str">
        <f t="shared" si="46"/>
        <v/>
      </c>
      <c r="P39" s="429" t="str">
        <f t="shared" si="46"/>
        <v/>
      </c>
      <c r="Q39" s="427" t="str">
        <f t="shared" si="46"/>
        <v/>
      </c>
      <c r="R39" s="429" t="str">
        <f t="shared" si="46"/>
        <v/>
      </c>
      <c r="S39" s="428" t="str">
        <f t="shared" si="46"/>
        <v/>
      </c>
      <c r="T39" s="429" t="str">
        <f t="shared" si="46"/>
        <v/>
      </c>
      <c r="U39" s="428" t="str">
        <f>IF(COUNTBLANK(U6:U35)=30,"",MIN(U6:U35))</f>
        <v/>
      </c>
      <c r="V39" s="429" t="str">
        <f>IF(COUNTBLANK(V6:V35)=30,"",MIN(V6:V35))</f>
        <v/>
      </c>
      <c r="W39" s="679" t="str">
        <f>IF(COUNTBLANK(W6:W35)=30,"",MIN(W6:W35))</f>
        <v/>
      </c>
      <c r="X39" s="680"/>
    </row>
    <row r="40" spans="1:70" ht="12.75" customHeight="1">
      <c r="A40" s="678" t="s">
        <v>72</v>
      </c>
      <c r="B40" s="678"/>
      <c r="C40" s="678"/>
      <c r="D40" s="678"/>
      <c r="E40" s="678"/>
      <c r="F40" s="678"/>
      <c r="G40" s="427" t="str">
        <f t="shared" ref="G40:T40" si="47">IF(COUNTBLANK(G6:G35)=30,"",MEDIAN(G6:G35))</f>
        <v/>
      </c>
      <c r="H40" s="429" t="str">
        <f t="shared" si="47"/>
        <v/>
      </c>
      <c r="I40" s="427" t="str">
        <f t="shared" si="47"/>
        <v/>
      </c>
      <c r="J40" s="429" t="str">
        <f t="shared" si="47"/>
        <v/>
      </c>
      <c r="K40" s="427" t="str">
        <f t="shared" si="47"/>
        <v/>
      </c>
      <c r="L40" s="429" t="str">
        <f t="shared" si="47"/>
        <v/>
      </c>
      <c r="M40" s="428" t="str">
        <f t="shared" si="47"/>
        <v/>
      </c>
      <c r="N40" s="429" t="str">
        <f t="shared" si="47"/>
        <v/>
      </c>
      <c r="O40" s="428" t="str">
        <f t="shared" si="47"/>
        <v/>
      </c>
      <c r="P40" s="429" t="str">
        <f t="shared" si="47"/>
        <v/>
      </c>
      <c r="Q40" s="427" t="str">
        <f t="shared" si="47"/>
        <v/>
      </c>
      <c r="R40" s="429" t="str">
        <f t="shared" si="47"/>
        <v/>
      </c>
      <c r="S40" s="428" t="str">
        <f t="shared" si="47"/>
        <v/>
      </c>
      <c r="T40" s="429" t="str">
        <f t="shared" si="47"/>
        <v/>
      </c>
      <c r="U40" s="428" t="str">
        <f>IF(COUNTBLANK(U6:U35)=30,"",MEDIAN(U6:U35))</f>
        <v/>
      </c>
      <c r="V40" s="429" t="str">
        <f>IF(COUNTBLANK(V6:V35)=30,"",MEDIAN(V6:V35))</f>
        <v/>
      </c>
      <c r="W40" s="679" t="str">
        <f>IF(COUNTBLANK(W6:W35)=30,"",MEDIAN(W6:W35))</f>
        <v/>
      </c>
      <c r="X40" s="680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2" t="str">
        <f>IF(表示変換!A1="","",表示変換!A1)&amp;"　"&amp;"レーダーチャート"</f>
        <v>●●チームバレーボール体力指数　レーダーチャート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93" t="str">
        <f>IF(表示変換!B6="","",表示変換!B6)</f>
        <v/>
      </c>
      <c r="C2" s="693"/>
      <c r="D2" s="9"/>
      <c r="E2" s="10" t="s">
        <v>11</v>
      </c>
      <c r="F2" s="694" t="str">
        <f>IF(表示変換!I6="","",表示変換!I6)</f>
        <v/>
      </c>
      <c r="G2" s="694"/>
      <c r="H2" s="13" t="s">
        <v>12</v>
      </c>
      <c r="I2" s="14"/>
      <c r="J2" s="13" t="s">
        <v>13</v>
      </c>
      <c r="K2" s="694" t="str">
        <f>IF(表示変換!J6="","",表示変換!J6)</f>
        <v/>
      </c>
      <c r="L2" s="694"/>
      <c r="M2" s="10" t="s">
        <v>14</v>
      </c>
      <c r="N2" s="6"/>
      <c r="O2" s="693" t="s">
        <v>15</v>
      </c>
      <c r="P2" s="693"/>
      <c r="Q2" s="693" t="str">
        <f>IF(表示変換!H6="","",表示変換!H6)</f>
        <v/>
      </c>
      <c r="R2" s="693"/>
      <c r="S2" s="695" t="str">
        <f>IF(入力!$C$4="","",入力!$C$4)</f>
        <v>2016.01.01</v>
      </c>
      <c r="T2" s="69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7" t="s">
        <v>5</v>
      </c>
      <c r="B4" s="710" t="s">
        <v>6</v>
      </c>
      <c r="C4" s="713" t="s">
        <v>0</v>
      </c>
      <c r="D4" s="696" t="s">
        <v>45</v>
      </c>
      <c r="E4" s="697"/>
      <c r="F4" s="696" t="s">
        <v>57</v>
      </c>
      <c r="G4" s="697"/>
      <c r="H4" s="696" t="s">
        <v>378</v>
      </c>
      <c r="I4" s="697"/>
      <c r="J4" s="696" t="s">
        <v>41</v>
      </c>
      <c r="K4" s="697"/>
      <c r="L4" s="705" t="s">
        <v>58</v>
      </c>
      <c r="M4" s="706"/>
      <c r="N4" s="705" t="s">
        <v>59</v>
      </c>
      <c r="O4" s="706"/>
      <c r="P4" s="705" t="s">
        <v>42</v>
      </c>
      <c r="Q4" s="706"/>
      <c r="R4" s="696" t="s">
        <v>46</v>
      </c>
      <c r="S4" s="697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8"/>
      <c r="B5" s="711"/>
      <c r="C5" s="714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9"/>
      <c r="B6" s="712"/>
      <c r="C6" s="715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74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8"/>
      <c r="B38" s="699"/>
      <c r="C38" s="699"/>
      <c r="D38" s="699"/>
      <c r="E38" s="699"/>
      <c r="F38" s="699"/>
      <c r="G38" s="699"/>
      <c r="H38" s="699"/>
      <c r="I38" s="699"/>
      <c r="J38" s="699"/>
      <c r="K38" s="700"/>
      <c r="L38" s="12" t="s">
        <v>20</v>
      </c>
      <c r="M38" s="687" t="s">
        <v>18</v>
      </c>
      <c r="N38" s="687"/>
      <c r="O38" s="687"/>
      <c r="P38" s="687"/>
      <c r="Q38" s="687"/>
      <c r="R38" s="687"/>
      <c r="S38" s="687"/>
      <c r="T38" s="688" t="str">
        <f>$X$34</f>
        <v>バレーボール指数</v>
      </c>
      <c r="U38" s="688"/>
      <c r="X38" s="12" t="s">
        <v>20</v>
      </c>
      <c r="Y38" s="687" t="s">
        <v>43</v>
      </c>
      <c r="Z38" s="687"/>
      <c r="AA38" s="687"/>
      <c r="AB38" s="687"/>
      <c r="AC38" s="687"/>
      <c r="AD38" s="687"/>
      <c r="AE38" s="687"/>
      <c r="AF38" s="687"/>
      <c r="AG38" s="687"/>
    </row>
    <row r="39" spans="1:33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3"/>
      <c r="L39" s="12" t="s">
        <v>20</v>
      </c>
      <c r="M39" s="689" t="s">
        <v>19</v>
      </c>
      <c r="N39" s="689"/>
      <c r="O39" s="689"/>
      <c r="P39" s="689"/>
      <c r="Q39" s="689"/>
      <c r="R39" s="689"/>
      <c r="S39" s="689"/>
      <c r="T39" s="690" t="str">
        <f>X35</f>
        <v/>
      </c>
      <c r="U39" s="691"/>
      <c r="X39" s="12" t="s">
        <v>20</v>
      </c>
      <c r="Y39" s="689" t="s">
        <v>44</v>
      </c>
      <c r="Z39" s="689"/>
      <c r="AA39" s="689"/>
      <c r="AB39" s="689"/>
      <c r="AC39" s="689"/>
      <c r="AD39" s="689"/>
      <c r="AE39" s="689"/>
      <c r="AF39" s="689"/>
      <c r="AG39" s="689"/>
    </row>
    <row r="40" spans="1:33" ht="14.25">
      <c r="A40" s="704" t="s">
        <v>362</v>
      </c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421" t="s">
        <v>20</v>
      </c>
      <c r="M40" s="686" t="s">
        <v>104</v>
      </c>
      <c r="N40" s="686"/>
      <c r="O40" s="686"/>
      <c r="P40" s="686"/>
      <c r="Q40" s="686"/>
      <c r="R40" s="686"/>
      <c r="S40" s="686"/>
      <c r="T40" s="691"/>
      <c r="U40" s="691"/>
      <c r="X40" s="12" t="s">
        <v>20</v>
      </c>
      <c r="Y40" s="686" t="s">
        <v>21</v>
      </c>
      <c r="Z40" s="686"/>
      <c r="AA40" s="686"/>
      <c r="AB40" s="686"/>
      <c r="AC40" s="686"/>
      <c r="AD40" s="686"/>
      <c r="AE40" s="686"/>
      <c r="AF40" s="686"/>
      <c r="AG40" s="686"/>
    </row>
    <row r="42" spans="1:33" ht="30" customHeight="1">
      <c r="A42" s="692" t="str">
        <f>$A$1</f>
        <v>●●チームバレーボール体力指数　レーダーチャート</v>
      </c>
      <c r="B42" s="692"/>
      <c r="C42" s="692"/>
      <c r="D42" s="692"/>
      <c r="E42" s="692"/>
      <c r="F42" s="692"/>
      <c r="G42" s="692"/>
      <c r="H42" s="692"/>
      <c r="I42" s="692"/>
      <c r="J42" s="692"/>
      <c r="K42" s="692"/>
      <c r="L42" s="692"/>
      <c r="M42" s="692"/>
      <c r="N42" s="692"/>
      <c r="O42" s="692"/>
      <c r="P42" s="692"/>
      <c r="Q42" s="692"/>
      <c r="R42" s="692"/>
      <c r="S42" s="692"/>
      <c r="T42" s="692"/>
      <c r="U42" s="692"/>
    </row>
    <row r="43" spans="1:33" ht="22.5" customHeight="1">
      <c r="A43" s="10" t="s">
        <v>10</v>
      </c>
      <c r="B43" s="693" t="str">
        <f>IF(表示変換!B7="","",表示変換!B7)</f>
        <v/>
      </c>
      <c r="C43" s="693"/>
      <c r="D43" s="9"/>
      <c r="E43" s="10" t="s">
        <v>11</v>
      </c>
      <c r="F43" s="694" t="str">
        <f>IF(表示変換!I7="","",表示変換!I7)</f>
        <v/>
      </c>
      <c r="G43" s="694"/>
      <c r="H43" s="13" t="s">
        <v>12</v>
      </c>
      <c r="I43" s="14"/>
      <c r="J43" s="13" t="s">
        <v>13</v>
      </c>
      <c r="K43" s="694" t="str">
        <f>IF(表示変換!J7="","",表示変換!J7)</f>
        <v/>
      </c>
      <c r="L43" s="694"/>
      <c r="M43" s="10" t="s">
        <v>14</v>
      </c>
      <c r="N43" s="6"/>
      <c r="O43" s="693" t="s">
        <v>15</v>
      </c>
      <c r="P43" s="693"/>
      <c r="Q43" s="693" t="str">
        <f>IF(表示変換!H7="","",表示変換!H7)</f>
        <v/>
      </c>
      <c r="R43" s="693"/>
      <c r="S43" s="695" t="str">
        <f>IF(入力!$C$4="","",入力!$C$4)</f>
        <v>2016.01.01</v>
      </c>
      <c r="T43" s="69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7" t="s">
        <v>5</v>
      </c>
      <c r="B45" s="710" t="s">
        <v>6</v>
      </c>
      <c r="C45" s="713" t="s">
        <v>0</v>
      </c>
      <c r="D45" s="696" t="s">
        <v>45</v>
      </c>
      <c r="E45" s="697"/>
      <c r="F45" s="696" t="s">
        <v>57</v>
      </c>
      <c r="G45" s="697"/>
      <c r="H45" s="696" t="s">
        <v>378</v>
      </c>
      <c r="I45" s="697"/>
      <c r="J45" s="696" t="s">
        <v>41</v>
      </c>
      <c r="K45" s="697"/>
      <c r="L45" s="705" t="s">
        <v>58</v>
      </c>
      <c r="M45" s="706"/>
      <c r="N45" s="705" t="s">
        <v>59</v>
      </c>
      <c r="O45" s="706"/>
      <c r="P45" s="705" t="s">
        <v>42</v>
      </c>
      <c r="Q45" s="706"/>
      <c r="R45" s="696" t="s">
        <v>46</v>
      </c>
      <c r="S45" s="697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8"/>
      <c r="B46" s="711"/>
      <c r="C46" s="714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9"/>
      <c r="B47" s="712"/>
      <c r="C47" s="715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 t="str">
        <f>IF(全体項目一覧_30!AN65="","",全体項目一覧_30!AN65)</f>
        <v/>
      </c>
    </row>
    <row r="79" spans="1:33">
      <c r="A79" s="698"/>
      <c r="B79" s="699"/>
      <c r="C79" s="699"/>
      <c r="D79" s="699"/>
      <c r="E79" s="699"/>
      <c r="F79" s="699"/>
      <c r="G79" s="699"/>
      <c r="H79" s="699"/>
      <c r="I79" s="699"/>
      <c r="J79" s="699"/>
      <c r="K79" s="700"/>
      <c r="L79" s="12" t="s">
        <v>20</v>
      </c>
      <c r="M79" s="687" t="s">
        <v>18</v>
      </c>
      <c r="N79" s="687"/>
      <c r="O79" s="687"/>
      <c r="P79" s="687"/>
      <c r="Q79" s="687"/>
      <c r="R79" s="687"/>
      <c r="S79" s="687"/>
      <c r="T79" s="688" t="str">
        <f>$X$34</f>
        <v>バレーボール指数</v>
      </c>
      <c r="U79" s="688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701"/>
      <c r="B80" s="702"/>
      <c r="C80" s="702"/>
      <c r="D80" s="702"/>
      <c r="E80" s="702"/>
      <c r="F80" s="702"/>
      <c r="G80" s="702"/>
      <c r="H80" s="702"/>
      <c r="I80" s="702"/>
      <c r="J80" s="702"/>
      <c r="K80" s="703"/>
      <c r="L80" s="12" t="s">
        <v>20</v>
      </c>
      <c r="M80" s="689" t="s">
        <v>19</v>
      </c>
      <c r="N80" s="689"/>
      <c r="O80" s="689"/>
      <c r="P80" s="689"/>
      <c r="Q80" s="689"/>
      <c r="R80" s="689"/>
      <c r="S80" s="689"/>
      <c r="T80" s="690" t="str">
        <f>X76</f>
        <v/>
      </c>
      <c r="U80" s="691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704" t="str">
        <f>$A$40</f>
        <v>フォーマット作成者　：　Komuro Consulting Group　小室匡史</v>
      </c>
      <c r="B81" s="704"/>
      <c r="C81" s="704"/>
      <c r="D81" s="704"/>
      <c r="E81" s="704"/>
      <c r="F81" s="704"/>
      <c r="G81" s="704"/>
      <c r="H81" s="704"/>
      <c r="I81" s="704"/>
      <c r="J81" s="704"/>
      <c r="K81" s="704"/>
      <c r="L81" s="421" t="s">
        <v>20</v>
      </c>
      <c r="M81" s="686" t="s">
        <v>104</v>
      </c>
      <c r="N81" s="686"/>
      <c r="O81" s="686"/>
      <c r="P81" s="686"/>
      <c r="Q81" s="686"/>
      <c r="R81" s="686"/>
      <c r="S81" s="686"/>
      <c r="T81" s="691"/>
      <c r="U81" s="691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2" t="str">
        <f>$A$1</f>
        <v>●●チームバレーボール体力指数　レーダーチャート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692"/>
      <c r="U83" s="692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93" t="str">
        <f>IF(表示変換!B8="","",表示変換!B8)</f>
        <v/>
      </c>
      <c r="C84" s="693"/>
      <c r="D84" s="9"/>
      <c r="E84" s="10" t="s">
        <v>11</v>
      </c>
      <c r="F84" s="694" t="str">
        <f>IF(表示変換!I8="","",表示変換!I8)</f>
        <v/>
      </c>
      <c r="G84" s="694"/>
      <c r="H84" s="13" t="s">
        <v>12</v>
      </c>
      <c r="I84" s="14"/>
      <c r="J84" s="13" t="s">
        <v>13</v>
      </c>
      <c r="K84" s="694" t="str">
        <f>IF(表示変換!J8="","",表示変換!J8)</f>
        <v/>
      </c>
      <c r="L84" s="694"/>
      <c r="M84" s="10" t="s">
        <v>14</v>
      </c>
      <c r="N84" s="6"/>
      <c r="O84" s="693" t="s">
        <v>15</v>
      </c>
      <c r="P84" s="693"/>
      <c r="Q84" s="693" t="str">
        <f>IF(表示変換!H8="","",表示変換!H8)</f>
        <v/>
      </c>
      <c r="R84" s="693"/>
      <c r="S84" s="695" t="str">
        <f>IF(入力!$C$4="","",入力!$C$4)</f>
        <v>2016.01.01</v>
      </c>
      <c r="T84" s="69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7" t="s">
        <v>5</v>
      </c>
      <c r="B86" s="710" t="s">
        <v>6</v>
      </c>
      <c r="C86" s="713" t="s">
        <v>0</v>
      </c>
      <c r="D86" s="696" t="s">
        <v>45</v>
      </c>
      <c r="E86" s="697"/>
      <c r="F86" s="696" t="s">
        <v>57</v>
      </c>
      <c r="G86" s="697"/>
      <c r="H86" s="696" t="s">
        <v>378</v>
      </c>
      <c r="I86" s="697"/>
      <c r="J86" s="696" t="s">
        <v>41</v>
      </c>
      <c r="K86" s="697"/>
      <c r="L86" s="705" t="s">
        <v>58</v>
      </c>
      <c r="M86" s="706"/>
      <c r="N86" s="705" t="s">
        <v>59</v>
      </c>
      <c r="O86" s="706"/>
      <c r="P86" s="705" t="s">
        <v>42</v>
      </c>
      <c r="Q86" s="706"/>
      <c r="R86" s="696" t="s">
        <v>46</v>
      </c>
      <c r="S86" s="697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8"/>
      <c r="B87" s="711"/>
      <c r="C87" s="714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9"/>
      <c r="B88" s="712"/>
      <c r="C88" s="715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5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3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8"/>
      <c r="B120" s="699"/>
      <c r="C120" s="699"/>
      <c r="D120" s="699"/>
      <c r="E120" s="699"/>
      <c r="F120" s="699"/>
      <c r="G120" s="699"/>
      <c r="H120" s="699"/>
      <c r="I120" s="699"/>
      <c r="J120" s="699"/>
      <c r="K120" s="700"/>
      <c r="L120" s="12" t="s">
        <v>20</v>
      </c>
      <c r="M120" s="687" t="s">
        <v>18</v>
      </c>
      <c r="N120" s="687"/>
      <c r="O120" s="687"/>
      <c r="P120" s="687"/>
      <c r="Q120" s="687"/>
      <c r="R120" s="687"/>
      <c r="S120" s="687"/>
      <c r="T120" s="688" t="str">
        <f>$X$34</f>
        <v>バレーボール指数</v>
      </c>
      <c r="U120" s="688"/>
      <c r="X120" s="12"/>
      <c r="Y120" s="687"/>
      <c r="Z120" s="687"/>
      <c r="AA120" s="687"/>
      <c r="AB120" s="687"/>
      <c r="AC120" s="687"/>
      <c r="AD120" s="687"/>
      <c r="AE120" s="687"/>
      <c r="AF120" s="687"/>
      <c r="AG120" s="687"/>
    </row>
    <row r="121" spans="1:33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3"/>
      <c r="L121" s="12" t="s">
        <v>20</v>
      </c>
      <c r="M121" s="689" t="s">
        <v>19</v>
      </c>
      <c r="N121" s="689"/>
      <c r="O121" s="689"/>
      <c r="P121" s="689"/>
      <c r="Q121" s="689"/>
      <c r="R121" s="689"/>
      <c r="S121" s="689"/>
      <c r="T121" s="690" t="str">
        <f>X117</f>
        <v/>
      </c>
      <c r="U121" s="691"/>
      <c r="X121" s="12"/>
      <c r="Y121" s="689"/>
      <c r="Z121" s="689"/>
      <c r="AA121" s="689"/>
      <c r="AB121" s="689"/>
      <c r="AC121" s="689"/>
      <c r="AD121" s="689"/>
      <c r="AE121" s="689"/>
      <c r="AF121" s="689"/>
      <c r="AG121" s="689"/>
    </row>
    <row r="122" spans="1:33" ht="14.25">
      <c r="A122" s="704" t="str">
        <f>$A$40</f>
        <v>フォーマット作成者　：　Komuro Consulting Group　小室匡史</v>
      </c>
      <c r="B122" s="704"/>
      <c r="C122" s="704"/>
      <c r="D122" s="704"/>
      <c r="E122" s="704"/>
      <c r="F122" s="704"/>
      <c r="G122" s="704"/>
      <c r="H122" s="704"/>
      <c r="I122" s="704"/>
      <c r="J122" s="704"/>
      <c r="K122" s="704"/>
      <c r="L122" s="421" t="s">
        <v>20</v>
      </c>
      <c r="M122" s="686" t="s">
        <v>104</v>
      </c>
      <c r="N122" s="686"/>
      <c r="O122" s="686"/>
      <c r="P122" s="686"/>
      <c r="Q122" s="686"/>
      <c r="R122" s="686"/>
      <c r="S122" s="686"/>
      <c r="T122" s="691"/>
      <c r="U122" s="691"/>
      <c r="X122" s="12"/>
      <c r="Y122" s="686"/>
      <c r="Z122" s="686"/>
      <c r="AA122" s="686"/>
      <c r="AB122" s="686"/>
      <c r="AC122" s="686"/>
      <c r="AD122" s="686"/>
      <c r="AE122" s="686"/>
      <c r="AF122" s="686"/>
      <c r="AG122" s="686"/>
    </row>
    <row r="124" spans="1:33" ht="30" customHeight="1">
      <c r="A124" s="692" t="str">
        <f>$A$1</f>
        <v>●●チームバレーボール体力指数　レーダーチャート</v>
      </c>
      <c r="B124" s="692"/>
      <c r="C124" s="692"/>
      <c r="D124" s="692"/>
      <c r="E124" s="692"/>
      <c r="F124" s="692"/>
      <c r="G124" s="692"/>
      <c r="H124" s="692"/>
      <c r="I124" s="692"/>
      <c r="J124" s="692"/>
      <c r="K124" s="692"/>
      <c r="L124" s="692"/>
      <c r="M124" s="692"/>
      <c r="N124" s="692"/>
      <c r="O124" s="692"/>
      <c r="P124" s="692"/>
      <c r="Q124" s="692"/>
      <c r="R124" s="692"/>
      <c r="S124" s="692"/>
      <c r="T124" s="692"/>
      <c r="U124" s="692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93" t="str">
        <f>IF(表示変換!B9="","",表示変換!B9)</f>
        <v/>
      </c>
      <c r="C125" s="693"/>
      <c r="D125" s="9"/>
      <c r="E125" s="10" t="s">
        <v>11</v>
      </c>
      <c r="F125" s="694" t="str">
        <f>IF(表示変換!I9="","",表示変換!I9)</f>
        <v/>
      </c>
      <c r="G125" s="694"/>
      <c r="H125" s="13" t="s">
        <v>12</v>
      </c>
      <c r="I125" s="14"/>
      <c r="J125" s="13" t="s">
        <v>13</v>
      </c>
      <c r="K125" s="694" t="str">
        <f>IF(表示変換!J9="","",表示変換!J9)</f>
        <v/>
      </c>
      <c r="L125" s="694"/>
      <c r="M125" s="10" t="s">
        <v>14</v>
      </c>
      <c r="N125" s="6"/>
      <c r="O125" s="693" t="s">
        <v>15</v>
      </c>
      <c r="P125" s="693"/>
      <c r="Q125" s="693" t="str">
        <f>IF(表示変換!H9="","",表示変換!H9)</f>
        <v/>
      </c>
      <c r="R125" s="693"/>
      <c r="S125" s="695" t="str">
        <f>IF(入力!$C$4="","",入力!$C$4)</f>
        <v>2016.01.01</v>
      </c>
      <c r="T125" s="69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7" t="s">
        <v>5</v>
      </c>
      <c r="B127" s="710" t="s">
        <v>6</v>
      </c>
      <c r="C127" s="713" t="s">
        <v>0</v>
      </c>
      <c r="D127" s="696" t="s">
        <v>99</v>
      </c>
      <c r="E127" s="697"/>
      <c r="F127" s="696" t="s">
        <v>100</v>
      </c>
      <c r="G127" s="697"/>
      <c r="H127" s="696" t="s">
        <v>378</v>
      </c>
      <c r="I127" s="697"/>
      <c r="J127" s="696" t="s">
        <v>41</v>
      </c>
      <c r="K127" s="697"/>
      <c r="L127" s="705" t="s">
        <v>101</v>
      </c>
      <c r="M127" s="706"/>
      <c r="N127" s="705" t="s">
        <v>102</v>
      </c>
      <c r="O127" s="706"/>
      <c r="P127" s="705" t="s">
        <v>42</v>
      </c>
      <c r="Q127" s="706"/>
      <c r="R127" s="696" t="s">
        <v>103</v>
      </c>
      <c r="S127" s="697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8"/>
      <c r="B128" s="711"/>
      <c r="C128" s="714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9"/>
      <c r="B129" s="712"/>
      <c r="C129" s="715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8"/>
      <c r="B161" s="699"/>
      <c r="C161" s="699"/>
      <c r="D161" s="699"/>
      <c r="E161" s="699"/>
      <c r="F161" s="699"/>
      <c r="G161" s="699"/>
      <c r="H161" s="699"/>
      <c r="I161" s="699"/>
      <c r="J161" s="699"/>
      <c r="K161" s="700"/>
      <c r="L161" s="12" t="s">
        <v>20</v>
      </c>
      <c r="M161" s="687" t="s">
        <v>18</v>
      </c>
      <c r="N161" s="687"/>
      <c r="O161" s="687"/>
      <c r="P161" s="687"/>
      <c r="Q161" s="687"/>
      <c r="R161" s="687"/>
      <c r="S161" s="687"/>
      <c r="T161" s="688" t="str">
        <f>$X$34</f>
        <v>バレーボール指数</v>
      </c>
      <c r="U161" s="688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3"/>
      <c r="L162" s="12" t="s">
        <v>20</v>
      </c>
      <c r="M162" s="689" t="s">
        <v>19</v>
      </c>
      <c r="N162" s="689"/>
      <c r="O162" s="689"/>
      <c r="P162" s="689"/>
      <c r="Q162" s="689"/>
      <c r="R162" s="689"/>
      <c r="S162" s="689"/>
      <c r="T162" s="690" t="str">
        <f>X158</f>
        <v/>
      </c>
      <c r="U162" s="691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704" t="str">
        <f>$A$40</f>
        <v>フォーマット作成者　：　Komuro Consulting Group　小室匡史</v>
      </c>
      <c r="B163" s="704"/>
      <c r="C163" s="704"/>
      <c r="D163" s="704"/>
      <c r="E163" s="704"/>
      <c r="F163" s="704"/>
      <c r="G163" s="704"/>
      <c r="H163" s="704"/>
      <c r="I163" s="704"/>
      <c r="J163" s="704"/>
      <c r="K163" s="704"/>
      <c r="L163" s="421" t="s">
        <v>20</v>
      </c>
      <c r="M163" s="686" t="s">
        <v>104</v>
      </c>
      <c r="N163" s="686"/>
      <c r="O163" s="686"/>
      <c r="P163" s="686"/>
      <c r="Q163" s="686"/>
      <c r="R163" s="686"/>
      <c r="S163" s="686"/>
      <c r="T163" s="691"/>
      <c r="U163" s="691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2" t="str">
        <f>$A$1</f>
        <v>●●チームバレーボール体力指数　レーダーチャート</v>
      </c>
      <c r="B165" s="692"/>
      <c r="C165" s="692"/>
      <c r="D165" s="692"/>
      <c r="E165" s="692"/>
      <c r="F165" s="692"/>
      <c r="G165" s="692"/>
      <c r="H165" s="692"/>
      <c r="I165" s="692"/>
      <c r="J165" s="692"/>
      <c r="K165" s="692"/>
      <c r="L165" s="692"/>
      <c r="M165" s="692"/>
      <c r="N165" s="692"/>
      <c r="O165" s="692"/>
      <c r="P165" s="692"/>
      <c r="Q165" s="692"/>
      <c r="R165" s="692"/>
      <c r="S165" s="692"/>
      <c r="T165" s="692"/>
      <c r="U165" s="692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93" t="str">
        <f>IF(表示変換!B10="","",表示変換!B10)</f>
        <v/>
      </c>
      <c r="C166" s="693"/>
      <c r="D166" s="9"/>
      <c r="E166" s="10" t="s">
        <v>11</v>
      </c>
      <c r="F166" s="694" t="str">
        <f>IF(表示変換!I10="","",表示変換!I10)</f>
        <v/>
      </c>
      <c r="G166" s="694"/>
      <c r="H166" s="13" t="s">
        <v>12</v>
      </c>
      <c r="I166" s="14"/>
      <c r="J166" s="13" t="s">
        <v>13</v>
      </c>
      <c r="K166" s="694" t="str">
        <f>IF(表示変換!J10="","",表示変換!J10)</f>
        <v/>
      </c>
      <c r="L166" s="694"/>
      <c r="M166" s="10" t="s">
        <v>14</v>
      </c>
      <c r="N166" s="6"/>
      <c r="O166" s="693" t="s">
        <v>15</v>
      </c>
      <c r="P166" s="693"/>
      <c r="Q166" s="693" t="str">
        <f>IF(表示変換!H10="","",表示変換!H10)</f>
        <v/>
      </c>
      <c r="R166" s="693"/>
      <c r="S166" s="695" t="str">
        <f>IF(入力!$C$4="","",入力!$C$4)</f>
        <v>2016.01.01</v>
      </c>
      <c r="T166" s="69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7" t="s">
        <v>5</v>
      </c>
      <c r="B168" s="710" t="s">
        <v>6</v>
      </c>
      <c r="C168" s="713" t="s">
        <v>0</v>
      </c>
      <c r="D168" s="696" t="s">
        <v>99</v>
      </c>
      <c r="E168" s="697"/>
      <c r="F168" s="696" t="s">
        <v>100</v>
      </c>
      <c r="G168" s="697"/>
      <c r="H168" s="696" t="s">
        <v>378</v>
      </c>
      <c r="I168" s="697"/>
      <c r="J168" s="696" t="s">
        <v>41</v>
      </c>
      <c r="K168" s="697"/>
      <c r="L168" s="705" t="s">
        <v>101</v>
      </c>
      <c r="M168" s="706"/>
      <c r="N168" s="705" t="s">
        <v>102</v>
      </c>
      <c r="O168" s="706"/>
      <c r="P168" s="705" t="s">
        <v>42</v>
      </c>
      <c r="Q168" s="706"/>
      <c r="R168" s="696" t="s">
        <v>103</v>
      </c>
      <c r="S168" s="697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8"/>
      <c r="B169" s="711"/>
      <c r="C169" s="714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9"/>
      <c r="B170" s="712"/>
      <c r="C170" s="715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8"/>
      <c r="B202" s="699"/>
      <c r="C202" s="699"/>
      <c r="D202" s="699"/>
      <c r="E202" s="699"/>
      <c r="F202" s="699"/>
      <c r="G202" s="699"/>
      <c r="H202" s="699"/>
      <c r="I202" s="699"/>
      <c r="J202" s="699"/>
      <c r="K202" s="700"/>
      <c r="L202" s="12" t="s">
        <v>20</v>
      </c>
      <c r="M202" s="687" t="s">
        <v>18</v>
      </c>
      <c r="N202" s="687"/>
      <c r="O202" s="687"/>
      <c r="P202" s="687"/>
      <c r="Q202" s="687"/>
      <c r="R202" s="687"/>
      <c r="S202" s="687"/>
      <c r="T202" s="688" t="str">
        <f>$X$34</f>
        <v>バレーボール指数</v>
      </c>
      <c r="U202" s="688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701"/>
      <c r="B203" s="702"/>
      <c r="C203" s="702"/>
      <c r="D203" s="702"/>
      <c r="E203" s="702"/>
      <c r="F203" s="702"/>
      <c r="G203" s="702"/>
      <c r="H203" s="702"/>
      <c r="I203" s="702"/>
      <c r="J203" s="702"/>
      <c r="K203" s="703"/>
      <c r="L203" s="12" t="s">
        <v>20</v>
      </c>
      <c r="M203" s="689" t="s">
        <v>19</v>
      </c>
      <c r="N203" s="689"/>
      <c r="O203" s="689"/>
      <c r="P203" s="689"/>
      <c r="Q203" s="689"/>
      <c r="R203" s="689"/>
      <c r="S203" s="689"/>
      <c r="T203" s="690" t="str">
        <f>X199</f>
        <v/>
      </c>
      <c r="U203" s="691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704" t="str">
        <f>$A$40</f>
        <v>フォーマット作成者　：　Komuro Consulting Group　小室匡史</v>
      </c>
      <c r="B204" s="704"/>
      <c r="C204" s="704"/>
      <c r="D204" s="704"/>
      <c r="E204" s="704"/>
      <c r="F204" s="704"/>
      <c r="G204" s="704"/>
      <c r="H204" s="704"/>
      <c r="I204" s="704"/>
      <c r="J204" s="704"/>
      <c r="K204" s="704"/>
      <c r="L204" s="421" t="s">
        <v>20</v>
      </c>
      <c r="M204" s="686" t="s">
        <v>104</v>
      </c>
      <c r="N204" s="686"/>
      <c r="O204" s="686"/>
      <c r="P204" s="686"/>
      <c r="Q204" s="686"/>
      <c r="R204" s="686"/>
      <c r="S204" s="686"/>
      <c r="T204" s="691"/>
      <c r="U204" s="691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2" t="str">
        <f>$A$1</f>
        <v>●●チームバレーボール体力指数　レーダーチャート</v>
      </c>
      <c r="B206" s="692"/>
      <c r="C206" s="692"/>
      <c r="D206" s="692"/>
      <c r="E206" s="692"/>
      <c r="F206" s="692"/>
      <c r="G206" s="692"/>
      <c r="H206" s="692"/>
      <c r="I206" s="692"/>
      <c r="J206" s="692"/>
      <c r="K206" s="692"/>
      <c r="L206" s="692"/>
      <c r="M206" s="692"/>
      <c r="N206" s="692"/>
      <c r="O206" s="692"/>
      <c r="P206" s="692"/>
      <c r="Q206" s="692"/>
      <c r="R206" s="692"/>
      <c r="S206" s="692"/>
      <c r="T206" s="692"/>
      <c r="U206" s="692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93" t="str">
        <f>IF(表示変換!B11="","",表示変換!B11)</f>
        <v/>
      </c>
      <c r="C207" s="693"/>
      <c r="D207" s="9"/>
      <c r="E207" s="10" t="s">
        <v>11</v>
      </c>
      <c r="F207" s="694" t="str">
        <f>IF(表示変換!I11="","",表示変換!I11)</f>
        <v/>
      </c>
      <c r="G207" s="694"/>
      <c r="H207" s="13" t="s">
        <v>12</v>
      </c>
      <c r="I207" s="14"/>
      <c r="J207" s="13" t="s">
        <v>13</v>
      </c>
      <c r="K207" s="694" t="str">
        <f>IF(表示変換!J11="","",表示変換!J11)</f>
        <v/>
      </c>
      <c r="L207" s="694"/>
      <c r="M207" s="10" t="s">
        <v>14</v>
      </c>
      <c r="N207" s="6"/>
      <c r="O207" s="693" t="s">
        <v>15</v>
      </c>
      <c r="P207" s="693"/>
      <c r="Q207" s="693" t="str">
        <f>IF(表示変換!H11="","",表示変換!H11)</f>
        <v/>
      </c>
      <c r="R207" s="693"/>
      <c r="S207" s="695" t="str">
        <f>IF(入力!$C$4="","",入力!$C$4)</f>
        <v>2016.01.01</v>
      </c>
      <c r="T207" s="69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7" t="s">
        <v>5</v>
      </c>
      <c r="B209" s="710" t="s">
        <v>6</v>
      </c>
      <c r="C209" s="713" t="s">
        <v>0</v>
      </c>
      <c r="D209" s="696" t="s">
        <v>45</v>
      </c>
      <c r="E209" s="697"/>
      <c r="F209" s="696" t="s">
        <v>57</v>
      </c>
      <c r="G209" s="697"/>
      <c r="H209" s="696" t="s">
        <v>378</v>
      </c>
      <c r="I209" s="697"/>
      <c r="J209" s="696" t="s">
        <v>41</v>
      </c>
      <c r="K209" s="697"/>
      <c r="L209" s="705" t="s">
        <v>58</v>
      </c>
      <c r="M209" s="706"/>
      <c r="N209" s="705" t="s">
        <v>59</v>
      </c>
      <c r="O209" s="706"/>
      <c r="P209" s="705" t="s">
        <v>42</v>
      </c>
      <c r="Q209" s="706"/>
      <c r="R209" s="696" t="s">
        <v>46</v>
      </c>
      <c r="S209" s="697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8"/>
      <c r="B210" s="711"/>
      <c r="C210" s="714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9"/>
      <c r="B211" s="712"/>
      <c r="C211" s="715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8"/>
      <c r="B243" s="699"/>
      <c r="C243" s="699"/>
      <c r="D243" s="699"/>
      <c r="E243" s="699"/>
      <c r="F243" s="699"/>
      <c r="G243" s="699"/>
      <c r="H243" s="699"/>
      <c r="I243" s="699"/>
      <c r="J243" s="699"/>
      <c r="K243" s="700"/>
      <c r="L243" s="12" t="s">
        <v>20</v>
      </c>
      <c r="M243" s="687" t="s">
        <v>18</v>
      </c>
      <c r="N243" s="687"/>
      <c r="O243" s="687"/>
      <c r="P243" s="687"/>
      <c r="Q243" s="687"/>
      <c r="R243" s="687"/>
      <c r="S243" s="687"/>
      <c r="T243" s="688" t="str">
        <f>$X$34</f>
        <v>バレーボール指数</v>
      </c>
      <c r="U243" s="688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701"/>
      <c r="B244" s="702"/>
      <c r="C244" s="702"/>
      <c r="D244" s="702"/>
      <c r="E244" s="702"/>
      <c r="F244" s="702"/>
      <c r="G244" s="702"/>
      <c r="H244" s="702"/>
      <c r="I244" s="702"/>
      <c r="J244" s="702"/>
      <c r="K244" s="703"/>
      <c r="L244" s="12" t="s">
        <v>20</v>
      </c>
      <c r="M244" s="689" t="s">
        <v>19</v>
      </c>
      <c r="N244" s="689"/>
      <c r="O244" s="689"/>
      <c r="P244" s="689"/>
      <c r="Q244" s="689"/>
      <c r="R244" s="689"/>
      <c r="S244" s="689"/>
      <c r="T244" s="690" t="str">
        <f>X240</f>
        <v/>
      </c>
      <c r="U244" s="691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704" t="str">
        <f>$A$40</f>
        <v>フォーマット作成者　：　Komuro Consulting Group　小室匡史</v>
      </c>
      <c r="B245" s="704"/>
      <c r="C245" s="704"/>
      <c r="D245" s="704"/>
      <c r="E245" s="704"/>
      <c r="F245" s="704"/>
      <c r="G245" s="704"/>
      <c r="H245" s="704"/>
      <c r="I245" s="704"/>
      <c r="J245" s="704"/>
      <c r="K245" s="704"/>
      <c r="L245" s="421" t="s">
        <v>20</v>
      </c>
      <c r="M245" s="686" t="s">
        <v>104</v>
      </c>
      <c r="N245" s="686"/>
      <c r="O245" s="686"/>
      <c r="P245" s="686"/>
      <c r="Q245" s="686"/>
      <c r="R245" s="686"/>
      <c r="S245" s="686"/>
      <c r="T245" s="691"/>
      <c r="U245" s="691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2" t="str">
        <f>$A$1</f>
        <v>●●チームバレーボール体力指数　レーダーチャート</v>
      </c>
      <c r="B247" s="692"/>
      <c r="C247" s="692"/>
      <c r="D247" s="692"/>
      <c r="E247" s="692"/>
      <c r="F247" s="692"/>
      <c r="G247" s="692"/>
      <c r="H247" s="692"/>
      <c r="I247" s="692"/>
      <c r="J247" s="692"/>
      <c r="K247" s="692"/>
      <c r="L247" s="692"/>
      <c r="M247" s="692"/>
      <c r="N247" s="692"/>
      <c r="O247" s="692"/>
      <c r="P247" s="692"/>
      <c r="Q247" s="692"/>
      <c r="R247" s="692"/>
      <c r="S247" s="692"/>
      <c r="T247" s="692"/>
      <c r="U247" s="692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93" t="str">
        <f>IF(表示変換!B12="","",表示変換!B12)</f>
        <v/>
      </c>
      <c r="C248" s="693"/>
      <c r="D248" s="9"/>
      <c r="E248" s="10" t="s">
        <v>11</v>
      </c>
      <c r="F248" s="694" t="str">
        <f>IF(表示変換!I12="","",表示変換!I12)</f>
        <v/>
      </c>
      <c r="G248" s="694"/>
      <c r="H248" s="13" t="s">
        <v>12</v>
      </c>
      <c r="I248" s="14"/>
      <c r="J248" s="13" t="s">
        <v>13</v>
      </c>
      <c r="K248" s="694" t="str">
        <f>IF(表示変換!J12="","",表示変換!J12)</f>
        <v/>
      </c>
      <c r="L248" s="694"/>
      <c r="M248" s="10" t="s">
        <v>14</v>
      </c>
      <c r="N248" s="6"/>
      <c r="O248" s="693" t="s">
        <v>15</v>
      </c>
      <c r="P248" s="693"/>
      <c r="Q248" s="693" t="str">
        <f>IF(表示変換!H12="","",表示変換!H12)</f>
        <v/>
      </c>
      <c r="R248" s="693"/>
      <c r="S248" s="695" t="str">
        <f>IF(入力!$C$4="","",入力!$C$4)</f>
        <v>2016.01.01</v>
      </c>
      <c r="T248" s="69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7" t="s">
        <v>5</v>
      </c>
      <c r="B250" s="710" t="s">
        <v>6</v>
      </c>
      <c r="C250" s="713" t="s">
        <v>0</v>
      </c>
      <c r="D250" s="696" t="s">
        <v>45</v>
      </c>
      <c r="E250" s="697"/>
      <c r="F250" s="696" t="s">
        <v>57</v>
      </c>
      <c r="G250" s="697"/>
      <c r="H250" s="696" t="s">
        <v>378</v>
      </c>
      <c r="I250" s="697"/>
      <c r="J250" s="696" t="s">
        <v>41</v>
      </c>
      <c r="K250" s="697"/>
      <c r="L250" s="705" t="s">
        <v>58</v>
      </c>
      <c r="M250" s="706"/>
      <c r="N250" s="705" t="s">
        <v>59</v>
      </c>
      <c r="O250" s="706"/>
      <c r="P250" s="705" t="s">
        <v>42</v>
      </c>
      <c r="Q250" s="706"/>
      <c r="R250" s="696" t="s">
        <v>46</v>
      </c>
      <c r="S250" s="697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8"/>
      <c r="B251" s="711"/>
      <c r="C251" s="714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9"/>
      <c r="B252" s="712"/>
      <c r="C252" s="715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8"/>
      <c r="B284" s="699"/>
      <c r="C284" s="699"/>
      <c r="D284" s="699"/>
      <c r="E284" s="699"/>
      <c r="F284" s="699"/>
      <c r="G284" s="699"/>
      <c r="H284" s="699"/>
      <c r="I284" s="699"/>
      <c r="J284" s="699"/>
      <c r="K284" s="700"/>
      <c r="L284" s="12" t="s">
        <v>20</v>
      </c>
      <c r="M284" s="687" t="s">
        <v>18</v>
      </c>
      <c r="N284" s="687"/>
      <c r="O284" s="687"/>
      <c r="P284" s="687"/>
      <c r="Q284" s="687"/>
      <c r="R284" s="687"/>
      <c r="S284" s="687"/>
      <c r="T284" s="688" t="str">
        <f>$X$34</f>
        <v>バレーボール指数</v>
      </c>
      <c r="U284" s="688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701"/>
      <c r="B285" s="702"/>
      <c r="C285" s="702"/>
      <c r="D285" s="702"/>
      <c r="E285" s="702"/>
      <c r="F285" s="702"/>
      <c r="G285" s="702"/>
      <c r="H285" s="702"/>
      <c r="I285" s="702"/>
      <c r="J285" s="702"/>
      <c r="K285" s="703"/>
      <c r="L285" s="12" t="s">
        <v>20</v>
      </c>
      <c r="M285" s="689" t="s">
        <v>19</v>
      </c>
      <c r="N285" s="689"/>
      <c r="O285" s="689"/>
      <c r="P285" s="689"/>
      <c r="Q285" s="689"/>
      <c r="R285" s="689"/>
      <c r="S285" s="689"/>
      <c r="T285" s="690" t="str">
        <f>X281</f>
        <v/>
      </c>
      <c r="U285" s="691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704" t="str">
        <f>$A$40</f>
        <v>フォーマット作成者　：　Komuro Consulting Group　小室匡史</v>
      </c>
      <c r="B286" s="704"/>
      <c r="C286" s="704"/>
      <c r="D286" s="704"/>
      <c r="E286" s="704"/>
      <c r="F286" s="704"/>
      <c r="G286" s="704"/>
      <c r="H286" s="704"/>
      <c r="I286" s="704"/>
      <c r="J286" s="704"/>
      <c r="K286" s="704"/>
      <c r="L286" s="421" t="s">
        <v>20</v>
      </c>
      <c r="M286" s="686" t="s">
        <v>104</v>
      </c>
      <c r="N286" s="686"/>
      <c r="O286" s="686"/>
      <c r="P286" s="686"/>
      <c r="Q286" s="686"/>
      <c r="R286" s="686"/>
      <c r="S286" s="686"/>
      <c r="T286" s="691"/>
      <c r="U286" s="691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2" t="str">
        <f>$A$1</f>
        <v>●●チームバレーボール体力指数　レーダーチャート</v>
      </c>
      <c r="B288" s="692"/>
      <c r="C288" s="692"/>
      <c r="D288" s="692"/>
      <c r="E288" s="692"/>
      <c r="F288" s="692"/>
      <c r="G288" s="692"/>
      <c r="H288" s="692"/>
      <c r="I288" s="692"/>
      <c r="J288" s="692"/>
      <c r="K288" s="692"/>
      <c r="L288" s="692"/>
      <c r="M288" s="692"/>
      <c r="N288" s="692"/>
      <c r="O288" s="692"/>
      <c r="P288" s="692"/>
      <c r="Q288" s="692"/>
      <c r="R288" s="692"/>
      <c r="S288" s="692"/>
      <c r="T288" s="692"/>
      <c r="U288" s="692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93" t="str">
        <f>IF(表示変換!B13="","",表示変換!B13)</f>
        <v/>
      </c>
      <c r="C289" s="693"/>
      <c r="D289" s="9"/>
      <c r="E289" s="10" t="s">
        <v>11</v>
      </c>
      <c r="F289" s="694" t="str">
        <f>IF(表示変換!I13="","",表示変換!I13)</f>
        <v/>
      </c>
      <c r="G289" s="694"/>
      <c r="H289" s="13" t="s">
        <v>12</v>
      </c>
      <c r="I289" s="14"/>
      <c r="J289" s="13" t="s">
        <v>13</v>
      </c>
      <c r="K289" s="694" t="str">
        <f>IF(表示変換!J13="","",表示変換!J13)</f>
        <v/>
      </c>
      <c r="L289" s="694"/>
      <c r="M289" s="10" t="s">
        <v>14</v>
      </c>
      <c r="N289" s="6"/>
      <c r="O289" s="693" t="s">
        <v>15</v>
      </c>
      <c r="P289" s="693"/>
      <c r="Q289" s="693" t="str">
        <f>IF(表示変換!H13="","",表示変換!H13)</f>
        <v/>
      </c>
      <c r="R289" s="693"/>
      <c r="S289" s="695" t="str">
        <f>IF(入力!$C$4="","",入力!$C$4)</f>
        <v>2016.01.01</v>
      </c>
      <c r="T289" s="69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7" t="s">
        <v>5</v>
      </c>
      <c r="B291" s="710" t="s">
        <v>6</v>
      </c>
      <c r="C291" s="713" t="s">
        <v>0</v>
      </c>
      <c r="D291" s="696" t="s">
        <v>45</v>
      </c>
      <c r="E291" s="697"/>
      <c r="F291" s="696" t="s">
        <v>57</v>
      </c>
      <c r="G291" s="697"/>
      <c r="H291" s="696" t="s">
        <v>378</v>
      </c>
      <c r="I291" s="697"/>
      <c r="J291" s="696" t="s">
        <v>41</v>
      </c>
      <c r="K291" s="697"/>
      <c r="L291" s="705" t="s">
        <v>58</v>
      </c>
      <c r="M291" s="706"/>
      <c r="N291" s="705" t="s">
        <v>59</v>
      </c>
      <c r="O291" s="706"/>
      <c r="P291" s="705" t="s">
        <v>42</v>
      </c>
      <c r="Q291" s="706"/>
      <c r="R291" s="696" t="s">
        <v>46</v>
      </c>
      <c r="S291" s="697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8"/>
      <c r="B292" s="711"/>
      <c r="C292" s="714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9"/>
      <c r="B293" s="712"/>
      <c r="C293" s="715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8"/>
      <c r="B325" s="699"/>
      <c r="C325" s="699"/>
      <c r="D325" s="699"/>
      <c r="E325" s="699"/>
      <c r="F325" s="699"/>
      <c r="G325" s="699"/>
      <c r="H325" s="699"/>
      <c r="I325" s="699"/>
      <c r="J325" s="699"/>
      <c r="K325" s="700"/>
      <c r="L325" s="12" t="s">
        <v>20</v>
      </c>
      <c r="M325" s="687" t="s">
        <v>18</v>
      </c>
      <c r="N325" s="687"/>
      <c r="O325" s="687"/>
      <c r="P325" s="687"/>
      <c r="Q325" s="687"/>
      <c r="R325" s="687"/>
      <c r="S325" s="687"/>
      <c r="T325" s="688" t="str">
        <f>$X$34</f>
        <v>バレーボール指数</v>
      </c>
      <c r="U325" s="688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701"/>
      <c r="B326" s="702"/>
      <c r="C326" s="702"/>
      <c r="D326" s="702"/>
      <c r="E326" s="702"/>
      <c r="F326" s="702"/>
      <c r="G326" s="702"/>
      <c r="H326" s="702"/>
      <c r="I326" s="702"/>
      <c r="J326" s="702"/>
      <c r="K326" s="703"/>
      <c r="L326" s="12" t="s">
        <v>20</v>
      </c>
      <c r="M326" s="689" t="s">
        <v>19</v>
      </c>
      <c r="N326" s="689"/>
      <c r="O326" s="689"/>
      <c r="P326" s="689"/>
      <c r="Q326" s="689"/>
      <c r="R326" s="689"/>
      <c r="S326" s="689"/>
      <c r="T326" s="690" t="str">
        <f>X322</f>
        <v/>
      </c>
      <c r="U326" s="691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704" t="str">
        <f>$A$40</f>
        <v>フォーマット作成者　：　Komuro Consulting Group　小室匡史</v>
      </c>
      <c r="B327" s="704"/>
      <c r="C327" s="704"/>
      <c r="D327" s="704"/>
      <c r="E327" s="704"/>
      <c r="F327" s="704"/>
      <c r="G327" s="704"/>
      <c r="H327" s="704"/>
      <c r="I327" s="704"/>
      <c r="J327" s="704"/>
      <c r="K327" s="704"/>
      <c r="L327" s="421" t="s">
        <v>20</v>
      </c>
      <c r="M327" s="686" t="s">
        <v>104</v>
      </c>
      <c r="N327" s="686"/>
      <c r="O327" s="686"/>
      <c r="P327" s="686"/>
      <c r="Q327" s="686"/>
      <c r="R327" s="686"/>
      <c r="S327" s="686"/>
      <c r="T327" s="691"/>
      <c r="U327" s="691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2" t="str">
        <f>$A$1</f>
        <v>●●チームバレーボール体力指数　レーダーチャート</v>
      </c>
      <c r="B329" s="692"/>
      <c r="C329" s="692"/>
      <c r="D329" s="692"/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692"/>
      <c r="P329" s="692"/>
      <c r="Q329" s="692"/>
      <c r="R329" s="692"/>
      <c r="S329" s="692"/>
      <c r="T329" s="692"/>
      <c r="U329" s="692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93" t="str">
        <f>IF(表示変換!B14="","",表示変換!B14)</f>
        <v/>
      </c>
      <c r="C330" s="693"/>
      <c r="D330" s="9"/>
      <c r="E330" s="10" t="s">
        <v>11</v>
      </c>
      <c r="F330" s="694" t="str">
        <f>IF(表示変換!I14="","",表示変換!I14)</f>
        <v/>
      </c>
      <c r="G330" s="694"/>
      <c r="H330" s="13" t="s">
        <v>12</v>
      </c>
      <c r="I330" s="14"/>
      <c r="J330" s="13" t="s">
        <v>13</v>
      </c>
      <c r="K330" s="694" t="str">
        <f>IF(表示変換!J14="","",表示変換!J14)</f>
        <v/>
      </c>
      <c r="L330" s="694"/>
      <c r="M330" s="10" t="s">
        <v>14</v>
      </c>
      <c r="N330" s="6"/>
      <c r="O330" s="693" t="s">
        <v>15</v>
      </c>
      <c r="P330" s="693"/>
      <c r="Q330" s="693" t="str">
        <f>IF(表示変換!H14="","",表示変換!H14)</f>
        <v/>
      </c>
      <c r="R330" s="693"/>
      <c r="S330" s="695" t="str">
        <f>IF(入力!$C$4="","",入力!$C$4)</f>
        <v>2016.01.01</v>
      </c>
      <c r="T330" s="69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7" t="s">
        <v>5</v>
      </c>
      <c r="B332" s="710" t="s">
        <v>6</v>
      </c>
      <c r="C332" s="713" t="s">
        <v>0</v>
      </c>
      <c r="D332" s="696" t="s">
        <v>45</v>
      </c>
      <c r="E332" s="697"/>
      <c r="F332" s="696" t="s">
        <v>57</v>
      </c>
      <c r="G332" s="697"/>
      <c r="H332" s="696" t="s">
        <v>378</v>
      </c>
      <c r="I332" s="697"/>
      <c r="J332" s="696" t="s">
        <v>41</v>
      </c>
      <c r="K332" s="697"/>
      <c r="L332" s="705" t="s">
        <v>58</v>
      </c>
      <c r="M332" s="706"/>
      <c r="N332" s="705" t="s">
        <v>59</v>
      </c>
      <c r="O332" s="706"/>
      <c r="P332" s="705" t="s">
        <v>42</v>
      </c>
      <c r="Q332" s="706"/>
      <c r="R332" s="696" t="s">
        <v>46</v>
      </c>
      <c r="S332" s="697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8"/>
      <c r="B333" s="711"/>
      <c r="C333" s="714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9"/>
      <c r="B334" s="712"/>
      <c r="C334" s="715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8"/>
      <c r="B366" s="699"/>
      <c r="C366" s="699"/>
      <c r="D366" s="699"/>
      <c r="E366" s="699"/>
      <c r="F366" s="699"/>
      <c r="G366" s="699"/>
      <c r="H366" s="699"/>
      <c r="I366" s="699"/>
      <c r="J366" s="699"/>
      <c r="K366" s="700"/>
      <c r="L366" s="12" t="s">
        <v>20</v>
      </c>
      <c r="M366" s="687" t="s">
        <v>18</v>
      </c>
      <c r="N366" s="687"/>
      <c r="O366" s="687"/>
      <c r="P366" s="687"/>
      <c r="Q366" s="687"/>
      <c r="R366" s="687"/>
      <c r="S366" s="687"/>
      <c r="T366" s="688" t="str">
        <f>$X$34</f>
        <v>バレーボール指数</v>
      </c>
      <c r="U366" s="688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701"/>
      <c r="B367" s="702"/>
      <c r="C367" s="702"/>
      <c r="D367" s="702"/>
      <c r="E367" s="702"/>
      <c r="F367" s="702"/>
      <c r="G367" s="702"/>
      <c r="H367" s="702"/>
      <c r="I367" s="702"/>
      <c r="J367" s="702"/>
      <c r="K367" s="703"/>
      <c r="L367" s="12" t="s">
        <v>20</v>
      </c>
      <c r="M367" s="689" t="s">
        <v>19</v>
      </c>
      <c r="N367" s="689"/>
      <c r="O367" s="689"/>
      <c r="P367" s="689"/>
      <c r="Q367" s="689"/>
      <c r="R367" s="689"/>
      <c r="S367" s="689"/>
      <c r="T367" s="690" t="str">
        <f>X363</f>
        <v/>
      </c>
      <c r="U367" s="691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704" t="str">
        <f>$A$40</f>
        <v>フォーマット作成者　：　Komuro Consulting Group　小室匡史</v>
      </c>
      <c r="B368" s="704"/>
      <c r="C368" s="704"/>
      <c r="D368" s="704"/>
      <c r="E368" s="704"/>
      <c r="F368" s="704"/>
      <c r="G368" s="704"/>
      <c r="H368" s="704"/>
      <c r="I368" s="704"/>
      <c r="J368" s="704"/>
      <c r="K368" s="704"/>
      <c r="L368" s="421" t="s">
        <v>20</v>
      </c>
      <c r="M368" s="686" t="s">
        <v>104</v>
      </c>
      <c r="N368" s="686"/>
      <c r="O368" s="686"/>
      <c r="P368" s="686"/>
      <c r="Q368" s="686"/>
      <c r="R368" s="686"/>
      <c r="S368" s="686"/>
      <c r="T368" s="691"/>
      <c r="U368" s="691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2" t="str">
        <f>$A$1</f>
        <v>●●チームバレーボール体力指数　レーダーチャート</v>
      </c>
      <c r="B370" s="692"/>
      <c r="C370" s="692"/>
      <c r="D370" s="692"/>
      <c r="E370" s="692"/>
      <c r="F370" s="692"/>
      <c r="G370" s="692"/>
      <c r="H370" s="692"/>
      <c r="I370" s="692"/>
      <c r="J370" s="692"/>
      <c r="K370" s="692"/>
      <c r="L370" s="692"/>
      <c r="M370" s="692"/>
      <c r="N370" s="692"/>
      <c r="O370" s="692"/>
      <c r="P370" s="692"/>
      <c r="Q370" s="692"/>
      <c r="R370" s="692"/>
      <c r="S370" s="692"/>
      <c r="T370" s="692"/>
      <c r="U370" s="692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93" t="str">
        <f>IF(表示変換!B15="","",表示変換!B15)</f>
        <v/>
      </c>
      <c r="C371" s="693"/>
      <c r="D371" s="9"/>
      <c r="E371" s="10" t="s">
        <v>11</v>
      </c>
      <c r="F371" s="694" t="str">
        <f>IF(表示変換!I15="","",表示変換!I15)</f>
        <v/>
      </c>
      <c r="G371" s="694"/>
      <c r="H371" s="13" t="s">
        <v>12</v>
      </c>
      <c r="I371" s="14"/>
      <c r="J371" s="13" t="s">
        <v>13</v>
      </c>
      <c r="K371" s="694" t="str">
        <f>IF(表示変換!J15="","",表示変換!J15)</f>
        <v/>
      </c>
      <c r="L371" s="694"/>
      <c r="M371" s="10" t="s">
        <v>14</v>
      </c>
      <c r="N371" s="6"/>
      <c r="O371" s="693" t="s">
        <v>15</v>
      </c>
      <c r="P371" s="693"/>
      <c r="Q371" s="693" t="str">
        <f>IF(表示変換!H15="","",表示変換!H15)</f>
        <v/>
      </c>
      <c r="R371" s="693"/>
      <c r="S371" s="695" t="str">
        <f>IF(入力!$C$4="","",入力!$C$4)</f>
        <v>2016.01.01</v>
      </c>
      <c r="T371" s="69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7" t="s">
        <v>5</v>
      </c>
      <c r="B373" s="710" t="s">
        <v>6</v>
      </c>
      <c r="C373" s="713" t="s">
        <v>0</v>
      </c>
      <c r="D373" s="696" t="s">
        <v>45</v>
      </c>
      <c r="E373" s="697"/>
      <c r="F373" s="696" t="s">
        <v>57</v>
      </c>
      <c r="G373" s="697"/>
      <c r="H373" s="696" t="s">
        <v>378</v>
      </c>
      <c r="I373" s="697"/>
      <c r="J373" s="696" t="s">
        <v>41</v>
      </c>
      <c r="K373" s="697"/>
      <c r="L373" s="705" t="s">
        <v>58</v>
      </c>
      <c r="M373" s="706"/>
      <c r="N373" s="705" t="s">
        <v>59</v>
      </c>
      <c r="O373" s="706"/>
      <c r="P373" s="705" t="s">
        <v>42</v>
      </c>
      <c r="Q373" s="706"/>
      <c r="R373" s="696" t="s">
        <v>46</v>
      </c>
      <c r="S373" s="697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8"/>
      <c r="B374" s="711"/>
      <c r="C374" s="714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9"/>
      <c r="B375" s="712"/>
      <c r="C375" s="715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8"/>
      <c r="B407" s="699"/>
      <c r="C407" s="699"/>
      <c r="D407" s="699"/>
      <c r="E407" s="699"/>
      <c r="F407" s="699"/>
      <c r="G407" s="699"/>
      <c r="H407" s="699"/>
      <c r="I407" s="699"/>
      <c r="J407" s="699"/>
      <c r="K407" s="700"/>
      <c r="L407" s="12" t="s">
        <v>20</v>
      </c>
      <c r="M407" s="687" t="s">
        <v>18</v>
      </c>
      <c r="N407" s="687"/>
      <c r="O407" s="687"/>
      <c r="P407" s="687"/>
      <c r="Q407" s="687"/>
      <c r="R407" s="687"/>
      <c r="S407" s="687"/>
      <c r="T407" s="688" t="str">
        <f>$X$34</f>
        <v>バレーボール指数</v>
      </c>
      <c r="U407" s="688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701"/>
      <c r="B408" s="702"/>
      <c r="C408" s="702"/>
      <c r="D408" s="702"/>
      <c r="E408" s="702"/>
      <c r="F408" s="702"/>
      <c r="G408" s="702"/>
      <c r="H408" s="702"/>
      <c r="I408" s="702"/>
      <c r="J408" s="702"/>
      <c r="K408" s="703"/>
      <c r="L408" s="12" t="s">
        <v>20</v>
      </c>
      <c r="M408" s="689" t="s">
        <v>19</v>
      </c>
      <c r="N408" s="689"/>
      <c r="O408" s="689"/>
      <c r="P408" s="689"/>
      <c r="Q408" s="689"/>
      <c r="R408" s="689"/>
      <c r="S408" s="689"/>
      <c r="T408" s="690" t="str">
        <f>X404</f>
        <v/>
      </c>
      <c r="U408" s="691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704" t="str">
        <f>$A$40</f>
        <v>フォーマット作成者　：　Komuro Consulting Group　小室匡史</v>
      </c>
      <c r="B409" s="704"/>
      <c r="C409" s="704"/>
      <c r="D409" s="704"/>
      <c r="E409" s="704"/>
      <c r="F409" s="704"/>
      <c r="G409" s="704"/>
      <c r="H409" s="704"/>
      <c r="I409" s="704"/>
      <c r="J409" s="704"/>
      <c r="K409" s="704"/>
      <c r="L409" s="421" t="s">
        <v>20</v>
      </c>
      <c r="M409" s="686" t="s">
        <v>104</v>
      </c>
      <c r="N409" s="686"/>
      <c r="O409" s="686"/>
      <c r="P409" s="686"/>
      <c r="Q409" s="686"/>
      <c r="R409" s="686"/>
      <c r="S409" s="686"/>
      <c r="T409" s="691"/>
      <c r="U409" s="691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2" t="str">
        <f>$A$1</f>
        <v>●●チームバレーボール体力指数　レーダーチャート</v>
      </c>
      <c r="B411" s="692"/>
      <c r="C411" s="692"/>
      <c r="D411" s="692"/>
      <c r="E411" s="692"/>
      <c r="F411" s="692"/>
      <c r="G411" s="692"/>
      <c r="H411" s="692"/>
      <c r="I411" s="692"/>
      <c r="J411" s="692"/>
      <c r="K411" s="692"/>
      <c r="L411" s="692"/>
      <c r="M411" s="692"/>
      <c r="N411" s="692"/>
      <c r="O411" s="692"/>
      <c r="P411" s="692"/>
      <c r="Q411" s="692"/>
      <c r="R411" s="692"/>
      <c r="S411" s="692"/>
      <c r="T411" s="692"/>
      <c r="U411" s="692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93" t="str">
        <f>IF(表示変換!B16="","",表示変換!B16)</f>
        <v/>
      </c>
      <c r="C412" s="693"/>
      <c r="D412" s="9"/>
      <c r="E412" s="10" t="s">
        <v>11</v>
      </c>
      <c r="F412" s="694" t="str">
        <f>IF(表示変換!I16="","",表示変換!I16)</f>
        <v/>
      </c>
      <c r="G412" s="694"/>
      <c r="H412" s="13" t="s">
        <v>12</v>
      </c>
      <c r="I412" s="14"/>
      <c r="J412" s="13" t="s">
        <v>13</v>
      </c>
      <c r="K412" s="694" t="str">
        <f>IF(表示変換!J16="","",表示変換!J16)</f>
        <v/>
      </c>
      <c r="L412" s="694"/>
      <c r="M412" s="10" t="s">
        <v>14</v>
      </c>
      <c r="N412" s="6"/>
      <c r="O412" s="693" t="s">
        <v>15</v>
      </c>
      <c r="P412" s="693"/>
      <c r="Q412" s="693" t="str">
        <f>IF(表示変換!H16="","",表示変換!H16)</f>
        <v/>
      </c>
      <c r="R412" s="693"/>
      <c r="S412" s="695" t="str">
        <f>IF(入力!$C$4="","",入力!$C$4)</f>
        <v>2016.01.01</v>
      </c>
      <c r="T412" s="69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7" t="s">
        <v>5</v>
      </c>
      <c r="B414" s="710" t="s">
        <v>6</v>
      </c>
      <c r="C414" s="713" t="s">
        <v>0</v>
      </c>
      <c r="D414" s="696" t="s">
        <v>45</v>
      </c>
      <c r="E414" s="697"/>
      <c r="F414" s="696" t="s">
        <v>57</v>
      </c>
      <c r="G414" s="697"/>
      <c r="H414" s="696" t="s">
        <v>378</v>
      </c>
      <c r="I414" s="697"/>
      <c r="J414" s="696" t="s">
        <v>41</v>
      </c>
      <c r="K414" s="697"/>
      <c r="L414" s="705" t="s">
        <v>58</v>
      </c>
      <c r="M414" s="706"/>
      <c r="N414" s="705" t="s">
        <v>59</v>
      </c>
      <c r="O414" s="706"/>
      <c r="P414" s="705" t="s">
        <v>42</v>
      </c>
      <c r="Q414" s="706"/>
      <c r="R414" s="696" t="s">
        <v>46</v>
      </c>
      <c r="S414" s="697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8"/>
      <c r="B415" s="711"/>
      <c r="C415" s="714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9"/>
      <c r="B416" s="712"/>
      <c r="C416" s="715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8"/>
      <c r="B448" s="699"/>
      <c r="C448" s="699"/>
      <c r="D448" s="699"/>
      <c r="E448" s="699"/>
      <c r="F448" s="699"/>
      <c r="G448" s="699"/>
      <c r="H448" s="699"/>
      <c r="I448" s="699"/>
      <c r="J448" s="699"/>
      <c r="K448" s="700"/>
      <c r="L448" s="12" t="s">
        <v>20</v>
      </c>
      <c r="M448" s="687" t="s">
        <v>18</v>
      </c>
      <c r="N448" s="687"/>
      <c r="O448" s="687"/>
      <c r="P448" s="687"/>
      <c r="Q448" s="687"/>
      <c r="R448" s="687"/>
      <c r="S448" s="687"/>
      <c r="T448" s="688" t="str">
        <f>$X$34</f>
        <v>バレーボール指数</v>
      </c>
      <c r="U448" s="688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701"/>
      <c r="B449" s="702"/>
      <c r="C449" s="702"/>
      <c r="D449" s="702"/>
      <c r="E449" s="702"/>
      <c r="F449" s="702"/>
      <c r="G449" s="702"/>
      <c r="H449" s="702"/>
      <c r="I449" s="702"/>
      <c r="J449" s="702"/>
      <c r="K449" s="703"/>
      <c r="L449" s="12" t="s">
        <v>20</v>
      </c>
      <c r="M449" s="689" t="s">
        <v>19</v>
      </c>
      <c r="N449" s="689"/>
      <c r="O449" s="689"/>
      <c r="P449" s="689"/>
      <c r="Q449" s="689"/>
      <c r="R449" s="689"/>
      <c r="S449" s="689"/>
      <c r="T449" s="690" t="str">
        <f>X445</f>
        <v/>
      </c>
      <c r="U449" s="691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704" t="str">
        <f>$A$40</f>
        <v>フォーマット作成者　：　Komuro Consulting Group　小室匡史</v>
      </c>
      <c r="B450" s="704"/>
      <c r="C450" s="704"/>
      <c r="D450" s="704"/>
      <c r="E450" s="704"/>
      <c r="F450" s="704"/>
      <c r="G450" s="704"/>
      <c r="H450" s="704"/>
      <c r="I450" s="704"/>
      <c r="J450" s="704"/>
      <c r="K450" s="704"/>
      <c r="L450" s="421" t="s">
        <v>20</v>
      </c>
      <c r="M450" s="686" t="s">
        <v>104</v>
      </c>
      <c r="N450" s="686"/>
      <c r="O450" s="686"/>
      <c r="P450" s="686"/>
      <c r="Q450" s="686"/>
      <c r="R450" s="686"/>
      <c r="S450" s="686"/>
      <c r="T450" s="691"/>
      <c r="U450" s="691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2" t="str">
        <f>$A$1</f>
        <v>●●チームバレーボール体力指数　レーダーチャート</v>
      </c>
      <c r="B452" s="692"/>
      <c r="C452" s="692"/>
      <c r="D452" s="692"/>
      <c r="E452" s="692"/>
      <c r="F452" s="692"/>
      <c r="G452" s="692"/>
      <c r="H452" s="692"/>
      <c r="I452" s="692"/>
      <c r="J452" s="692"/>
      <c r="K452" s="692"/>
      <c r="L452" s="692"/>
      <c r="M452" s="692"/>
      <c r="N452" s="692"/>
      <c r="O452" s="692"/>
      <c r="P452" s="692"/>
      <c r="Q452" s="692"/>
      <c r="R452" s="692"/>
      <c r="S452" s="692"/>
      <c r="T452" s="692"/>
      <c r="U452" s="692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93" t="str">
        <f>IF(表示変換!B17="","",表示変換!B17)</f>
        <v/>
      </c>
      <c r="C453" s="693"/>
      <c r="D453" s="9"/>
      <c r="E453" s="10" t="s">
        <v>11</v>
      </c>
      <c r="F453" s="694" t="str">
        <f>IF(表示変換!I17="","",表示変換!I17)</f>
        <v/>
      </c>
      <c r="G453" s="694"/>
      <c r="H453" s="13" t="s">
        <v>12</v>
      </c>
      <c r="I453" s="14"/>
      <c r="J453" s="13" t="s">
        <v>13</v>
      </c>
      <c r="K453" s="694" t="str">
        <f>IF(表示変換!J17="","",表示変換!J17)</f>
        <v/>
      </c>
      <c r="L453" s="694"/>
      <c r="M453" s="10" t="s">
        <v>14</v>
      </c>
      <c r="N453" s="6"/>
      <c r="O453" s="693" t="s">
        <v>15</v>
      </c>
      <c r="P453" s="693"/>
      <c r="Q453" s="693" t="str">
        <f>IF(表示変換!H17="","",表示変換!H17)</f>
        <v/>
      </c>
      <c r="R453" s="693"/>
      <c r="S453" s="695" t="str">
        <f>IF(入力!$C$4="","",入力!$C$4)</f>
        <v>2016.01.01</v>
      </c>
      <c r="T453" s="69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7" t="s">
        <v>5</v>
      </c>
      <c r="B455" s="710" t="s">
        <v>6</v>
      </c>
      <c r="C455" s="713" t="s">
        <v>0</v>
      </c>
      <c r="D455" s="696" t="s">
        <v>45</v>
      </c>
      <c r="E455" s="697"/>
      <c r="F455" s="696" t="s">
        <v>57</v>
      </c>
      <c r="G455" s="697"/>
      <c r="H455" s="696" t="s">
        <v>378</v>
      </c>
      <c r="I455" s="697"/>
      <c r="J455" s="696" t="s">
        <v>41</v>
      </c>
      <c r="K455" s="697"/>
      <c r="L455" s="705" t="s">
        <v>58</v>
      </c>
      <c r="M455" s="706"/>
      <c r="N455" s="705" t="s">
        <v>59</v>
      </c>
      <c r="O455" s="706"/>
      <c r="P455" s="705" t="s">
        <v>42</v>
      </c>
      <c r="Q455" s="706"/>
      <c r="R455" s="696" t="s">
        <v>46</v>
      </c>
      <c r="S455" s="697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8"/>
      <c r="B456" s="711"/>
      <c r="C456" s="714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9"/>
      <c r="B457" s="712"/>
      <c r="C457" s="715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8"/>
      <c r="B489" s="699"/>
      <c r="C489" s="699"/>
      <c r="D489" s="699"/>
      <c r="E489" s="699"/>
      <c r="F489" s="699"/>
      <c r="G489" s="699"/>
      <c r="H489" s="699"/>
      <c r="I489" s="699"/>
      <c r="J489" s="699"/>
      <c r="K489" s="700"/>
      <c r="L489" s="12" t="s">
        <v>20</v>
      </c>
      <c r="M489" s="687" t="s">
        <v>18</v>
      </c>
      <c r="N489" s="687"/>
      <c r="O489" s="687"/>
      <c r="P489" s="687"/>
      <c r="Q489" s="687"/>
      <c r="R489" s="687"/>
      <c r="S489" s="687"/>
      <c r="T489" s="688" t="str">
        <f>$X$34</f>
        <v>バレーボール指数</v>
      </c>
      <c r="U489" s="688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701"/>
      <c r="B490" s="702"/>
      <c r="C490" s="702"/>
      <c r="D490" s="702"/>
      <c r="E490" s="702"/>
      <c r="F490" s="702"/>
      <c r="G490" s="702"/>
      <c r="H490" s="702"/>
      <c r="I490" s="702"/>
      <c r="J490" s="702"/>
      <c r="K490" s="703"/>
      <c r="L490" s="12" t="s">
        <v>20</v>
      </c>
      <c r="M490" s="689" t="s">
        <v>19</v>
      </c>
      <c r="N490" s="689"/>
      <c r="O490" s="689"/>
      <c r="P490" s="689"/>
      <c r="Q490" s="689"/>
      <c r="R490" s="689"/>
      <c r="S490" s="689"/>
      <c r="T490" s="690" t="str">
        <f>X486</f>
        <v/>
      </c>
      <c r="U490" s="691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704" t="str">
        <f>$A$40</f>
        <v>フォーマット作成者　：　Komuro Consulting Group　小室匡史</v>
      </c>
      <c r="B491" s="704"/>
      <c r="C491" s="704"/>
      <c r="D491" s="704"/>
      <c r="E491" s="704"/>
      <c r="F491" s="704"/>
      <c r="G491" s="704"/>
      <c r="H491" s="704"/>
      <c r="I491" s="704"/>
      <c r="J491" s="704"/>
      <c r="K491" s="704"/>
      <c r="L491" s="421" t="s">
        <v>20</v>
      </c>
      <c r="M491" s="686" t="s">
        <v>104</v>
      </c>
      <c r="N491" s="686"/>
      <c r="O491" s="686"/>
      <c r="P491" s="686"/>
      <c r="Q491" s="686"/>
      <c r="R491" s="686"/>
      <c r="S491" s="686"/>
      <c r="T491" s="691"/>
      <c r="U491" s="691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2" t="str">
        <f>$A$1</f>
        <v>●●チームバレーボール体力指数　レーダーチャート</v>
      </c>
      <c r="B493" s="692"/>
      <c r="C493" s="692"/>
      <c r="D493" s="692"/>
      <c r="E493" s="692"/>
      <c r="F493" s="692"/>
      <c r="G493" s="692"/>
      <c r="H493" s="692"/>
      <c r="I493" s="692"/>
      <c r="J493" s="692"/>
      <c r="K493" s="692"/>
      <c r="L493" s="692"/>
      <c r="M493" s="692"/>
      <c r="N493" s="692"/>
      <c r="O493" s="692"/>
      <c r="P493" s="692"/>
      <c r="Q493" s="692"/>
      <c r="R493" s="692"/>
      <c r="S493" s="692"/>
      <c r="T493" s="692"/>
      <c r="U493" s="692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93" t="str">
        <f>IF(表示変換!B18="","",表示変換!B18)</f>
        <v/>
      </c>
      <c r="C494" s="693"/>
      <c r="D494" s="9"/>
      <c r="E494" s="10" t="s">
        <v>11</v>
      </c>
      <c r="F494" s="694" t="str">
        <f>IF(表示変換!I18="","",表示変換!I18)</f>
        <v/>
      </c>
      <c r="G494" s="694"/>
      <c r="H494" s="13" t="s">
        <v>12</v>
      </c>
      <c r="I494" s="14"/>
      <c r="J494" s="13" t="s">
        <v>13</v>
      </c>
      <c r="K494" s="694" t="str">
        <f>IF(表示変換!J18="","",表示変換!J18)</f>
        <v/>
      </c>
      <c r="L494" s="694"/>
      <c r="M494" s="10" t="s">
        <v>14</v>
      </c>
      <c r="N494" s="6"/>
      <c r="O494" s="693" t="s">
        <v>15</v>
      </c>
      <c r="P494" s="693"/>
      <c r="Q494" s="693" t="str">
        <f>IF(表示変換!H18="","",表示変換!H18)</f>
        <v/>
      </c>
      <c r="R494" s="693"/>
      <c r="S494" s="695" t="str">
        <f>IF(入力!$C$4="","",入力!$C$4)</f>
        <v>2016.01.01</v>
      </c>
      <c r="T494" s="69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7" t="s">
        <v>5</v>
      </c>
      <c r="B496" s="710" t="s">
        <v>6</v>
      </c>
      <c r="C496" s="713" t="s">
        <v>0</v>
      </c>
      <c r="D496" s="696" t="s">
        <v>45</v>
      </c>
      <c r="E496" s="697"/>
      <c r="F496" s="696" t="s">
        <v>57</v>
      </c>
      <c r="G496" s="697"/>
      <c r="H496" s="696" t="s">
        <v>378</v>
      </c>
      <c r="I496" s="697"/>
      <c r="J496" s="696" t="s">
        <v>41</v>
      </c>
      <c r="K496" s="697"/>
      <c r="L496" s="705" t="s">
        <v>58</v>
      </c>
      <c r="M496" s="706"/>
      <c r="N496" s="705" t="s">
        <v>59</v>
      </c>
      <c r="O496" s="706"/>
      <c r="P496" s="705" t="s">
        <v>42</v>
      </c>
      <c r="Q496" s="706"/>
      <c r="R496" s="696" t="s">
        <v>46</v>
      </c>
      <c r="S496" s="697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8"/>
      <c r="B497" s="711"/>
      <c r="C497" s="714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9"/>
      <c r="B498" s="712"/>
      <c r="C498" s="715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8"/>
      <c r="B530" s="699"/>
      <c r="C530" s="699"/>
      <c r="D530" s="699"/>
      <c r="E530" s="699"/>
      <c r="F530" s="699"/>
      <c r="G530" s="699"/>
      <c r="H530" s="699"/>
      <c r="I530" s="699"/>
      <c r="J530" s="699"/>
      <c r="K530" s="700"/>
      <c r="L530" s="12" t="s">
        <v>20</v>
      </c>
      <c r="M530" s="687" t="s">
        <v>18</v>
      </c>
      <c r="N530" s="687"/>
      <c r="O530" s="687"/>
      <c r="P530" s="687"/>
      <c r="Q530" s="687"/>
      <c r="R530" s="687"/>
      <c r="S530" s="687"/>
      <c r="T530" s="688" t="str">
        <f>$X$34</f>
        <v>バレーボール指数</v>
      </c>
      <c r="U530" s="688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701"/>
      <c r="B531" s="702"/>
      <c r="C531" s="702"/>
      <c r="D531" s="702"/>
      <c r="E531" s="702"/>
      <c r="F531" s="702"/>
      <c r="G531" s="702"/>
      <c r="H531" s="702"/>
      <c r="I531" s="702"/>
      <c r="J531" s="702"/>
      <c r="K531" s="703"/>
      <c r="L531" s="12" t="s">
        <v>20</v>
      </c>
      <c r="M531" s="689" t="s">
        <v>19</v>
      </c>
      <c r="N531" s="689"/>
      <c r="O531" s="689"/>
      <c r="P531" s="689"/>
      <c r="Q531" s="689"/>
      <c r="R531" s="689"/>
      <c r="S531" s="689"/>
      <c r="T531" s="690" t="str">
        <f>X527</f>
        <v/>
      </c>
      <c r="U531" s="691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704" t="str">
        <f>$A$40</f>
        <v>フォーマット作成者　：　Komuro Consulting Group　小室匡史</v>
      </c>
      <c r="B532" s="704"/>
      <c r="C532" s="704"/>
      <c r="D532" s="704"/>
      <c r="E532" s="704"/>
      <c r="F532" s="704"/>
      <c r="G532" s="704"/>
      <c r="H532" s="704"/>
      <c r="I532" s="704"/>
      <c r="J532" s="704"/>
      <c r="K532" s="704"/>
      <c r="L532" s="421" t="s">
        <v>20</v>
      </c>
      <c r="M532" s="686" t="s">
        <v>104</v>
      </c>
      <c r="N532" s="686"/>
      <c r="O532" s="686"/>
      <c r="P532" s="686"/>
      <c r="Q532" s="686"/>
      <c r="R532" s="686"/>
      <c r="S532" s="686"/>
      <c r="T532" s="691"/>
      <c r="U532" s="691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2" t="str">
        <f>$A$1</f>
        <v>●●チームバレーボール体力指数　レーダーチャート</v>
      </c>
      <c r="B534" s="692"/>
      <c r="C534" s="692"/>
      <c r="D534" s="692"/>
      <c r="E534" s="692"/>
      <c r="F534" s="692"/>
      <c r="G534" s="692"/>
      <c r="H534" s="692"/>
      <c r="I534" s="692"/>
      <c r="J534" s="692"/>
      <c r="K534" s="692"/>
      <c r="L534" s="692"/>
      <c r="M534" s="692"/>
      <c r="N534" s="692"/>
      <c r="O534" s="692"/>
      <c r="P534" s="692"/>
      <c r="Q534" s="692"/>
      <c r="R534" s="692"/>
      <c r="S534" s="692"/>
      <c r="T534" s="692"/>
      <c r="U534" s="692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93" t="str">
        <f>IF(表示変換!B19="","",表示変換!B19)</f>
        <v/>
      </c>
      <c r="C535" s="693"/>
      <c r="D535" s="9"/>
      <c r="E535" s="10" t="s">
        <v>11</v>
      </c>
      <c r="F535" s="694" t="str">
        <f>IF(表示変換!I19="","",表示変換!I19)</f>
        <v/>
      </c>
      <c r="G535" s="694"/>
      <c r="H535" s="13" t="s">
        <v>12</v>
      </c>
      <c r="I535" s="14"/>
      <c r="J535" s="13" t="s">
        <v>13</v>
      </c>
      <c r="K535" s="694" t="str">
        <f>IF(表示変換!J19="","",表示変換!J19)</f>
        <v/>
      </c>
      <c r="L535" s="694"/>
      <c r="M535" s="10" t="s">
        <v>14</v>
      </c>
      <c r="N535" s="6"/>
      <c r="O535" s="693" t="s">
        <v>15</v>
      </c>
      <c r="P535" s="693"/>
      <c r="Q535" s="693" t="str">
        <f>IF(表示変換!H19="","",表示変換!H19)</f>
        <v/>
      </c>
      <c r="R535" s="693"/>
      <c r="S535" s="695" t="str">
        <f>IF(入力!$C$4="","",入力!$C$4)</f>
        <v>2016.01.01</v>
      </c>
      <c r="T535" s="69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7" t="s">
        <v>5</v>
      </c>
      <c r="B537" s="710" t="s">
        <v>6</v>
      </c>
      <c r="C537" s="713" t="s">
        <v>0</v>
      </c>
      <c r="D537" s="696" t="s">
        <v>45</v>
      </c>
      <c r="E537" s="697"/>
      <c r="F537" s="696" t="s">
        <v>57</v>
      </c>
      <c r="G537" s="697"/>
      <c r="H537" s="696" t="s">
        <v>378</v>
      </c>
      <c r="I537" s="697"/>
      <c r="J537" s="696" t="s">
        <v>41</v>
      </c>
      <c r="K537" s="697"/>
      <c r="L537" s="705" t="s">
        <v>58</v>
      </c>
      <c r="M537" s="706"/>
      <c r="N537" s="705" t="s">
        <v>59</v>
      </c>
      <c r="O537" s="706"/>
      <c r="P537" s="705" t="s">
        <v>42</v>
      </c>
      <c r="Q537" s="706"/>
      <c r="R537" s="696" t="s">
        <v>46</v>
      </c>
      <c r="S537" s="697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8"/>
      <c r="B538" s="711"/>
      <c r="C538" s="714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9"/>
      <c r="B539" s="712"/>
      <c r="C539" s="715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8"/>
      <c r="B571" s="699"/>
      <c r="C571" s="699"/>
      <c r="D571" s="699"/>
      <c r="E571" s="699"/>
      <c r="F571" s="699"/>
      <c r="G571" s="699"/>
      <c r="H571" s="699"/>
      <c r="I571" s="699"/>
      <c r="J571" s="699"/>
      <c r="K571" s="700"/>
      <c r="L571" s="12" t="s">
        <v>20</v>
      </c>
      <c r="M571" s="687" t="s">
        <v>18</v>
      </c>
      <c r="N571" s="687"/>
      <c r="O571" s="687"/>
      <c r="P571" s="687"/>
      <c r="Q571" s="687"/>
      <c r="R571" s="687"/>
      <c r="S571" s="687"/>
      <c r="T571" s="688" t="str">
        <f>$X$34</f>
        <v>バレーボール指数</v>
      </c>
      <c r="U571" s="688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701"/>
      <c r="B572" s="702"/>
      <c r="C572" s="702"/>
      <c r="D572" s="702"/>
      <c r="E572" s="702"/>
      <c r="F572" s="702"/>
      <c r="G572" s="702"/>
      <c r="H572" s="702"/>
      <c r="I572" s="702"/>
      <c r="J572" s="702"/>
      <c r="K572" s="703"/>
      <c r="L572" s="12" t="s">
        <v>20</v>
      </c>
      <c r="M572" s="689" t="s">
        <v>19</v>
      </c>
      <c r="N572" s="689"/>
      <c r="O572" s="689"/>
      <c r="P572" s="689"/>
      <c r="Q572" s="689"/>
      <c r="R572" s="689"/>
      <c r="S572" s="689"/>
      <c r="T572" s="690" t="str">
        <f>X568</f>
        <v/>
      </c>
      <c r="U572" s="691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704" t="str">
        <f>$A$40</f>
        <v>フォーマット作成者　：　Komuro Consulting Group　小室匡史</v>
      </c>
      <c r="B573" s="704"/>
      <c r="C573" s="704"/>
      <c r="D573" s="704"/>
      <c r="E573" s="704"/>
      <c r="F573" s="704"/>
      <c r="G573" s="704"/>
      <c r="H573" s="704"/>
      <c r="I573" s="704"/>
      <c r="J573" s="704"/>
      <c r="K573" s="704"/>
      <c r="L573" s="421" t="s">
        <v>20</v>
      </c>
      <c r="M573" s="686" t="s">
        <v>104</v>
      </c>
      <c r="N573" s="686"/>
      <c r="O573" s="686"/>
      <c r="P573" s="686"/>
      <c r="Q573" s="686"/>
      <c r="R573" s="686"/>
      <c r="S573" s="686"/>
      <c r="T573" s="691"/>
      <c r="U573" s="691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2" t="str">
        <f>$A$1</f>
        <v>●●チームバレーボール体力指数　レーダーチャート</v>
      </c>
      <c r="B575" s="692"/>
      <c r="C575" s="692"/>
      <c r="D575" s="692"/>
      <c r="E575" s="692"/>
      <c r="F575" s="692"/>
      <c r="G575" s="692"/>
      <c r="H575" s="692"/>
      <c r="I575" s="692"/>
      <c r="J575" s="692"/>
      <c r="K575" s="692"/>
      <c r="L575" s="692"/>
      <c r="M575" s="692"/>
      <c r="N575" s="692"/>
      <c r="O575" s="692"/>
      <c r="P575" s="692"/>
      <c r="Q575" s="692"/>
      <c r="R575" s="692"/>
      <c r="S575" s="692"/>
      <c r="T575" s="692"/>
      <c r="U575" s="692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93" t="str">
        <f>IF(表示変換!B20="","",表示変換!B20)</f>
        <v/>
      </c>
      <c r="C576" s="693"/>
      <c r="D576" s="9"/>
      <c r="E576" s="10" t="s">
        <v>11</v>
      </c>
      <c r="F576" s="694" t="str">
        <f>IF(表示変換!I20="","",表示変換!I20)</f>
        <v/>
      </c>
      <c r="G576" s="694"/>
      <c r="H576" s="13" t="s">
        <v>12</v>
      </c>
      <c r="I576" s="14"/>
      <c r="J576" s="13" t="s">
        <v>13</v>
      </c>
      <c r="K576" s="694" t="str">
        <f>IF(表示変換!J20="","",表示変換!J20)</f>
        <v/>
      </c>
      <c r="L576" s="694"/>
      <c r="M576" s="10" t="s">
        <v>14</v>
      </c>
      <c r="N576" s="6"/>
      <c r="O576" s="693" t="s">
        <v>15</v>
      </c>
      <c r="P576" s="693"/>
      <c r="Q576" s="693" t="str">
        <f>IF(表示変換!H20="","",表示変換!H20)</f>
        <v/>
      </c>
      <c r="R576" s="693"/>
      <c r="S576" s="695" t="str">
        <f>IF(入力!$C$4="","",入力!$C$4)</f>
        <v>2016.01.01</v>
      </c>
      <c r="T576" s="69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7" t="s">
        <v>5</v>
      </c>
      <c r="B578" s="710" t="s">
        <v>6</v>
      </c>
      <c r="C578" s="713" t="s">
        <v>0</v>
      </c>
      <c r="D578" s="696" t="s">
        <v>45</v>
      </c>
      <c r="E578" s="697"/>
      <c r="F578" s="696" t="s">
        <v>57</v>
      </c>
      <c r="G578" s="697"/>
      <c r="H578" s="696" t="s">
        <v>378</v>
      </c>
      <c r="I578" s="697"/>
      <c r="J578" s="696" t="s">
        <v>41</v>
      </c>
      <c r="K578" s="697"/>
      <c r="L578" s="705" t="s">
        <v>58</v>
      </c>
      <c r="M578" s="706"/>
      <c r="N578" s="705" t="s">
        <v>59</v>
      </c>
      <c r="O578" s="706"/>
      <c r="P578" s="705" t="s">
        <v>42</v>
      </c>
      <c r="Q578" s="706"/>
      <c r="R578" s="696" t="s">
        <v>46</v>
      </c>
      <c r="S578" s="697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8"/>
      <c r="B579" s="711"/>
      <c r="C579" s="714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9"/>
      <c r="B580" s="712"/>
      <c r="C580" s="715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8"/>
      <c r="B612" s="699"/>
      <c r="C612" s="699"/>
      <c r="D612" s="699"/>
      <c r="E612" s="699"/>
      <c r="F612" s="699"/>
      <c r="G612" s="699"/>
      <c r="H612" s="699"/>
      <c r="I612" s="699"/>
      <c r="J612" s="699"/>
      <c r="K612" s="700"/>
      <c r="L612" s="12" t="s">
        <v>20</v>
      </c>
      <c r="M612" s="687" t="s">
        <v>18</v>
      </c>
      <c r="N612" s="687"/>
      <c r="O612" s="687"/>
      <c r="P612" s="687"/>
      <c r="Q612" s="687"/>
      <c r="R612" s="687"/>
      <c r="S612" s="687"/>
      <c r="T612" s="688" t="str">
        <f>$X$34</f>
        <v>バレーボール指数</v>
      </c>
      <c r="U612" s="688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701"/>
      <c r="B613" s="702"/>
      <c r="C613" s="702"/>
      <c r="D613" s="702"/>
      <c r="E613" s="702"/>
      <c r="F613" s="702"/>
      <c r="G613" s="702"/>
      <c r="H613" s="702"/>
      <c r="I613" s="702"/>
      <c r="J613" s="702"/>
      <c r="K613" s="703"/>
      <c r="L613" s="12" t="s">
        <v>20</v>
      </c>
      <c r="M613" s="689" t="s">
        <v>19</v>
      </c>
      <c r="N613" s="689"/>
      <c r="O613" s="689"/>
      <c r="P613" s="689"/>
      <c r="Q613" s="689"/>
      <c r="R613" s="689"/>
      <c r="S613" s="689"/>
      <c r="T613" s="690" t="str">
        <f>X609</f>
        <v/>
      </c>
      <c r="U613" s="691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704" t="str">
        <f>$A$40</f>
        <v>フォーマット作成者　：　Komuro Consulting Group　小室匡史</v>
      </c>
      <c r="B614" s="704"/>
      <c r="C614" s="704"/>
      <c r="D614" s="704"/>
      <c r="E614" s="704"/>
      <c r="F614" s="704"/>
      <c r="G614" s="704"/>
      <c r="H614" s="704"/>
      <c r="I614" s="704"/>
      <c r="J614" s="704"/>
      <c r="K614" s="704"/>
      <c r="L614" s="421" t="s">
        <v>20</v>
      </c>
      <c r="M614" s="686" t="s">
        <v>104</v>
      </c>
      <c r="N614" s="686"/>
      <c r="O614" s="686"/>
      <c r="P614" s="686"/>
      <c r="Q614" s="686"/>
      <c r="R614" s="686"/>
      <c r="S614" s="686"/>
      <c r="T614" s="691"/>
      <c r="U614" s="691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2" t="str">
        <f>$A$1</f>
        <v>●●チームバレーボール体力指数　レーダーチャート</v>
      </c>
      <c r="B616" s="692"/>
      <c r="C616" s="692"/>
      <c r="D616" s="692"/>
      <c r="E616" s="692"/>
      <c r="F616" s="692"/>
      <c r="G616" s="692"/>
      <c r="H616" s="692"/>
      <c r="I616" s="692"/>
      <c r="J616" s="692"/>
      <c r="K616" s="692"/>
      <c r="L616" s="692"/>
      <c r="M616" s="692"/>
      <c r="N616" s="692"/>
      <c r="O616" s="692"/>
      <c r="P616" s="692"/>
      <c r="Q616" s="692"/>
      <c r="R616" s="692"/>
      <c r="S616" s="692"/>
      <c r="T616" s="692"/>
      <c r="U616" s="692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93" t="str">
        <f>IF(表示変換!B21="","",表示変換!B21)</f>
        <v/>
      </c>
      <c r="C617" s="693"/>
      <c r="D617" s="9"/>
      <c r="E617" s="10" t="s">
        <v>11</v>
      </c>
      <c r="F617" s="694" t="str">
        <f>IF(表示変換!I21="","",表示変換!I21)</f>
        <v/>
      </c>
      <c r="G617" s="694"/>
      <c r="H617" s="13" t="s">
        <v>12</v>
      </c>
      <c r="I617" s="14"/>
      <c r="J617" s="13" t="s">
        <v>13</v>
      </c>
      <c r="K617" s="694" t="str">
        <f>IF(表示変換!J21="","",表示変換!J21)</f>
        <v/>
      </c>
      <c r="L617" s="694"/>
      <c r="M617" s="10" t="s">
        <v>14</v>
      </c>
      <c r="N617" s="6"/>
      <c r="O617" s="693" t="s">
        <v>15</v>
      </c>
      <c r="P617" s="693"/>
      <c r="Q617" s="693" t="str">
        <f>IF(表示変換!H21="","",表示変換!H21)</f>
        <v/>
      </c>
      <c r="R617" s="693"/>
      <c r="S617" s="695" t="str">
        <f>IF(入力!$C$4="","",入力!$C$4)</f>
        <v>2016.01.01</v>
      </c>
      <c r="T617" s="69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7" t="s">
        <v>5</v>
      </c>
      <c r="B619" s="710" t="s">
        <v>6</v>
      </c>
      <c r="C619" s="713" t="s">
        <v>0</v>
      </c>
      <c r="D619" s="696" t="s">
        <v>45</v>
      </c>
      <c r="E619" s="697"/>
      <c r="F619" s="696" t="s">
        <v>57</v>
      </c>
      <c r="G619" s="697"/>
      <c r="H619" s="696" t="s">
        <v>378</v>
      </c>
      <c r="I619" s="697"/>
      <c r="J619" s="696" t="s">
        <v>41</v>
      </c>
      <c r="K619" s="697"/>
      <c r="L619" s="705" t="s">
        <v>58</v>
      </c>
      <c r="M619" s="706"/>
      <c r="N619" s="705" t="s">
        <v>59</v>
      </c>
      <c r="O619" s="706"/>
      <c r="P619" s="705" t="s">
        <v>42</v>
      </c>
      <c r="Q619" s="706"/>
      <c r="R619" s="696" t="s">
        <v>46</v>
      </c>
      <c r="S619" s="697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8"/>
      <c r="B620" s="711"/>
      <c r="C620" s="714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9"/>
      <c r="B621" s="712"/>
      <c r="C621" s="715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8"/>
      <c r="B653" s="699"/>
      <c r="C653" s="699"/>
      <c r="D653" s="699"/>
      <c r="E653" s="699"/>
      <c r="F653" s="699"/>
      <c r="G653" s="699"/>
      <c r="H653" s="699"/>
      <c r="I653" s="699"/>
      <c r="J653" s="699"/>
      <c r="K653" s="700"/>
      <c r="L653" s="12" t="s">
        <v>20</v>
      </c>
      <c r="M653" s="687" t="s">
        <v>18</v>
      </c>
      <c r="N653" s="687"/>
      <c r="O653" s="687"/>
      <c r="P653" s="687"/>
      <c r="Q653" s="687"/>
      <c r="R653" s="687"/>
      <c r="S653" s="687"/>
      <c r="T653" s="688" t="str">
        <f>$X$34</f>
        <v>バレーボール指数</v>
      </c>
      <c r="U653" s="688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701"/>
      <c r="B654" s="702"/>
      <c r="C654" s="702"/>
      <c r="D654" s="702"/>
      <c r="E654" s="702"/>
      <c r="F654" s="702"/>
      <c r="G654" s="702"/>
      <c r="H654" s="702"/>
      <c r="I654" s="702"/>
      <c r="J654" s="702"/>
      <c r="K654" s="703"/>
      <c r="L654" s="12" t="s">
        <v>20</v>
      </c>
      <c r="M654" s="689" t="s">
        <v>19</v>
      </c>
      <c r="N654" s="689"/>
      <c r="O654" s="689"/>
      <c r="P654" s="689"/>
      <c r="Q654" s="689"/>
      <c r="R654" s="689"/>
      <c r="S654" s="689"/>
      <c r="T654" s="690" t="str">
        <f>X650</f>
        <v/>
      </c>
      <c r="U654" s="691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704" t="str">
        <f>$A$40</f>
        <v>フォーマット作成者　：　Komuro Consulting Group　小室匡史</v>
      </c>
      <c r="B655" s="704"/>
      <c r="C655" s="704"/>
      <c r="D655" s="704"/>
      <c r="E655" s="704"/>
      <c r="F655" s="704"/>
      <c r="G655" s="704"/>
      <c r="H655" s="704"/>
      <c r="I655" s="704"/>
      <c r="J655" s="704"/>
      <c r="K655" s="704"/>
      <c r="L655" s="421" t="s">
        <v>20</v>
      </c>
      <c r="M655" s="686" t="s">
        <v>104</v>
      </c>
      <c r="N655" s="686"/>
      <c r="O655" s="686"/>
      <c r="P655" s="686"/>
      <c r="Q655" s="686"/>
      <c r="R655" s="686"/>
      <c r="S655" s="686"/>
      <c r="T655" s="691"/>
      <c r="U655" s="691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2" t="str">
        <f>$A$1</f>
        <v>●●チームバレーボール体力指数　レーダーチャート</v>
      </c>
      <c r="B657" s="692"/>
      <c r="C657" s="692"/>
      <c r="D657" s="692"/>
      <c r="E657" s="692"/>
      <c r="F657" s="692"/>
      <c r="G657" s="692"/>
      <c r="H657" s="692"/>
      <c r="I657" s="692"/>
      <c r="J657" s="692"/>
      <c r="K657" s="692"/>
      <c r="L657" s="692"/>
      <c r="M657" s="692"/>
      <c r="N657" s="692"/>
      <c r="O657" s="692"/>
      <c r="P657" s="692"/>
      <c r="Q657" s="692"/>
      <c r="R657" s="692"/>
      <c r="S657" s="692"/>
      <c r="T657" s="692"/>
      <c r="U657" s="692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93" t="str">
        <f>IF(表示変換!B22="","",表示変換!B22)</f>
        <v/>
      </c>
      <c r="C658" s="693"/>
      <c r="D658" s="9"/>
      <c r="E658" s="10" t="s">
        <v>11</v>
      </c>
      <c r="F658" s="694" t="str">
        <f>IF(表示変換!I22="","",表示変換!I22)</f>
        <v/>
      </c>
      <c r="G658" s="694"/>
      <c r="H658" s="13" t="s">
        <v>12</v>
      </c>
      <c r="I658" s="14"/>
      <c r="J658" s="13" t="s">
        <v>13</v>
      </c>
      <c r="K658" s="694" t="str">
        <f>IF(表示変換!J22="","",表示変換!J22)</f>
        <v/>
      </c>
      <c r="L658" s="694"/>
      <c r="M658" s="10" t="s">
        <v>14</v>
      </c>
      <c r="N658" s="6"/>
      <c r="O658" s="693" t="s">
        <v>15</v>
      </c>
      <c r="P658" s="693"/>
      <c r="Q658" s="693" t="str">
        <f>IF(表示変換!H22="","",表示変換!H22)</f>
        <v/>
      </c>
      <c r="R658" s="693"/>
      <c r="S658" s="695" t="str">
        <f>IF(入力!$C$4="","",入力!$C$4)</f>
        <v>2016.01.01</v>
      </c>
      <c r="T658" s="69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7" t="s">
        <v>5</v>
      </c>
      <c r="B660" s="710" t="s">
        <v>6</v>
      </c>
      <c r="C660" s="713" t="s">
        <v>0</v>
      </c>
      <c r="D660" s="696" t="s">
        <v>45</v>
      </c>
      <c r="E660" s="697"/>
      <c r="F660" s="696" t="s">
        <v>57</v>
      </c>
      <c r="G660" s="697"/>
      <c r="H660" s="696" t="s">
        <v>378</v>
      </c>
      <c r="I660" s="697"/>
      <c r="J660" s="696" t="s">
        <v>41</v>
      </c>
      <c r="K660" s="697"/>
      <c r="L660" s="705" t="s">
        <v>58</v>
      </c>
      <c r="M660" s="706"/>
      <c r="N660" s="705" t="s">
        <v>59</v>
      </c>
      <c r="O660" s="706"/>
      <c r="P660" s="705" t="s">
        <v>42</v>
      </c>
      <c r="Q660" s="706"/>
      <c r="R660" s="696" t="s">
        <v>46</v>
      </c>
      <c r="S660" s="697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8"/>
      <c r="B661" s="711"/>
      <c r="C661" s="714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9"/>
      <c r="B662" s="712"/>
      <c r="C662" s="715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8"/>
      <c r="B694" s="699"/>
      <c r="C694" s="699"/>
      <c r="D694" s="699"/>
      <c r="E694" s="699"/>
      <c r="F694" s="699"/>
      <c r="G694" s="699"/>
      <c r="H694" s="699"/>
      <c r="I694" s="699"/>
      <c r="J694" s="699"/>
      <c r="K694" s="700"/>
      <c r="L694" s="12" t="s">
        <v>20</v>
      </c>
      <c r="M694" s="687" t="s">
        <v>18</v>
      </c>
      <c r="N694" s="687"/>
      <c r="O694" s="687"/>
      <c r="P694" s="687"/>
      <c r="Q694" s="687"/>
      <c r="R694" s="687"/>
      <c r="S694" s="687"/>
      <c r="T694" s="688" t="str">
        <f>$X$34</f>
        <v>バレーボール指数</v>
      </c>
      <c r="U694" s="688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701"/>
      <c r="B695" s="702"/>
      <c r="C695" s="702"/>
      <c r="D695" s="702"/>
      <c r="E695" s="702"/>
      <c r="F695" s="702"/>
      <c r="G695" s="702"/>
      <c r="H695" s="702"/>
      <c r="I695" s="702"/>
      <c r="J695" s="702"/>
      <c r="K695" s="703"/>
      <c r="L695" s="12" t="s">
        <v>20</v>
      </c>
      <c r="M695" s="689" t="s">
        <v>19</v>
      </c>
      <c r="N695" s="689"/>
      <c r="O695" s="689"/>
      <c r="P695" s="689"/>
      <c r="Q695" s="689"/>
      <c r="R695" s="689"/>
      <c r="S695" s="689"/>
      <c r="T695" s="690" t="str">
        <f>X691</f>
        <v/>
      </c>
      <c r="U695" s="691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704" t="str">
        <f>$A$40</f>
        <v>フォーマット作成者　：　Komuro Consulting Group　小室匡史</v>
      </c>
      <c r="B696" s="704"/>
      <c r="C696" s="704"/>
      <c r="D696" s="704"/>
      <c r="E696" s="704"/>
      <c r="F696" s="704"/>
      <c r="G696" s="704"/>
      <c r="H696" s="704"/>
      <c r="I696" s="704"/>
      <c r="J696" s="704"/>
      <c r="K696" s="704"/>
      <c r="L696" s="421" t="s">
        <v>20</v>
      </c>
      <c r="M696" s="686" t="s">
        <v>104</v>
      </c>
      <c r="N696" s="686"/>
      <c r="O696" s="686"/>
      <c r="P696" s="686"/>
      <c r="Q696" s="686"/>
      <c r="R696" s="686"/>
      <c r="S696" s="686"/>
      <c r="T696" s="691"/>
      <c r="U696" s="691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2" t="str">
        <f>$A$1</f>
        <v>●●チームバレーボール体力指数　レーダーチャート</v>
      </c>
      <c r="B698" s="692"/>
      <c r="C698" s="692"/>
      <c r="D698" s="692"/>
      <c r="E698" s="692"/>
      <c r="F698" s="692"/>
      <c r="G698" s="692"/>
      <c r="H698" s="692"/>
      <c r="I698" s="692"/>
      <c r="J698" s="692"/>
      <c r="K698" s="692"/>
      <c r="L698" s="692"/>
      <c r="M698" s="692"/>
      <c r="N698" s="692"/>
      <c r="O698" s="692"/>
      <c r="P698" s="692"/>
      <c r="Q698" s="692"/>
      <c r="R698" s="692"/>
      <c r="S698" s="692"/>
      <c r="T698" s="692"/>
      <c r="U698" s="692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93" t="str">
        <f>IF(表示変換!B23="","",表示変換!B23)</f>
        <v/>
      </c>
      <c r="C699" s="693"/>
      <c r="D699" s="9"/>
      <c r="E699" s="10" t="s">
        <v>11</v>
      </c>
      <c r="F699" s="694" t="str">
        <f>IF(表示変換!I23="","",表示変換!I23)</f>
        <v/>
      </c>
      <c r="G699" s="694"/>
      <c r="H699" s="13" t="s">
        <v>12</v>
      </c>
      <c r="I699" s="14"/>
      <c r="J699" s="13" t="s">
        <v>13</v>
      </c>
      <c r="K699" s="694" t="str">
        <f>IF(表示変換!J23="","",表示変換!J23)</f>
        <v/>
      </c>
      <c r="L699" s="694"/>
      <c r="M699" s="10" t="s">
        <v>14</v>
      </c>
      <c r="N699" s="6"/>
      <c r="O699" s="693" t="s">
        <v>15</v>
      </c>
      <c r="P699" s="693"/>
      <c r="Q699" s="693" t="str">
        <f>IF(表示変換!H23="","",表示変換!H23)</f>
        <v/>
      </c>
      <c r="R699" s="693"/>
      <c r="S699" s="695" t="str">
        <f>IF(入力!$C$4="","",入力!$C$4)</f>
        <v>2016.01.01</v>
      </c>
      <c r="T699" s="69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7" t="s">
        <v>5</v>
      </c>
      <c r="B701" s="710" t="s">
        <v>6</v>
      </c>
      <c r="C701" s="713" t="s">
        <v>0</v>
      </c>
      <c r="D701" s="696" t="s">
        <v>45</v>
      </c>
      <c r="E701" s="697"/>
      <c r="F701" s="696" t="s">
        <v>57</v>
      </c>
      <c r="G701" s="697"/>
      <c r="H701" s="696" t="s">
        <v>378</v>
      </c>
      <c r="I701" s="697"/>
      <c r="J701" s="696" t="s">
        <v>41</v>
      </c>
      <c r="K701" s="697"/>
      <c r="L701" s="705" t="s">
        <v>58</v>
      </c>
      <c r="M701" s="706"/>
      <c r="N701" s="705" t="s">
        <v>59</v>
      </c>
      <c r="O701" s="706"/>
      <c r="P701" s="705" t="s">
        <v>42</v>
      </c>
      <c r="Q701" s="706"/>
      <c r="R701" s="696" t="s">
        <v>46</v>
      </c>
      <c r="S701" s="697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8"/>
      <c r="B702" s="711"/>
      <c r="C702" s="714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9"/>
      <c r="B703" s="712"/>
      <c r="C703" s="715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8"/>
      <c r="B735" s="699"/>
      <c r="C735" s="699"/>
      <c r="D735" s="699"/>
      <c r="E735" s="699"/>
      <c r="F735" s="699"/>
      <c r="G735" s="699"/>
      <c r="H735" s="699"/>
      <c r="I735" s="699"/>
      <c r="J735" s="699"/>
      <c r="K735" s="700"/>
      <c r="L735" s="12" t="s">
        <v>20</v>
      </c>
      <c r="M735" s="687" t="s">
        <v>18</v>
      </c>
      <c r="N735" s="687"/>
      <c r="O735" s="687"/>
      <c r="P735" s="687"/>
      <c r="Q735" s="687"/>
      <c r="R735" s="687"/>
      <c r="S735" s="687"/>
      <c r="T735" s="688" t="str">
        <f>$X$34</f>
        <v>バレーボール指数</v>
      </c>
      <c r="U735" s="688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701"/>
      <c r="B736" s="702"/>
      <c r="C736" s="702"/>
      <c r="D736" s="702"/>
      <c r="E736" s="702"/>
      <c r="F736" s="702"/>
      <c r="G736" s="702"/>
      <c r="H736" s="702"/>
      <c r="I736" s="702"/>
      <c r="J736" s="702"/>
      <c r="K736" s="703"/>
      <c r="L736" s="12" t="s">
        <v>20</v>
      </c>
      <c r="M736" s="689" t="s">
        <v>19</v>
      </c>
      <c r="N736" s="689"/>
      <c r="O736" s="689"/>
      <c r="P736" s="689"/>
      <c r="Q736" s="689"/>
      <c r="R736" s="689"/>
      <c r="S736" s="689"/>
      <c r="T736" s="690" t="str">
        <f>X732</f>
        <v/>
      </c>
      <c r="U736" s="691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704" t="str">
        <f>$A$40</f>
        <v>フォーマット作成者　：　Komuro Consulting Group　小室匡史</v>
      </c>
      <c r="B737" s="704"/>
      <c r="C737" s="704"/>
      <c r="D737" s="704"/>
      <c r="E737" s="704"/>
      <c r="F737" s="704"/>
      <c r="G737" s="704"/>
      <c r="H737" s="704"/>
      <c r="I737" s="704"/>
      <c r="J737" s="704"/>
      <c r="K737" s="704"/>
      <c r="L737" s="421" t="s">
        <v>20</v>
      </c>
      <c r="M737" s="686" t="s">
        <v>104</v>
      </c>
      <c r="N737" s="686"/>
      <c r="O737" s="686"/>
      <c r="P737" s="686"/>
      <c r="Q737" s="686"/>
      <c r="R737" s="686"/>
      <c r="S737" s="686"/>
      <c r="T737" s="691"/>
      <c r="U737" s="691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2" t="str">
        <f>$A$1</f>
        <v>●●チームバレーボール体力指数　レーダーチャート</v>
      </c>
      <c r="B739" s="692"/>
      <c r="C739" s="692"/>
      <c r="D739" s="692"/>
      <c r="E739" s="692"/>
      <c r="F739" s="692"/>
      <c r="G739" s="692"/>
      <c r="H739" s="692"/>
      <c r="I739" s="692"/>
      <c r="J739" s="692"/>
      <c r="K739" s="692"/>
      <c r="L739" s="692"/>
      <c r="M739" s="692"/>
      <c r="N739" s="692"/>
      <c r="O739" s="692"/>
      <c r="P739" s="692"/>
      <c r="Q739" s="692"/>
      <c r="R739" s="692"/>
      <c r="S739" s="692"/>
      <c r="T739" s="692"/>
      <c r="U739" s="692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93" t="str">
        <f>IF(表示変換!B24="","",表示変換!B24)</f>
        <v/>
      </c>
      <c r="C740" s="693"/>
      <c r="D740" s="9"/>
      <c r="E740" s="10" t="s">
        <v>11</v>
      </c>
      <c r="F740" s="694" t="str">
        <f>IF(表示変換!I24="","",表示変換!I24)</f>
        <v/>
      </c>
      <c r="G740" s="694"/>
      <c r="H740" s="13" t="s">
        <v>12</v>
      </c>
      <c r="I740" s="14"/>
      <c r="J740" s="13" t="s">
        <v>13</v>
      </c>
      <c r="K740" s="694" t="str">
        <f>IF(表示変換!J24="","",表示変換!J24)</f>
        <v/>
      </c>
      <c r="L740" s="694"/>
      <c r="M740" s="10" t="s">
        <v>14</v>
      </c>
      <c r="N740" s="6"/>
      <c r="O740" s="693" t="s">
        <v>15</v>
      </c>
      <c r="P740" s="693"/>
      <c r="Q740" s="693" t="str">
        <f>IF(表示変換!H24="","",表示変換!H24)</f>
        <v/>
      </c>
      <c r="R740" s="693"/>
      <c r="S740" s="695" t="str">
        <f>IF(入力!$C$4="","",入力!$C$4)</f>
        <v>2016.01.01</v>
      </c>
      <c r="T740" s="69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7" t="s">
        <v>5</v>
      </c>
      <c r="B742" s="710" t="s">
        <v>6</v>
      </c>
      <c r="C742" s="713" t="s">
        <v>0</v>
      </c>
      <c r="D742" s="696" t="s">
        <v>45</v>
      </c>
      <c r="E742" s="697"/>
      <c r="F742" s="696" t="s">
        <v>57</v>
      </c>
      <c r="G742" s="697"/>
      <c r="H742" s="696" t="s">
        <v>378</v>
      </c>
      <c r="I742" s="697"/>
      <c r="J742" s="696" t="s">
        <v>41</v>
      </c>
      <c r="K742" s="697"/>
      <c r="L742" s="705" t="s">
        <v>58</v>
      </c>
      <c r="M742" s="706"/>
      <c r="N742" s="705" t="s">
        <v>59</v>
      </c>
      <c r="O742" s="706"/>
      <c r="P742" s="705" t="s">
        <v>42</v>
      </c>
      <c r="Q742" s="706"/>
      <c r="R742" s="696" t="s">
        <v>46</v>
      </c>
      <c r="S742" s="697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8"/>
      <c r="B743" s="711"/>
      <c r="C743" s="714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9"/>
      <c r="B744" s="712"/>
      <c r="C744" s="715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8"/>
      <c r="B776" s="699"/>
      <c r="C776" s="699"/>
      <c r="D776" s="699"/>
      <c r="E776" s="699"/>
      <c r="F776" s="699"/>
      <c r="G776" s="699"/>
      <c r="H776" s="699"/>
      <c r="I776" s="699"/>
      <c r="J776" s="699"/>
      <c r="K776" s="700"/>
      <c r="L776" s="12" t="s">
        <v>20</v>
      </c>
      <c r="M776" s="687" t="s">
        <v>18</v>
      </c>
      <c r="N776" s="687"/>
      <c r="O776" s="687"/>
      <c r="P776" s="687"/>
      <c r="Q776" s="687"/>
      <c r="R776" s="687"/>
      <c r="S776" s="687"/>
      <c r="T776" s="688" t="str">
        <f>$X$34</f>
        <v>バレーボール指数</v>
      </c>
      <c r="U776" s="688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701"/>
      <c r="B777" s="702"/>
      <c r="C777" s="702"/>
      <c r="D777" s="702"/>
      <c r="E777" s="702"/>
      <c r="F777" s="702"/>
      <c r="G777" s="702"/>
      <c r="H777" s="702"/>
      <c r="I777" s="702"/>
      <c r="J777" s="702"/>
      <c r="K777" s="703"/>
      <c r="L777" s="12" t="s">
        <v>20</v>
      </c>
      <c r="M777" s="689" t="s">
        <v>19</v>
      </c>
      <c r="N777" s="689"/>
      <c r="O777" s="689"/>
      <c r="P777" s="689"/>
      <c r="Q777" s="689"/>
      <c r="R777" s="689"/>
      <c r="S777" s="689"/>
      <c r="T777" s="690" t="str">
        <f>X773</f>
        <v/>
      </c>
      <c r="U777" s="691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704" t="str">
        <f>$A$40</f>
        <v>フォーマット作成者　：　Komuro Consulting Group　小室匡史</v>
      </c>
      <c r="B778" s="704"/>
      <c r="C778" s="704"/>
      <c r="D778" s="704"/>
      <c r="E778" s="704"/>
      <c r="F778" s="704"/>
      <c r="G778" s="704"/>
      <c r="H778" s="704"/>
      <c r="I778" s="704"/>
      <c r="J778" s="704"/>
      <c r="K778" s="704"/>
      <c r="L778" s="421" t="s">
        <v>20</v>
      </c>
      <c r="M778" s="686" t="s">
        <v>104</v>
      </c>
      <c r="N778" s="686"/>
      <c r="O778" s="686"/>
      <c r="P778" s="686"/>
      <c r="Q778" s="686"/>
      <c r="R778" s="686"/>
      <c r="S778" s="686"/>
      <c r="T778" s="691"/>
      <c r="U778" s="691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2" t="str">
        <f>$A$1</f>
        <v>●●チームバレーボール体力指数　レーダーチャート</v>
      </c>
      <c r="B780" s="692"/>
      <c r="C780" s="692"/>
      <c r="D780" s="692"/>
      <c r="E780" s="692"/>
      <c r="F780" s="692"/>
      <c r="G780" s="692"/>
      <c r="H780" s="692"/>
      <c r="I780" s="692"/>
      <c r="J780" s="692"/>
      <c r="K780" s="692"/>
      <c r="L780" s="692"/>
      <c r="M780" s="692"/>
      <c r="N780" s="692"/>
      <c r="O780" s="692"/>
      <c r="P780" s="692"/>
      <c r="Q780" s="692"/>
      <c r="R780" s="692"/>
      <c r="S780" s="692"/>
      <c r="T780" s="692"/>
      <c r="U780" s="692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93" t="str">
        <f>IF(表示変換!B25="","",表示変換!B25)</f>
        <v/>
      </c>
      <c r="C781" s="693"/>
      <c r="D781" s="9"/>
      <c r="E781" s="10" t="s">
        <v>11</v>
      </c>
      <c r="F781" s="694" t="str">
        <f>IF(表示変換!I25="","",表示変換!I25)</f>
        <v/>
      </c>
      <c r="G781" s="694"/>
      <c r="H781" s="13" t="s">
        <v>12</v>
      </c>
      <c r="I781" s="14"/>
      <c r="J781" s="13" t="s">
        <v>13</v>
      </c>
      <c r="K781" s="694" t="str">
        <f>IF(表示変換!J25="","",表示変換!J25)</f>
        <v/>
      </c>
      <c r="L781" s="694"/>
      <c r="M781" s="10" t="s">
        <v>14</v>
      </c>
      <c r="N781" s="6"/>
      <c r="O781" s="693" t="s">
        <v>15</v>
      </c>
      <c r="P781" s="693"/>
      <c r="Q781" s="693" t="str">
        <f>IF(表示変換!H25="","",表示変換!H25)</f>
        <v/>
      </c>
      <c r="R781" s="693"/>
      <c r="S781" s="695" t="str">
        <f>IF(入力!$C$4="","",入力!$C$4)</f>
        <v>2016.01.01</v>
      </c>
      <c r="T781" s="69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7" t="s">
        <v>5</v>
      </c>
      <c r="B783" s="710" t="s">
        <v>6</v>
      </c>
      <c r="C783" s="713" t="s">
        <v>0</v>
      </c>
      <c r="D783" s="696" t="s">
        <v>45</v>
      </c>
      <c r="E783" s="697"/>
      <c r="F783" s="696" t="s">
        <v>57</v>
      </c>
      <c r="G783" s="697"/>
      <c r="H783" s="696" t="s">
        <v>378</v>
      </c>
      <c r="I783" s="697"/>
      <c r="J783" s="696" t="s">
        <v>41</v>
      </c>
      <c r="K783" s="697"/>
      <c r="L783" s="705" t="s">
        <v>58</v>
      </c>
      <c r="M783" s="706"/>
      <c r="N783" s="705" t="s">
        <v>59</v>
      </c>
      <c r="O783" s="706"/>
      <c r="P783" s="705" t="s">
        <v>42</v>
      </c>
      <c r="Q783" s="706"/>
      <c r="R783" s="696" t="s">
        <v>46</v>
      </c>
      <c r="S783" s="697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8"/>
      <c r="B784" s="711"/>
      <c r="C784" s="714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9"/>
      <c r="B785" s="712"/>
      <c r="C785" s="715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8"/>
      <c r="B817" s="699"/>
      <c r="C817" s="699"/>
      <c r="D817" s="699"/>
      <c r="E817" s="699"/>
      <c r="F817" s="699"/>
      <c r="G817" s="699"/>
      <c r="H817" s="699"/>
      <c r="I817" s="699"/>
      <c r="J817" s="699"/>
      <c r="K817" s="700"/>
      <c r="L817" s="12" t="s">
        <v>20</v>
      </c>
      <c r="M817" s="687" t="s">
        <v>18</v>
      </c>
      <c r="N817" s="687"/>
      <c r="O817" s="687"/>
      <c r="P817" s="687"/>
      <c r="Q817" s="687"/>
      <c r="R817" s="687"/>
      <c r="S817" s="687"/>
      <c r="T817" s="688" t="str">
        <f>$X$34</f>
        <v>バレーボール指数</v>
      </c>
      <c r="U817" s="688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701"/>
      <c r="B818" s="702"/>
      <c r="C818" s="702"/>
      <c r="D818" s="702"/>
      <c r="E818" s="702"/>
      <c r="F818" s="702"/>
      <c r="G818" s="702"/>
      <c r="H818" s="702"/>
      <c r="I818" s="702"/>
      <c r="J818" s="702"/>
      <c r="K818" s="703"/>
      <c r="L818" s="12" t="s">
        <v>20</v>
      </c>
      <c r="M818" s="689" t="s">
        <v>19</v>
      </c>
      <c r="N818" s="689"/>
      <c r="O818" s="689"/>
      <c r="P818" s="689"/>
      <c r="Q818" s="689"/>
      <c r="R818" s="689"/>
      <c r="S818" s="689"/>
      <c r="T818" s="690" t="str">
        <f>X814</f>
        <v/>
      </c>
      <c r="U818" s="691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704" t="str">
        <f>$A$40</f>
        <v>フォーマット作成者　：　Komuro Consulting Group　小室匡史</v>
      </c>
      <c r="B819" s="704"/>
      <c r="C819" s="704"/>
      <c r="D819" s="704"/>
      <c r="E819" s="704"/>
      <c r="F819" s="704"/>
      <c r="G819" s="704"/>
      <c r="H819" s="704"/>
      <c r="I819" s="704"/>
      <c r="J819" s="704"/>
      <c r="K819" s="704"/>
      <c r="L819" s="421" t="s">
        <v>20</v>
      </c>
      <c r="M819" s="686" t="s">
        <v>104</v>
      </c>
      <c r="N819" s="686"/>
      <c r="O819" s="686"/>
      <c r="P819" s="686"/>
      <c r="Q819" s="686"/>
      <c r="R819" s="686"/>
      <c r="S819" s="686"/>
      <c r="T819" s="691"/>
      <c r="U819" s="691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2" t="str">
        <f>$A$1</f>
        <v>●●チームバレーボール体力指数　レーダーチャート</v>
      </c>
      <c r="B821" s="692"/>
      <c r="C821" s="692"/>
      <c r="D821" s="692"/>
      <c r="E821" s="692"/>
      <c r="F821" s="692"/>
      <c r="G821" s="692"/>
      <c r="H821" s="692"/>
      <c r="I821" s="692"/>
      <c r="J821" s="692"/>
      <c r="K821" s="692"/>
      <c r="L821" s="692"/>
      <c r="M821" s="692"/>
      <c r="N821" s="692"/>
      <c r="O821" s="692"/>
      <c r="P821" s="692"/>
      <c r="Q821" s="692"/>
      <c r="R821" s="692"/>
      <c r="S821" s="692"/>
      <c r="T821" s="692"/>
      <c r="U821" s="692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693" t="str">
        <f>IF(表示変換!B26="","",表示変換!B26)</f>
        <v/>
      </c>
      <c r="C822" s="693"/>
      <c r="D822" s="9"/>
      <c r="E822" s="10" t="s">
        <v>11</v>
      </c>
      <c r="F822" s="694" t="str">
        <f>IF(表示変換!I26="","",表示変換!I26)</f>
        <v/>
      </c>
      <c r="G822" s="694"/>
      <c r="H822" s="13" t="s">
        <v>12</v>
      </c>
      <c r="I822" s="14"/>
      <c r="J822" s="13" t="s">
        <v>13</v>
      </c>
      <c r="K822" s="694" t="str">
        <f>IF(表示変換!J26="","",表示変換!J26)</f>
        <v/>
      </c>
      <c r="L822" s="694"/>
      <c r="M822" s="10" t="s">
        <v>14</v>
      </c>
      <c r="N822" s="6"/>
      <c r="O822" s="693" t="s">
        <v>15</v>
      </c>
      <c r="P822" s="693"/>
      <c r="Q822" s="693" t="str">
        <f>IF(表示変換!H26="","",表示変換!H26)</f>
        <v/>
      </c>
      <c r="R822" s="693"/>
      <c r="S822" s="695" t="str">
        <f>IF(入力!$C$4="","",入力!$C$4)</f>
        <v>2016.01.01</v>
      </c>
      <c r="T822" s="69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7" t="s">
        <v>5</v>
      </c>
      <c r="B824" s="710" t="s">
        <v>6</v>
      </c>
      <c r="C824" s="713" t="s">
        <v>0</v>
      </c>
      <c r="D824" s="696" t="s">
        <v>45</v>
      </c>
      <c r="E824" s="697"/>
      <c r="F824" s="696" t="s">
        <v>57</v>
      </c>
      <c r="G824" s="697"/>
      <c r="H824" s="696" t="s">
        <v>378</v>
      </c>
      <c r="I824" s="697"/>
      <c r="J824" s="696" t="s">
        <v>41</v>
      </c>
      <c r="K824" s="697"/>
      <c r="L824" s="705" t="s">
        <v>58</v>
      </c>
      <c r="M824" s="706"/>
      <c r="N824" s="705" t="s">
        <v>59</v>
      </c>
      <c r="O824" s="706"/>
      <c r="P824" s="705" t="s">
        <v>42</v>
      </c>
      <c r="Q824" s="706"/>
      <c r="R824" s="696" t="s">
        <v>46</v>
      </c>
      <c r="S824" s="697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8"/>
      <c r="B825" s="711"/>
      <c r="C825" s="714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9"/>
      <c r="B826" s="712"/>
      <c r="C826" s="715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8"/>
      <c r="B858" s="699"/>
      <c r="C858" s="699"/>
      <c r="D858" s="699"/>
      <c r="E858" s="699"/>
      <c r="F858" s="699"/>
      <c r="G858" s="699"/>
      <c r="H858" s="699"/>
      <c r="I858" s="699"/>
      <c r="J858" s="699"/>
      <c r="K858" s="700"/>
      <c r="L858" s="12" t="s">
        <v>20</v>
      </c>
      <c r="M858" s="687" t="s">
        <v>18</v>
      </c>
      <c r="N858" s="687"/>
      <c r="O858" s="687"/>
      <c r="P858" s="687"/>
      <c r="Q858" s="687"/>
      <c r="R858" s="687"/>
      <c r="S858" s="687"/>
      <c r="T858" s="688" t="str">
        <f>$X$34</f>
        <v>バレーボール指数</v>
      </c>
      <c r="U858" s="688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701"/>
      <c r="B859" s="702"/>
      <c r="C859" s="702"/>
      <c r="D859" s="702"/>
      <c r="E859" s="702"/>
      <c r="F859" s="702"/>
      <c r="G859" s="702"/>
      <c r="H859" s="702"/>
      <c r="I859" s="702"/>
      <c r="J859" s="702"/>
      <c r="K859" s="703"/>
      <c r="L859" s="12" t="s">
        <v>20</v>
      </c>
      <c r="M859" s="689" t="s">
        <v>19</v>
      </c>
      <c r="N859" s="689"/>
      <c r="O859" s="689"/>
      <c r="P859" s="689"/>
      <c r="Q859" s="689"/>
      <c r="R859" s="689"/>
      <c r="S859" s="689"/>
      <c r="T859" s="690" t="str">
        <f>X855</f>
        <v/>
      </c>
      <c r="U859" s="691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704" t="str">
        <f>$A$40</f>
        <v>フォーマット作成者　：　Komuro Consulting Group　小室匡史</v>
      </c>
      <c r="B860" s="704"/>
      <c r="C860" s="704"/>
      <c r="D860" s="704"/>
      <c r="E860" s="704"/>
      <c r="F860" s="704"/>
      <c r="G860" s="704"/>
      <c r="H860" s="704"/>
      <c r="I860" s="704"/>
      <c r="J860" s="704"/>
      <c r="K860" s="704"/>
      <c r="L860" s="421" t="s">
        <v>20</v>
      </c>
      <c r="M860" s="686" t="s">
        <v>104</v>
      </c>
      <c r="N860" s="686"/>
      <c r="O860" s="686"/>
      <c r="P860" s="686"/>
      <c r="Q860" s="686"/>
      <c r="R860" s="686"/>
      <c r="S860" s="686"/>
      <c r="T860" s="691"/>
      <c r="U860" s="691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2" t="str">
        <f>$A$1</f>
        <v>●●チームバレーボール体力指数　レーダーチャート</v>
      </c>
      <c r="B862" s="692"/>
      <c r="C862" s="692"/>
      <c r="D862" s="692"/>
      <c r="E862" s="692"/>
      <c r="F862" s="692"/>
      <c r="G862" s="692"/>
      <c r="H862" s="692"/>
      <c r="I862" s="692"/>
      <c r="J862" s="692"/>
      <c r="K862" s="692"/>
      <c r="L862" s="692"/>
      <c r="M862" s="692"/>
      <c r="N862" s="692"/>
      <c r="O862" s="692"/>
      <c r="P862" s="692"/>
      <c r="Q862" s="692"/>
      <c r="R862" s="692"/>
      <c r="S862" s="692"/>
      <c r="T862" s="692"/>
      <c r="U862" s="692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93" t="str">
        <f>IF(表示変換!B27="","",表示変換!B27)</f>
        <v/>
      </c>
      <c r="C863" s="693"/>
      <c r="D863" s="9"/>
      <c r="E863" s="10" t="s">
        <v>11</v>
      </c>
      <c r="F863" s="694" t="str">
        <f>IF(表示変換!I27="","",表示変換!I27)</f>
        <v/>
      </c>
      <c r="G863" s="694"/>
      <c r="H863" s="13" t="s">
        <v>12</v>
      </c>
      <c r="I863" s="14"/>
      <c r="J863" s="13" t="s">
        <v>13</v>
      </c>
      <c r="K863" s="694" t="str">
        <f>IF(表示変換!J27="","",表示変換!J27)</f>
        <v/>
      </c>
      <c r="L863" s="694"/>
      <c r="M863" s="10" t="s">
        <v>14</v>
      </c>
      <c r="N863" s="6"/>
      <c r="O863" s="693" t="s">
        <v>15</v>
      </c>
      <c r="P863" s="693"/>
      <c r="Q863" s="693" t="str">
        <f>IF(表示変換!H27="","",表示変換!H27)</f>
        <v/>
      </c>
      <c r="R863" s="693"/>
      <c r="S863" s="695" t="str">
        <f>IF(入力!$C$4="","",入力!$C$4)</f>
        <v>2016.01.01</v>
      </c>
      <c r="T863" s="69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7" t="s">
        <v>5</v>
      </c>
      <c r="B865" s="710" t="s">
        <v>6</v>
      </c>
      <c r="C865" s="713" t="s">
        <v>0</v>
      </c>
      <c r="D865" s="696" t="s">
        <v>45</v>
      </c>
      <c r="E865" s="697"/>
      <c r="F865" s="696" t="s">
        <v>57</v>
      </c>
      <c r="G865" s="697"/>
      <c r="H865" s="696" t="s">
        <v>378</v>
      </c>
      <c r="I865" s="697"/>
      <c r="J865" s="696" t="s">
        <v>41</v>
      </c>
      <c r="K865" s="697"/>
      <c r="L865" s="705" t="s">
        <v>58</v>
      </c>
      <c r="M865" s="706"/>
      <c r="N865" s="705" t="s">
        <v>59</v>
      </c>
      <c r="O865" s="706"/>
      <c r="P865" s="705" t="s">
        <v>42</v>
      </c>
      <c r="Q865" s="706"/>
      <c r="R865" s="696" t="s">
        <v>46</v>
      </c>
      <c r="S865" s="697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8"/>
      <c r="B866" s="711"/>
      <c r="C866" s="714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9"/>
      <c r="B867" s="712"/>
      <c r="C867" s="715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8"/>
      <c r="B899" s="699"/>
      <c r="C899" s="699"/>
      <c r="D899" s="699"/>
      <c r="E899" s="699"/>
      <c r="F899" s="699"/>
      <c r="G899" s="699"/>
      <c r="H899" s="699"/>
      <c r="I899" s="699"/>
      <c r="J899" s="699"/>
      <c r="K899" s="700"/>
      <c r="L899" s="12" t="s">
        <v>20</v>
      </c>
      <c r="M899" s="687" t="s">
        <v>18</v>
      </c>
      <c r="N899" s="687"/>
      <c r="O899" s="687"/>
      <c r="P899" s="687"/>
      <c r="Q899" s="687"/>
      <c r="R899" s="687"/>
      <c r="S899" s="687"/>
      <c r="T899" s="688" t="str">
        <f>$X$34</f>
        <v>バレーボール指数</v>
      </c>
      <c r="U899" s="688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701"/>
      <c r="B900" s="702"/>
      <c r="C900" s="702"/>
      <c r="D900" s="702"/>
      <c r="E900" s="702"/>
      <c r="F900" s="702"/>
      <c r="G900" s="702"/>
      <c r="H900" s="702"/>
      <c r="I900" s="702"/>
      <c r="J900" s="702"/>
      <c r="K900" s="703"/>
      <c r="L900" s="12" t="s">
        <v>20</v>
      </c>
      <c r="M900" s="689" t="s">
        <v>19</v>
      </c>
      <c r="N900" s="689"/>
      <c r="O900" s="689"/>
      <c r="P900" s="689"/>
      <c r="Q900" s="689"/>
      <c r="R900" s="689"/>
      <c r="S900" s="689"/>
      <c r="T900" s="690" t="str">
        <f>X896</f>
        <v/>
      </c>
      <c r="U900" s="691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704" t="str">
        <f>$A$40</f>
        <v>フォーマット作成者　：　Komuro Consulting Group　小室匡史</v>
      </c>
      <c r="B901" s="704"/>
      <c r="C901" s="704"/>
      <c r="D901" s="704"/>
      <c r="E901" s="704"/>
      <c r="F901" s="704"/>
      <c r="G901" s="704"/>
      <c r="H901" s="704"/>
      <c r="I901" s="704"/>
      <c r="J901" s="704"/>
      <c r="K901" s="704"/>
      <c r="L901" s="421" t="s">
        <v>20</v>
      </c>
      <c r="M901" s="686" t="s">
        <v>104</v>
      </c>
      <c r="N901" s="686"/>
      <c r="O901" s="686"/>
      <c r="P901" s="686"/>
      <c r="Q901" s="686"/>
      <c r="R901" s="686"/>
      <c r="S901" s="686"/>
      <c r="T901" s="691"/>
      <c r="U901" s="691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2" t="str">
        <f>$A$1</f>
        <v>●●チームバレーボール体力指数　レーダーチャート</v>
      </c>
      <c r="B903" s="692"/>
      <c r="C903" s="692"/>
      <c r="D903" s="692"/>
      <c r="E903" s="692"/>
      <c r="F903" s="692"/>
      <c r="G903" s="692"/>
      <c r="H903" s="692"/>
      <c r="I903" s="692"/>
      <c r="J903" s="692"/>
      <c r="K903" s="692"/>
      <c r="L903" s="692"/>
      <c r="M903" s="692"/>
      <c r="N903" s="692"/>
      <c r="O903" s="692"/>
      <c r="P903" s="692"/>
      <c r="Q903" s="692"/>
      <c r="R903" s="692"/>
      <c r="S903" s="692"/>
      <c r="T903" s="692"/>
      <c r="U903" s="692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93" t="str">
        <f>IF(表示変換!B28="","",表示変換!B28)</f>
        <v/>
      </c>
      <c r="C904" s="693"/>
      <c r="D904" s="9"/>
      <c r="E904" s="10" t="s">
        <v>11</v>
      </c>
      <c r="F904" s="694" t="str">
        <f>IF(表示変換!I28="","",表示変換!I28)</f>
        <v/>
      </c>
      <c r="G904" s="694"/>
      <c r="H904" s="13" t="s">
        <v>12</v>
      </c>
      <c r="I904" s="14"/>
      <c r="J904" s="13" t="s">
        <v>13</v>
      </c>
      <c r="K904" s="694" t="str">
        <f>IF(表示変換!J28="","",表示変換!J28)</f>
        <v/>
      </c>
      <c r="L904" s="694"/>
      <c r="M904" s="10" t="s">
        <v>14</v>
      </c>
      <c r="N904" s="6"/>
      <c r="O904" s="693" t="s">
        <v>15</v>
      </c>
      <c r="P904" s="693"/>
      <c r="Q904" s="693" t="str">
        <f>IF(表示変換!H28="","",表示変換!H28)</f>
        <v/>
      </c>
      <c r="R904" s="693"/>
      <c r="S904" s="695" t="str">
        <f>IF(入力!$C$4="","",入力!$C$4)</f>
        <v>2016.01.01</v>
      </c>
      <c r="T904" s="69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7" t="s">
        <v>5</v>
      </c>
      <c r="B906" s="710" t="s">
        <v>6</v>
      </c>
      <c r="C906" s="713" t="s">
        <v>0</v>
      </c>
      <c r="D906" s="696" t="s">
        <v>45</v>
      </c>
      <c r="E906" s="697"/>
      <c r="F906" s="696" t="s">
        <v>57</v>
      </c>
      <c r="G906" s="697"/>
      <c r="H906" s="696" t="s">
        <v>378</v>
      </c>
      <c r="I906" s="697"/>
      <c r="J906" s="696" t="s">
        <v>41</v>
      </c>
      <c r="K906" s="697"/>
      <c r="L906" s="705" t="s">
        <v>58</v>
      </c>
      <c r="M906" s="706"/>
      <c r="N906" s="705" t="s">
        <v>59</v>
      </c>
      <c r="O906" s="706"/>
      <c r="P906" s="705" t="s">
        <v>42</v>
      </c>
      <c r="Q906" s="706"/>
      <c r="R906" s="696" t="s">
        <v>46</v>
      </c>
      <c r="S906" s="697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8"/>
      <c r="B907" s="711"/>
      <c r="C907" s="714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9"/>
      <c r="B908" s="712"/>
      <c r="C908" s="715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8"/>
      <c r="B940" s="699"/>
      <c r="C940" s="699"/>
      <c r="D940" s="699"/>
      <c r="E940" s="699"/>
      <c r="F940" s="699"/>
      <c r="G940" s="699"/>
      <c r="H940" s="699"/>
      <c r="I940" s="699"/>
      <c r="J940" s="699"/>
      <c r="K940" s="700"/>
      <c r="L940" s="12" t="s">
        <v>20</v>
      </c>
      <c r="M940" s="687" t="s">
        <v>18</v>
      </c>
      <c r="N940" s="687"/>
      <c r="O940" s="687"/>
      <c r="P940" s="687"/>
      <c r="Q940" s="687"/>
      <c r="R940" s="687"/>
      <c r="S940" s="687"/>
      <c r="T940" s="688" t="str">
        <f>$X$34</f>
        <v>バレーボール指数</v>
      </c>
      <c r="U940" s="688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701"/>
      <c r="B941" s="702"/>
      <c r="C941" s="702"/>
      <c r="D941" s="702"/>
      <c r="E941" s="702"/>
      <c r="F941" s="702"/>
      <c r="G941" s="702"/>
      <c r="H941" s="702"/>
      <c r="I941" s="702"/>
      <c r="J941" s="702"/>
      <c r="K941" s="703"/>
      <c r="L941" s="12" t="s">
        <v>20</v>
      </c>
      <c r="M941" s="689" t="s">
        <v>19</v>
      </c>
      <c r="N941" s="689"/>
      <c r="O941" s="689"/>
      <c r="P941" s="689"/>
      <c r="Q941" s="689"/>
      <c r="R941" s="689"/>
      <c r="S941" s="689"/>
      <c r="T941" s="690" t="str">
        <f>X937</f>
        <v/>
      </c>
      <c r="U941" s="691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704" t="str">
        <f>$A$40</f>
        <v>フォーマット作成者　：　Komuro Consulting Group　小室匡史</v>
      </c>
      <c r="B942" s="704"/>
      <c r="C942" s="704"/>
      <c r="D942" s="704"/>
      <c r="E942" s="704"/>
      <c r="F942" s="704"/>
      <c r="G942" s="704"/>
      <c r="H942" s="704"/>
      <c r="I942" s="704"/>
      <c r="J942" s="704"/>
      <c r="K942" s="704"/>
      <c r="L942" s="421" t="s">
        <v>20</v>
      </c>
      <c r="M942" s="686" t="s">
        <v>104</v>
      </c>
      <c r="N942" s="686"/>
      <c r="O942" s="686"/>
      <c r="P942" s="686"/>
      <c r="Q942" s="686"/>
      <c r="R942" s="686"/>
      <c r="S942" s="686"/>
      <c r="T942" s="691"/>
      <c r="U942" s="691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2" t="str">
        <f>$A$1</f>
        <v>●●チームバレーボール体力指数　レーダーチャート</v>
      </c>
      <c r="B944" s="692"/>
      <c r="C944" s="692"/>
      <c r="D944" s="692"/>
      <c r="E944" s="692"/>
      <c r="F944" s="692"/>
      <c r="G944" s="692"/>
      <c r="H944" s="692"/>
      <c r="I944" s="692"/>
      <c r="J944" s="692"/>
      <c r="K944" s="692"/>
      <c r="L944" s="692"/>
      <c r="M944" s="692"/>
      <c r="N944" s="692"/>
      <c r="O944" s="692"/>
      <c r="P944" s="692"/>
      <c r="Q944" s="692"/>
      <c r="R944" s="692"/>
      <c r="S944" s="692"/>
      <c r="T944" s="692"/>
      <c r="U944" s="692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93" t="str">
        <f>IF(表示変換!B29="","",表示変換!B29)</f>
        <v/>
      </c>
      <c r="C945" s="693"/>
      <c r="D945" s="9"/>
      <c r="E945" s="10" t="s">
        <v>11</v>
      </c>
      <c r="F945" s="694" t="str">
        <f>IF(表示変換!I29="","",表示変換!I29)</f>
        <v/>
      </c>
      <c r="G945" s="694"/>
      <c r="H945" s="13" t="s">
        <v>12</v>
      </c>
      <c r="I945" s="14"/>
      <c r="J945" s="13" t="s">
        <v>13</v>
      </c>
      <c r="K945" s="694" t="str">
        <f>IF(表示変換!J29="","",表示変換!J29)</f>
        <v/>
      </c>
      <c r="L945" s="694"/>
      <c r="M945" s="10" t="s">
        <v>14</v>
      </c>
      <c r="N945" s="6"/>
      <c r="O945" s="693" t="s">
        <v>15</v>
      </c>
      <c r="P945" s="693"/>
      <c r="Q945" s="693" t="str">
        <f>IF(表示変換!H29="","",表示変換!H29)</f>
        <v/>
      </c>
      <c r="R945" s="693"/>
      <c r="S945" s="695" t="str">
        <f>IF(入力!$C$4="","",入力!$C$4)</f>
        <v>2016.01.01</v>
      </c>
      <c r="T945" s="69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7" t="s">
        <v>5</v>
      </c>
      <c r="B947" s="710" t="s">
        <v>6</v>
      </c>
      <c r="C947" s="713" t="s">
        <v>0</v>
      </c>
      <c r="D947" s="696" t="s">
        <v>45</v>
      </c>
      <c r="E947" s="697"/>
      <c r="F947" s="696" t="s">
        <v>57</v>
      </c>
      <c r="G947" s="697"/>
      <c r="H947" s="696" t="s">
        <v>378</v>
      </c>
      <c r="I947" s="697"/>
      <c r="J947" s="696" t="s">
        <v>41</v>
      </c>
      <c r="K947" s="697"/>
      <c r="L947" s="705" t="s">
        <v>58</v>
      </c>
      <c r="M947" s="706"/>
      <c r="N947" s="705" t="s">
        <v>59</v>
      </c>
      <c r="O947" s="706"/>
      <c r="P947" s="705" t="s">
        <v>42</v>
      </c>
      <c r="Q947" s="706"/>
      <c r="R947" s="696" t="s">
        <v>46</v>
      </c>
      <c r="S947" s="697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8"/>
      <c r="B948" s="711"/>
      <c r="C948" s="714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9"/>
      <c r="B949" s="712"/>
      <c r="C949" s="715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8"/>
      <c r="B981" s="699"/>
      <c r="C981" s="699"/>
      <c r="D981" s="699"/>
      <c r="E981" s="699"/>
      <c r="F981" s="699"/>
      <c r="G981" s="699"/>
      <c r="H981" s="699"/>
      <c r="I981" s="699"/>
      <c r="J981" s="699"/>
      <c r="K981" s="700"/>
      <c r="L981" s="12" t="s">
        <v>20</v>
      </c>
      <c r="M981" s="687" t="s">
        <v>18</v>
      </c>
      <c r="N981" s="687"/>
      <c r="O981" s="687"/>
      <c r="P981" s="687"/>
      <c r="Q981" s="687"/>
      <c r="R981" s="687"/>
      <c r="S981" s="687"/>
      <c r="T981" s="688" t="str">
        <f>$X$34</f>
        <v>バレーボール指数</v>
      </c>
      <c r="U981" s="688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701"/>
      <c r="B982" s="702"/>
      <c r="C982" s="702"/>
      <c r="D982" s="702"/>
      <c r="E982" s="702"/>
      <c r="F982" s="702"/>
      <c r="G982" s="702"/>
      <c r="H982" s="702"/>
      <c r="I982" s="702"/>
      <c r="J982" s="702"/>
      <c r="K982" s="703"/>
      <c r="L982" s="12" t="s">
        <v>20</v>
      </c>
      <c r="M982" s="689" t="s">
        <v>19</v>
      </c>
      <c r="N982" s="689"/>
      <c r="O982" s="689"/>
      <c r="P982" s="689"/>
      <c r="Q982" s="689"/>
      <c r="R982" s="689"/>
      <c r="S982" s="689"/>
      <c r="T982" s="690" t="str">
        <f>X978</f>
        <v/>
      </c>
      <c r="U982" s="691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704" t="str">
        <f>$A$40</f>
        <v>フォーマット作成者　：　Komuro Consulting Group　小室匡史</v>
      </c>
      <c r="B983" s="704"/>
      <c r="C983" s="704"/>
      <c r="D983" s="704"/>
      <c r="E983" s="704"/>
      <c r="F983" s="704"/>
      <c r="G983" s="704"/>
      <c r="H983" s="704"/>
      <c r="I983" s="704"/>
      <c r="J983" s="704"/>
      <c r="K983" s="704"/>
      <c r="L983" s="421" t="s">
        <v>20</v>
      </c>
      <c r="M983" s="686" t="s">
        <v>104</v>
      </c>
      <c r="N983" s="686"/>
      <c r="O983" s="686"/>
      <c r="P983" s="686"/>
      <c r="Q983" s="686"/>
      <c r="R983" s="686"/>
      <c r="S983" s="686"/>
      <c r="T983" s="691"/>
      <c r="U983" s="691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2" t="str">
        <f>$A$1</f>
        <v>●●チームバレーボール体力指数　レーダーチャート</v>
      </c>
      <c r="B985" s="692"/>
      <c r="C985" s="692"/>
      <c r="D985" s="692"/>
      <c r="E985" s="692"/>
      <c r="F985" s="692"/>
      <c r="G985" s="692"/>
      <c r="H985" s="692"/>
      <c r="I985" s="692"/>
      <c r="J985" s="692"/>
      <c r="K985" s="692"/>
      <c r="L985" s="692"/>
      <c r="M985" s="692"/>
      <c r="N985" s="692"/>
      <c r="O985" s="692"/>
      <c r="P985" s="692"/>
      <c r="Q985" s="692"/>
      <c r="R985" s="692"/>
      <c r="S985" s="692"/>
      <c r="T985" s="692"/>
      <c r="U985" s="692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93" t="str">
        <f>IF(表示変換!B30="","",表示変換!B30)</f>
        <v/>
      </c>
      <c r="C986" s="693"/>
      <c r="D986" s="9"/>
      <c r="E986" s="10" t="s">
        <v>11</v>
      </c>
      <c r="F986" s="694" t="str">
        <f>IF(表示変換!I30="","",表示変換!I30)</f>
        <v/>
      </c>
      <c r="G986" s="694"/>
      <c r="H986" s="13" t="s">
        <v>12</v>
      </c>
      <c r="I986" s="14"/>
      <c r="J986" s="13" t="s">
        <v>13</v>
      </c>
      <c r="K986" s="694" t="str">
        <f>IF(表示変換!J30="","",表示変換!J30)</f>
        <v/>
      </c>
      <c r="L986" s="694"/>
      <c r="M986" s="10" t="s">
        <v>14</v>
      </c>
      <c r="N986" s="6"/>
      <c r="O986" s="693" t="s">
        <v>15</v>
      </c>
      <c r="P986" s="693"/>
      <c r="Q986" s="693" t="str">
        <f>IF(表示変換!H30="","",表示変換!H30)</f>
        <v/>
      </c>
      <c r="R986" s="693"/>
      <c r="S986" s="695" t="str">
        <f>IF(入力!$C$4="","",入力!$C$4)</f>
        <v>2016.01.01</v>
      </c>
      <c r="T986" s="69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7" t="s">
        <v>5</v>
      </c>
      <c r="B988" s="710" t="s">
        <v>6</v>
      </c>
      <c r="C988" s="713" t="s">
        <v>0</v>
      </c>
      <c r="D988" s="696" t="s">
        <v>45</v>
      </c>
      <c r="E988" s="697"/>
      <c r="F988" s="696" t="s">
        <v>57</v>
      </c>
      <c r="G988" s="697"/>
      <c r="H988" s="696" t="s">
        <v>378</v>
      </c>
      <c r="I988" s="697"/>
      <c r="J988" s="696" t="s">
        <v>41</v>
      </c>
      <c r="K988" s="697"/>
      <c r="L988" s="705" t="s">
        <v>58</v>
      </c>
      <c r="M988" s="706"/>
      <c r="N988" s="705" t="s">
        <v>59</v>
      </c>
      <c r="O988" s="706"/>
      <c r="P988" s="705" t="s">
        <v>42</v>
      </c>
      <c r="Q988" s="706"/>
      <c r="R988" s="696" t="s">
        <v>46</v>
      </c>
      <c r="S988" s="697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8"/>
      <c r="B989" s="711"/>
      <c r="C989" s="714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9"/>
      <c r="B990" s="712"/>
      <c r="C990" s="715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8"/>
      <c r="B1022" s="699"/>
      <c r="C1022" s="699"/>
      <c r="D1022" s="699"/>
      <c r="E1022" s="699"/>
      <c r="F1022" s="699"/>
      <c r="G1022" s="699"/>
      <c r="H1022" s="699"/>
      <c r="I1022" s="699"/>
      <c r="J1022" s="699"/>
      <c r="K1022" s="700"/>
      <c r="L1022" s="12" t="s">
        <v>20</v>
      </c>
      <c r="M1022" s="687" t="s">
        <v>18</v>
      </c>
      <c r="N1022" s="687"/>
      <c r="O1022" s="687"/>
      <c r="P1022" s="687"/>
      <c r="Q1022" s="687"/>
      <c r="R1022" s="687"/>
      <c r="S1022" s="687"/>
      <c r="T1022" s="688" t="str">
        <f>$X$34</f>
        <v>バレーボール指数</v>
      </c>
      <c r="U1022" s="688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701"/>
      <c r="B1023" s="702"/>
      <c r="C1023" s="702"/>
      <c r="D1023" s="702"/>
      <c r="E1023" s="702"/>
      <c r="F1023" s="702"/>
      <c r="G1023" s="702"/>
      <c r="H1023" s="702"/>
      <c r="I1023" s="702"/>
      <c r="J1023" s="702"/>
      <c r="K1023" s="703"/>
      <c r="L1023" s="12" t="s">
        <v>20</v>
      </c>
      <c r="M1023" s="689" t="s">
        <v>19</v>
      </c>
      <c r="N1023" s="689"/>
      <c r="O1023" s="689"/>
      <c r="P1023" s="689"/>
      <c r="Q1023" s="689"/>
      <c r="R1023" s="689"/>
      <c r="S1023" s="689"/>
      <c r="T1023" s="690" t="str">
        <f>X1019</f>
        <v/>
      </c>
      <c r="U1023" s="691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704" t="str">
        <f>$A$40</f>
        <v>フォーマット作成者　：　Komuro Consulting Group　小室匡史</v>
      </c>
      <c r="B1024" s="704"/>
      <c r="C1024" s="704"/>
      <c r="D1024" s="704"/>
      <c r="E1024" s="704"/>
      <c r="F1024" s="704"/>
      <c r="G1024" s="704"/>
      <c r="H1024" s="704"/>
      <c r="I1024" s="704"/>
      <c r="J1024" s="704"/>
      <c r="K1024" s="704"/>
      <c r="L1024" s="421" t="s">
        <v>20</v>
      </c>
      <c r="M1024" s="686" t="s">
        <v>104</v>
      </c>
      <c r="N1024" s="686"/>
      <c r="O1024" s="686"/>
      <c r="P1024" s="686"/>
      <c r="Q1024" s="686"/>
      <c r="R1024" s="686"/>
      <c r="S1024" s="686"/>
      <c r="T1024" s="691"/>
      <c r="U1024" s="691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2" t="str">
        <f>$A$1</f>
        <v>●●チームバレーボール体力指数　レーダーチャート</v>
      </c>
      <c r="B1026" s="692"/>
      <c r="C1026" s="692"/>
      <c r="D1026" s="692"/>
      <c r="E1026" s="692"/>
      <c r="F1026" s="692"/>
      <c r="G1026" s="692"/>
      <c r="H1026" s="692"/>
      <c r="I1026" s="692"/>
      <c r="J1026" s="692"/>
      <c r="K1026" s="692"/>
      <c r="L1026" s="692"/>
      <c r="M1026" s="692"/>
      <c r="N1026" s="692"/>
      <c r="O1026" s="692"/>
      <c r="P1026" s="692"/>
      <c r="Q1026" s="692"/>
      <c r="R1026" s="692"/>
      <c r="S1026" s="692"/>
      <c r="T1026" s="692"/>
      <c r="U1026" s="692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93" t="str">
        <f>IF(表示変換!B31="","",表示変換!B31)</f>
        <v/>
      </c>
      <c r="C1027" s="693"/>
      <c r="D1027" s="9"/>
      <c r="E1027" s="10" t="s">
        <v>11</v>
      </c>
      <c r="F1027" s="694" t="str">
        <f>IF(表示変換!I31="","",表示変換!I31)</f>
        <v/>
      </c>
      <c r="G1027" s="694"/>
      <c r="H1027" s="13" t="s">
        <v>12</v>
      </c>
      <c r="I1027" s="14"/>
      <c r="J1027" s="13" t="s">
        <v>13</v>
      </c>
      <c r="K1027" s="694" t="str">
        <f>IF(表示変換!J31="","",表示変換!J31)</f>
        <v/>
      </c>
      <c r="L1027" s="694"/>
      <c r="M1027" s="10" t="s">
        <v>14</v>
      </c>
      <c r="N1027" s="6"/>
      <c r="O1027" s="693" t="s">
        <v>15</v>
      </c>
      <c r="P1027" s="693"/>
      <c r="Q1027" s="693" t="str">
        <f>IF(表示変換!H31="","",表示変換!H31)</f>
        <v/>
      </c>
      <c r="R1027" s="693"/>
      <c r="S1027" s="695" t="str">
        <f>IF(入力!$C$4="","",入力!$C$4)</f>
        <v>2016.01.01</v>
      </c>
      <c r="T1027" s="69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7" t="s">
        <v>5</v>
      </c>
      <c r="B1029" s="710" t="s">
        <v>6</v>
      </c>
      <c r="C1029" s="713" t="s">
        <v>0</v>
      </c>
      <c r="D1029" s="696" t="s">
        <v>45</v>
      </c>
      <c r="E1029" s="697"/>
      <c r="F1029" s="696" t="s">
        <v>57</v>
      </c>
      <c r="G1029" s="697"/>
      <c r="H1029" s="696" t="s">
        <v>378</v>
      </c>
      <c r="I1029" s="697"/>
      <c r="J1029" s="696" t="s">
        <v>41</v>
      </c>
      <c r="K1029" s="697"/>
      <c r="L1029" s="705" t="s">
        <v>58</v>
      </c>
      <c r="M1029" s="706"/>
      <c r="N1029" s="705" t="s">
        <v>59</v>
      </c>
      <c r="O1029" s="706"/>
      <c r="P1029" s="705" t="s">
        <v>42</v>
      </c>
      <c r="Q1029" s="706"/>
      <c r="R1029" s="696" t="s">
        <v>46</v>
      </c>
      <c r="S1029" s="697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8"/>
      <c r="B1030" s="711"/>
      <c r="C1030" s="714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9"/>
      <c r="B1031" s="712"/>
      <c r="C1031" s="715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8"/>
      <c r="B1063" s="699"/>
      <c r="C1063" s="699"/>
      <c r="D1063" s="699"/>
      <c r="E1063" s="699"/>
      <c r="F1063" s="699"/>
      <c r="G1063" s="699"/>
      <c r="H1063" s="699"/>
      <c r="I1063" s="699"/>
      <c r="J1063" s="699"/>
      <c r="K1063" s="700"/>
      <c r="L1063" s="12" t="s">
        <v>20</v>
      </c>
      <c r="M1063" s="687" t="s">
        <v>18</v>
      </c>
      <c r="N1063" s="687"/>
      <c r="O1063" s="687"/>
      <c r="P1063" s="687"/>
      <c r="Q1063" s="687"/>
      <c r="R1063" s="687"/>
      <c r="S1063" s="687"/>
      <c r="T1063" s="688" t="str">
        <f>$X$34</f>
        <v>バレーボール指数</v>
      </c>
      <c r="U1063" s="688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701"/>
      <c r="B1064" s="702"/>
      <c r="C1064" s="702"/>
      <c r="D1064" s="702"/>
      <c r="E1064" s="702"/>
      <c r="F1064" s="702"/>
      <c r="G1064" s="702"/>
      <c r="H1064" s="702"/>
      <c r="I1064" s="702"/>
      <c r="J1064" s="702"/>
      <c r="K1064" s="703"/>
      <c r="L1064" s="12" t="s">
        <v>20</v>
      </c>
      <c r="M1064" s="689" t="s">
        <v>19</v>
      </c>
      <c r="N1064" s="689"/>
      <c r="O1064" s="689"/>
      <c r="P1064" s="689"/>
      <c r="Q1064" s="689"/>
      <c r="R1064" s="689"/>
      <c r="S1064" s="689"/>
      <c r="T1064" s="690" t="str">
        <f>X1060</f>
        <v/>
      </c>
      <c r="U1064" s="691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704" t="str">
        <f>$A$40</f>
        <v>フォーマット作成者　：　Komuro Consulting Group　小室匡史</v>
      </c>
      <c r="B1065" s="704"/>
      <c r="C1065" s="704"/>
      <c r="D1065" s="704"/>
      <c r="E1065" s="704"/>
      <c r="F1065" s="704"/>
      <c r="G1065" s="704"/>
      <c r="H1065" s="704"/>
      <c r="I1065" s="704"/>
      <c r="J1065" s="704"/>
      <c r="K1065" s="704"/>
      <c r="L1065" s="421" t="s">
        <v>20</v>
      </c>
      <c r="M1065" s="686" t="s">
        <v>104</v>
      </c>
      <c r="N1065" s="686"/>
      <c r="O1065" s="686"/>
      <c r="P1065" s="686"/>
      <c r="Q1065" s="686"/>
      <c r="R1065" s="686"/>
      <c r="S1065" s="686"/>
      <c r="T1065" s="691"/>
      <c r="U1065" s="691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2" t="str">
        <f>$A$1</f>
        <v>●●チームバレーボール体力指数　レーダーチャート</v>
      </c>
      <c r="B1067" s="692"/>
      <c r="C1067" s="692"/>
      <c r="D1067" s="692"/>
      <c r="E1067" s="692"/>
      <c r="F1067" s="692"/>
      <c r="G1067" s="692"/>
      <c r="H1067" s="692"/>
      <c r="I1067" s="692"/>
      <c r="J1067" s="692"/>
      <c r="K1067" s="692"/>
      <c r="L1067" s="692"/>
      <c r="M1067" s="692"/>
      <c r="N1067" s="692"/>
      <c r="O1067" s="692"/>
      <c r="P1067" s="692"/>
      <c r="Q1067" s="692"/>
      <c r="R1067" s="692"/>
      <c r="S1067" s="692"/>
      <c r="T1067" s="692"/>
      <c r="U1067" s="692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93" t="str">
        <f>IF(表示変換!B32="","",表示変換!B32)</f>
        <v/>
      </c>
      <c r="C1068" s="693"/>
      <c r="D1068" s="9"/>
      <c r="E1068" s="10" t="s">
        <v>11</v>
      </c>
      <c r="F1068" s="694" t="str">
        <f>IF(表示変換!I32="","",表示変換!I32)</f>
        <v/>
      </c>
      <c r="G1068" s="694"/>
      <c r="H1068" s="13" t="s">
        <v>12</v>
      </c>
      <c r="I1068" s="14"/>
      <c r="J1068" s="13" t="s">
        <v>13</v>
      </c>
      <c r="K1068" s="694" t="str">
        <f>IF(表示変換!J32="","",表示変換!J32)</f>
        <v/>
      </c>
      <c r="L1068" s="694"/>
      <c r="M1068" s="10" t="s">
        <v>14</v>
      </c>
      <c r="N1068" s="6"/>
      <c r="O1068" s="693" t="s">
        <v>15</v>
      </c>
      <c r="P1068" s="693"/>
      <c r="Q1068" s="693" t="str">
        <f>IF(表示変換!H32="","",表示変換!H32)</f>
        <v/>
      </c>
      <c r="R1068" s="693"/>
      <c r="S1068" s="695" t="str">
        <f>IF(入力!$C$4="","",入力!$C$4)</f>
        <v>2016.01.01</v>
      </c>
      <c r="T1068" s="69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7" t="s">
        <v>5</v>
      </c>
      <c r="B1070" s="710" t="s">
        <v>6</v>
      </c>
      <c r="C1070" s="713" t="s">
        <v>0</v>
      </c>
      <c r="D1070" s="696" t="s">
        <v>45</v>
      </c>
      <c r="E1070" s="697"/>
      <c r="F1070" s="696" t="s">
        <v>57</v>
      </c>
      <c r="G1070" s="697"/>
      <c r="H1070" s="696" t="s">
        <v>378</v>
      </c>
      <c r="I1070" s="697"/>
      <c r="J1070" s="696" t="s">
        <v>41</v>
      </c>
      <c r="K1070" s="697"/>
      <c r="L1070" s="705" t="s">
        <v>58</v>
      </c>
      <c r="M1070" s="706"/>
      <c r="N1070" s="705" t="s">
        <v>59</v>
      </c>
      <c r="O1070" s="706"/>
      <c r="P1070" s="705" t="s">
        <v>42</v>
      </c>
      <c r="Q1070" s="706"/>
      <c r="R1070" s="696" t="s">
        <v>46</v>
      </c>
      <c r="S1070" s="697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8"/>
      <c r="B1071" s="711"/>
      <c r="C1071" s="714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9"/>
      <c r="B1072" s="712"/>
      <c r="C1072" s="715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8"/>
      <c r="B1104" s="699"/>
      <c r="C1104" s="699"/>
      <c r="D1104" s="699"/>
      <c r="E1104" s="699"/>
      <c r="F1104" s="699"/>
      <c r="G1104" s="699"/>
      <c r="H1104" s="699"/>
      <c r="I1104" s="699"/>
      <c r="J1104" s="699"/>
      <c r="K1104" s="700"/>
      <c r="L1104" s="12" t="s">
        <v>20</v>
      </c>
      <c r="M1104" s="687" t="s">
        <v>18</v>
      </c>
      <c r="N1104" s="687"/>
      <c r="O1104" s="687"/>
      <c r="P1104" s="687"/>
      <c r="Q1104" s="687"/>
      <c r="R1104" s="687"/>
      <c r="S1104" s="687"/>
      <c r="T1104" s="688" t="str">
        <f>$X$34</f>
        <v>バレーボール指数</v>
      </c>
      <c r="U1104" s="688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701"/>
      <c r="B1105" s="702"/>
      <c r="C1105" s="702"/>
      <c r="D1105" s="702"/>
      <c r="E1105" s="702"/>
      <c r="F1105" s="702"/>
      <c r="G1105" s="702"/>
      <c r="H1105" s="702"/>
      <c r="I1105" s="702"/>
      <c r="J1105" s="702"/>
      <c r="K1105" s="703"/>
      <c r="L1105" s="12" t="s">
        <v>20</v>
      </c>
      <c r="M1105" s="689" t="s">
        <v>19</v>
      </c>
      <c r="N1105" s="689"/>
      <c r="O1105" s="689"/>
      <c r="P1105" s="689"/>
      <c r="Q1105" s="689"/>
      <c r="R1105" s="689"/>
      <c r="S1105" s="689"/>
      <c r="T1105" s="690" t="str">
        <f>X1101</f>
        <v/>
      </c>
      <c r="U1105" s="691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704" t="str">
        <f>$A$40</f>
        <v>フォーマット作成者　：　Komuro Consulting Group　小室匡史</v>
      </c>
      <c r="B1106" s="704"/>
      <c r="C1106" s="704"/>
      <c r="D1106" s="704"/>
      <c r="E1106" s="704"/>
      <c r="F1106" s="704"/>
      <c r="G1106" s="704"/>
      <c r="H1106" s="704"/>
      <c r="I1106" s="704"/>
      <c r="J1106" s="704"/>
      <c r="K1106" s="704"/>
      <c r="L1106" s="421" t="s">
        <v>20</v>
      </c>
      <c r="M1106" s="686" t="s">
        <v>104</v>
      </c>
      <c r="N1106" s="686"/>
      <c r="O1106" s="686"/>
      <c r="P1106" s="686"/>
      <c r="Q1106" s="686"/>
      <c r="R1106" s="686"/>
      <c r="S1106" s="686"/>
      <c r="T1106" s="691"/>
      <c r="U1106" s="691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2" t="str">
        <f>$A$1</f>
        <v>●●チームバレーボール体力指数　レーダーチャート</v>
      </c>
      <c r="B1108" s="692"/>
      <c r="C1108" s="692"/>
      <c r="D1108" s="692"/>
      <c r="E1108" s="692"/>
      <c r="F1108" s="692"/>
      <c r="G1108" s="692"/>
      <c r="H1108" s="692"/>
      <c r="I1108" s="692"/>
      <c r="J1108" s="692"/>
      <c r="K1108" s="692"/>
      <c r="L1108" s="692"/>
      <c r="M1108" s="692"/>
      <c r="N1108" s="692"/>
      <c r="O1108" s="692"/>
      <c r="P1108" s="692"/>
      <c r="Q1108" s="692"/>
      <c r="R1108" s="692"/>
      <c r="S1108" s="692"/>
      <c r="T1108" s="692"/>
      <c r="U1108" s="692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93" t="str">
        <f>IF(表示変換!B33="","",表示変換!B33)</f>
        <v/>
      </c>
      <c r="C1109" s="693"/>
      <c r="D1109" s="9"/>
      <c r="E1109" s="10" t="s">
        <v>11</v>
      </c>
      <c r="F1109" s="694" t="str">
        <f>IF(表示変換!I33="","",表示変換!I33)</f>
        <v/>
      </c>
      <c r="G1109" s="694"/>
      <c r="H1109" s="13" t="s">
        <v>12</v>
      </c>
      <c r="I1109" s="14"/>
      <c r="J1109" s="13" t="s">
        <v>13</v>
      </c>
      <c r="K1109" s="694" t="str">
        <f>IF(表示変換!J33="","",表示変換!J33)</f>
        <v/>
      </c>
      <c r="L1109" s="694"/>
      <c r="M1109" s="10" t="s">
        <v>14</v>
      </c>
      <c r="N1109" s="6"/>
      <c r="O1109" s="693" t="s">
        <v>15</v>
      </c>
      <c r="P1109" s="693"/>
      <c r="Q1109" s="693" t="str">
        <f>IF(表示変換!H33="","",表示変換!H33)</f>
        <v/>
      </c>
      <c r="R1109" s="693"/>
      <c r="S1109" s="695" t="str">
        <f>IF(入力!$C$4="","",入力!$C$4)</f>
        <v>2016.01.01</v>
      </c>
      <c r="T1109" s="69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7" t="s">
        <v>5</v>
      </c>
      <c r="B1111" s="710" t="s">
        <v>6</v>
      </c>
      <c r="C1111" s="713" t="s">
        <v>0</v>
      </c>
      <c r="D1111" s="696" t="s">
        <v>45</v>
      </c>
      <c r="E1111" s="697"/>
      <c r="F1111" s="696" t="s">
        <v>57</v>
      </c>
      <c r="G1111" s="697"/>
      <c r="H1111" s="696" t="s">
        <v>378</v>
      </c>
      <c r="I1111" s="697"/>
      <c r="J1111" s="696" t="s">
        <v>41</v>
      </c>
      <c r="K1111" s="697"/>
      <c r="L1111" s="705" t="s">
        <v>58</v>
      </c>
      <c r="M1111" s="706"/>
      <c r="N1111" s="705" t="s">
        <v>59</v>
      </c>
      <c r="O1111" s="706"/>
      <c r="P1111" s="705" t="s">
        <v>42</v>
      </c>
      <c r="Q1111" s="706"/>
      <c r="R1111" s="696" t="s">
        <v>46</v>
      </c>
      <c r="S1111" s="697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8"/>
      <c r="B1112" s="711"/>
      <c r="C1112" s="714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9"/>
      <c r="B1113" s="712"/>
      <c r="C1113" s="715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8"/>
      <c r="B1145" s="699"/>
      <c r="C1145" s="699"/>
      <c r="D1145" s="699"/>
      <c r="E1145" s="699"/>
      <c r="F1145" s="699"/>
      <c r="G1145" s="699"/>
      <c r="H1145" s="699"/>
      <c r="I1145" s="699"/>
      <c r="J1145" s="699"/>
      <c r="K1145" s="700"/>
      <c r="L1145" s="12" t="s">
        <v>20</v>
      </c>
      <c r="M1145" s="687" t="s">
        <v>18</v>
      </c>
      <c r="N1145" s="687"/>
      <c r="O1145" s="687"/>
      <c r="P1145" s="687"/>
      <c r="Q1145" s="687"/>
      <c r="R1145" s="687"/>
      <c r="S1145" s="687"/>
      <c r="T1145" s="688" t="str">
        <f>$X$34</f>
        <v>バレーボール指数</v>
      </c>
      <c r="U1145" s="688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701"/>
      <c r="B1146" s="702"/>
      <c r="C1146" s="702"/>
      <c r="D1146" s="702"/>
      <c r="E1146" s="702"/>
      <c r="F1146" s="702"/>
      <c r="G1146" s="702"/>
      <c r="H1146" s="702"/>
      <c r="I1146" s="702"/>
      <c r="J1146" s="702"/>
      <c r="K1146" s="703"/>
      <c r="L1146" s="12" t="s">
        <v>20</v>
      </c>
      <c r="M1146" s="689" t="s">
        <v>19</v>
      </c>
      <c r="N1146" s="689"/>
      <c r="O1146" s="689"/>
      <c r="P1146" s="689"/>
      <c r="Q1146" s="689"/>
      <c r="R1146" s="689"/>
      <c r="S1146" s="689"/>
      <c r="T1146" s="690" t="str">
        <f>X1142</f>
        <v/>
      </c>
      <c r="U1146" s="691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704" t="str">
        <f>$A$40</f>
        <v>フォーマット作成者　：　Komuro Consulting Group　小室匡史</v>
      </c>
      <c r="B1147" s="704"/>
      <c r="C1147" s="704"/>
      <c r="D1147" s="704"/>
      <c r="E1147" s="704"/>
      <c r="F1147" s="704"/>
      <c r="G1147" s="704"/>
      <c r="H1147" s="704"/>
      <c r="I1147" s="704"/>
      <c r="J1147" s="704"/>
      <c r="K1147" s="704"/>
      <c r="L1147" s="421" t="s">
        <v>20</v>
      </c>
      <c r="M1147" s="686" t="s">
        <v>104</v>
      </c>
      <c r="N1147" s="686"/>
      <c r="O1147" s="686"/>
      <c r="P1147" s="686"/>
      <c r="Q1147" s="686"/>
      <c r="R1147" s="686"/>
      <c r="S1147" s="686"/>
      <c r="T1147" s="691"/>
      <c r="U1147" s="691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2" t="str">
        <f>$A$1</f>
        <v>●●チームバレーボール体力指数　レーダーチャート</v>
      </c>
      <c r="B1149" s="692"/>
      <c r="C1149" s="692"/>
      <c r="D1149" s="692"/>
      <c r="E1149" s="692"/>
      <c r="F1149" s="692"/>
      <c r="G1149" s="692"/>
      <c r="H1149" s="692"/>
      <c r="I1149" s="692"/>
      <c r="J1149" s="692"/>
      <c r="K1149" s="692"/>
      <c r="L1149" s="692"/>
      <c r="M1149" s="692"/>
      <c r="N1149" s="692"/>
      <c r="O1149" s="692"/>
      <c r="P1149" s="692"/>
      <c r="Q1149" s="692"/>
      <c r="R1149" s="692"/>
      <c r="S1149" s="692"/>
      <c r="T1149" s="692"/>
      <c r="U1149" s="692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93" t="str">
        <f>IF(表示変換!B34="","",表示変換!B34)</f>
        <v/>
      </c>
      <c r="C1150" s="693"/>
      <c r="D1150" s="9"/>
      <c r="E1150" s="10" t="s">
        <v>11</v>
      </c>
      <c r="F1150" s="694" t="str">
        <f>IF(表示変換!I34="","",表示変換!I34)</f>
        <v/>
      </c>
      <c r="G1150" s="694"/>
      <c r="H1150" s="13" t="s">
        <v>12</v>
      </c>
      <c r="I1150" s="14"/>
      <c r="J1150" s="13" t="s">
        <v>13</v>
      </c>
      <c r="K1150" s="694" t="str">
        <f>IF(表示変換!J34="","",表示変換!J34)</f>
        <v/>
      </c>
      <c r="L1150" s="694"/>
      <c r="M1150" s="10" t="s">
        <v>14</v>
      </c>
      <c r="N1150" s="6"/>
      <c r="O1150" s="693" t="s">
        <v>15</v>
      </c>
      <c r="P1150" s="693"/>
      <c r="Q1150" s="693" t="str">
        <f>IF(表示変換!H34="","",表示変換!H34)</f>
        <v/>
      </c>
      <c r="R1150" s="693"/>
      <c r="S1150" s="695" t="str">
        <f>IF(入力!$C$4="","",入力!$C$4)</f>
        <v>2016.01.01</v>
      </c>
      <c r="T1150" s="69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7" t="s">
        <v>5</v>
      </c>
      <c r="B1152" s="710" t="s">
        <v>6</v>
      </c>
      <c r="C1152" s="713" t="s">
        <v>0</v>
      </c>
      <c r="D1152" s="696" t="s">
        <v>45</v>
      </c>
      <c r="E1152" s="697"/>
      <c r="F1152" s="696" t="s">
        <v>57</v>
      </c>
      <c r="G1152" s="697"/>
      <c r="H1152" s="696" t="s">
        <v>378</v>
      </c>
      <c r="I1152" s="697"/>
      <c r="J1152" s="696" t="s">
        <v>41</v>
      </c>
      <c r="K1152" s="697"/>
      <c r="L1152" s="705" t="s">
        <v>58</v>
      </c>
      <c r="M1152" s="706"/>
      <c r="N1152" s="705" t="s">
        <v>59</v>
      </c>
      <c r="O1152" s="706"/>
      <c r="P1152" s="705" t="s">
        <v>42</v>
      </c>
      <c r="Q1152" s="706"/>
      <c r="R1152" s="696" t="s">
        <v>46</v>
      </c>
      <c r="S1152" s="697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8"/>
      <c r="B1153" s="711"/>
      <c r="C1153" s="714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9"/>
      <c r="B1154" s="712"/>
      <c r="C1154" s="715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8"/>
      <c r="B1186" s="699"/>
      <c r="C1186" s="699"/>
      <c r="D1186" s="699"/>
      <c r="E1186" s="699"/>
      <c r="F1186" s="699"/>
      <c r="G1186" s="699"/>
      <c r="H1186" s="699"/>
      <c r="I1186" s="699"/>
      <c r="J1186" s="699"/>
      <c r="K1186" s="700"/>
      <c r="L1186" s="12" t="s">
        <v>20</v>
      </c>
      <c r="M1186" s="687" t="s">
        <v>18</v>
      </c>
      <c r="N1186" s="687"/>
      <c r="O1186" s="687"/>
      <c r="P1186" s="687"/>
      <c r="Q1186" s="687"/>
      <c r="R1186" s="687"/>
      <c r="S1186" s="687"/>
      <c r="T1186" s="688" t="str">
        <f>$X$34</f>
        <v>バレーボール指数</v>
      </c>
      <c r="U1186" s="688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701"/>
      <c r="B1187" s="702"/>
      <c r="C1187" s="702"/>
      <c r="D1187" s="702"/>
      <c r="E1187" s="702"/>
      <c r="F1187" s="702"/>
      <c r="G1187" s="702"/>
      <c r="H1187" s="702"/>
      <c r="I1187" s="702"/>
      <c r="J1187" s="702"/>
      <c r="K1187" s="703"/>
      <c r="L1187" s="12" t="s">
        <v>20</v>
      </c>
      <c r="M1187" s="689" t="s">
        <v>19</v>
      </c>
      <c r="N1187" s="689"/>
      <c r="O1187" s="689"/>
      <c r="P1187" s="689"/>
      <c r="Q1187" s="689"/>
      <c r="R1187" s="689"/>
      <c r="S1187" s="689"/>
      <c r="T1187" s="690" t="str">
        <f>X1183</f>
        <v/>
      </c>
      <c r="U1187" s="691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704" t="str">
        <f>$A$40</f>
        <v>フォーマット作成者　：　Komuro Consulting Group　小室匡史</v>
      </c>
      <c r="B1188" s="704"/>
      <c r="C1188" s="704"/>
      <c r="D1188" s="704"/>
      <c r="E1188" s="704"/>
      <c r="F1188" s="704"/>
      <c r="G1188" s="704"/>
      <c r="H1188" s="704"/>
      <c r="I1188" s="704"/>
      <c r="J1188" s="704"/>
      <c r="K1188" s="704"/>
      <c r="L1188" s="421" t="s">
        <v>20</v>
      </c>
      <c r="M1188" s="686" t="s">
        <v>104</v>
      </c>
      <c r="N1188" s="686"/>
      <c r="O1188" s="686"/>
      <c r="P1188" s="686"/>
      <c r="Q1188" s="686"/>
      <c r="R1188" s="686"/>
      <c r="S1188" s="686"/>
      <c r="T1188" s="691"/>
      <c r="U1188" s="691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92" t="str">
        <f>$A$1</f>
        <v>●●チームバレーボール体力指数　レーダーチャート</v>
      </c>
      <c r="B1190" s="692"/>
      <c r="C1190" s="692"/>
      <c r="D1190" s="692"/>
      <c r="E1190" s="692"/>
      <c r="F1190" s="692"/>
      <c r="G1190" s="692"/>
      <c r="H1190" s="692"/>
      <c r="I1190" s="692"/>
      <c r="J1190" s="692"/>
      <c r="K1190" s="692"/>
      <c r="L1190" s="692"/>
      <c r="M1190" s="692"/>
      <c r="N1190" s="692"/>
      <c r="O1190" s="692"/>
      <c r="P1190" s="692"/>
      <c r="Q1190" s="692"/>
      <c r="R1190" s="692"/>
      <c r="S1190" s="692"/>
      <c r="T1190" s="692"/>
      <c r="U1190" s="692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93" t="str">
        <f>IF(表示変換!B35="","",表示変換!B35)</f>
        <v/>
      </c>
      <c r="C1191" s="693"/>
      <c r="D1191" s="9"/>
      <c r="E1191" s="10" t="s">
        <v>11</v>
      </c>
      <c r="F1191" s="694" t="str">
        <f>IF(表示変換!I35="","",表示変換!I35)</f>
        <v/>
      </c>
      <c r="G1191" s="694"/>
      <c r="H1191" s="13" t="s">
        <v>12</v>
      </c>
      <c r="I1191" s="14"/>
      <c r="J1191" s="13" t="s">
        <v>13</v>
      </c>
      <c r="K1191" s="694" t="str">
        <f>IF(表示変換!J35="","",表示変換!J35)</f>
        <v/>
      </c>
      <c r="L1191" s="694"/>
      <c r="M1191" s="10" t="s">
        <v>14</v>
      </c>
      <c r="N1191" s="6"/>
      <c r="O1191" s="693" t="s">
        <v>15</v>
      </c>
      <c r="P1191" s="693"/>
      <c r="Q1191" s="693" t="str">
        <f>IF(表示変換!H35="","",表示変換!H35)</f>
        <v/>
      </c>
      <c r="R1191" s="693"/>
      <c r="S1191" s="695" t="str">
        <f>IF(入力!$C$4="","",入力!$C$4)</f>
        <v>2016.01.01</v>
      </c>
      <c r="T1191" s="69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7" t="s">
        <v>5</v>
      </c>
      <c r="B1193" s="710" t="s">
        <v>6</v>
      </c>
      <c r="C1193" s="713" t="s">
        <v>0</v>
      </c>
      <c r="D1193" s="696" t="s">
        <v>45</v>
      </c>
      <c r="E1193" s="697"/>
      <c r="F1193" s="696" t="s">
        <v>57</v>
      </c>
      <c r="G1193" s="697"/>
      <c r="H1193" s="696" t="s">
        <v>378</v>
      </c>
      <c r="I1193" s="697"/>
      <c r="J1193" s="696" t="s">
        <v>41</v>
      </c>
      <c r="K1193" s="697"/>
      <c r="L1193" s="705" t="s">
        <v>58</v>
      </c>
      <c r="M1193" s="706"/>
      <c r="N1193" s="705" t="s">
        <v>59</v>
      </c>
      <c r="O1193" s="706"/>
      <c r="P1193" s="705" t="s">
        <v>42</v>
      </c>
      <c r="Q1193" s="706"/>
      <c r="R1193" s="696" t="s">
        <v>46</v>
      </c>
      <c r="S1193" s="697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8"/>
      <c r="B1194" s="711"/>
      <c r="C1194" s="714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9"/>
      <c r="B1195" s="712"/>
      <c r="C1195" s="715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8"/>
      <c r="B1227" s="699"/>
      <c r="C1227" s="699"/>
      <c r="D1227" s="699"/>
      <c r="E1227" s="699"/>
      <c r="F1227" s="699"/>
      <c r="G1227" s="699"/>
      <c r="H1227" s="699"/>
      <c r="I1227" s="699"/>
      <c r="J1227" s="699"/>
      <c r="K1227" s="700"/>
      <c r="L1227" s="12" t="s">
        <v>20</v>
      </c>
      <c r="M1227" s="687" t="s">
        <v>18</v>
      </c>
      <c r="N1227" s="687"/>
      <c r="O1227" s="687"/>
      <c r="P1227" s="687"/>
      <c r="Q1227" s="687"/>
      <c r="R1227" s="687"/>
      <c r="S1227" s="687"/>
      <c r="T1227" s="688" t="str">
        <f>$X$34</f>
        <v>バレーボール指数</v>
      </c>
      <c r="U1227" s="688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701"/>
      <c r="B1228" s="702"/>
      <c r="C1228" s="702"/>
      <c r="D1228" s="702"/>
      <c r="E1228" s="702"/>
      <c r="F1228" s="702"/>
      <c r="G1228" s="702"/>
      <c r="H1228" s="702"/>
      <c r="I1228" s="702"/>
      <c r="J1228" s="702"/>
      <c r="K1228" s="703"/>
      <c r="L1228" s="12" t="s">
        <v>20</v>
      </c>
      <c r="M1228" s="689" t="s">
        <v>19</v>
      </c>
      <c r="N1228" s="689"/>
      <c r="O1228" s="689"/>
      <c r="P1228" s="689"/>
      <c r="Q1228" s="689"/>
      <c r="R1228" s="689"/>
      <c r="S1228" s="689"/>
      <c r="T1228" s="690" t="str">
        <f>X1224</f>
        <v/>
      </c>
      <c r="U1228" s="691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704" t="str">
        <f>$A$40</f>
        <v>フォーマット作成者　：　Komuro Consulting Group　小室匡史</v>
      </c>
      <c r="B1229" s="704"/>
      <c r="C1229" s="704"/>
      <c r="D1229" s="704"/>
      <c r="E1229" s="704"/>
      <c r="F1229" s="704"/>
      <c r="G1229" s="704"/>
      <c r="H1229" s="704"/>
      <c r="I1229" s="704"/>
      <c r="J1229" s="704"/>
      <c r="K1229" s="704"/>
      <c r="L1229" s="421" t="s">
        <v>20</v>
      </c>
      <c r="M1229" s="686" t="s">
        <v>104</v>
      </c>
      <c r="N1229" s="686"/>
      <c r="O1229" s="686"/>
      <c r="P1229" s="686"/>
      <c r="Q1229" s="686"/>
      <c r="R1229" s="686"/>
      <c r="S1229" s="686"/>
      <c r="T1229" s="691"/>
      <c r="U1229" s="691"/>
      <c r="X1229" s="12"/>
      <c r="Y1229" s="152"/>
      <c r="Z1229" s="152"/>
      <c r="AA1229" s="152"/>
      <c r="AB1229" s="152"/>
      <c r="AC1229" s="152"/>
      <c r="AD1229" s="152"/>
      <c r="AE1229" s="152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Y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6" t="s">
        <v>354</v>
      </c>
      <c r="B1" s="636"/>
      <c r="C1" s="636"/>
      <c r="D1" s="636"/>
      <c r="E1" s="636"/>
      <c r="F1" s="63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</row>
    <row r="2" spans="1:51" ht="14.25" thickBot="1"/>
    <row r="3" spans="1:51">
      <c r="A3" s="531" t="str">
        <f>IF(入力!A3="","",入力!A3)</f>
        <v>測定日【関数】</v>
      </c>
      <c r="B3" s="532"/>
      <c r="C3" s="535">
        <f>IF(入力!C3="","",入力!C3)</f>
        <v>42370</v>
      </c>
      <c r="D3" s="535"/>
      <c r="E3" s="535"/>
      <c r="F3" s="536"/>
      <c r="G3" s="422"/>
      <c r="H3" s="213" t="s">
        <v>182</v>
      </c>
    </row>
    <row r="4" spans="1:51">
      <c r="A4" s="533" t="str">
        <f>IF(入力!A4="","",入力!A4)</f>
        <v>測定日【表示】</v>
      </c>
      <c r="B4" s="534"/>
      <c r="C4" s="578" t="str">
        <f>IF(入力!C4="","",入力!C4)</f>
        <v>2016.01.01</v>
      </c>
      <c r="D4" s="578"/>
      <c r="E4" s="578"/>
      <c r="F4" s="579"/>
      <c r="G4" s="422"/>
      <c r="H4" s="213" t="s">
        <v>184</v>
      </c>
    </row>
    <row r="5" spans="1:51">
      <c r="A5" s="533" t="str">
        <f>IF(入力!A5="","",入力!A5)</f>
        <v>測定場所</v>
      </c>
      <c r="B5" s="534"/>
      <c r="C5" s="578" t="str">
        <f>IF(入力!C5="","",入力!C5)</f>
        <v>●●トレーニングセンター</v>
      </c>
      <c r="D5" s="578"/>
      <c r="E5" s="578"/>
      <c r="F5" s="579"/>
      <c r="G5" s="422"/>
      <c r="H5" s="213" t="s">
        <v>186</v>
      </c>
    </row>
    <row r="6" spans="1:51">
      <c r="A6" s="533" t="str">
        <f>IF(入力!A6="","",入力!A6)</f>
        <v>チームカテゴリー</v>
      </c>
      <c r="B6" s="534"/>
      <c r="C6" s="578" t="str">
        <f>IF(入力!C6="","",入力!C6)</f>
        <v>●●チーム</v>
      </c>
      <c r="D6" s="578"/>
      <c r="E6" s="578"/>
      <c r="F6" s="579"/>
    </row>
    <row r="7" spans="1:51" ht="15" thickBot="1">
      <c r="A7" s="581" t="str">
        <f>IF(入力!A7="","",入力!A7)</f>
        <v>入力者</v>
      </c>
      <c r="B7" s="582"/>
      <c r="C7" s="641" t="str">
        <f>IF(入力!C7="","",入力!C7)</f>
        <v>○○ ○○</v>
      </c>
      <c r="D7" s="641"/>
      <c r="E7" s="641"/>
      <c r="F7" s="642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72" t="s">
        <v>47</v>
      </c>
      <c r="B9" s="575" t="s">
        <v>90</v>
      </c>
      <c r="C9" s="575" t="s">
        <v>190</v>
      </c>
      <c r="D9" s="575" t="s">
        <v>191</v>
      </c>
      <c r="E9" s="575" t="s">
        <v>192</v>
      </c>
      <c r="F9" s="575" t="s">
        <v>193</v>
      </c>
      <c r="G9" s="575" t="s">
        <v>194</v>
      </c>
      <c r="H9" s="575" t="s">
        <v>347</v>
      </c>
      <c r="I9" s="575" t="s">
        <v>195</v>
      </c>
      <c r="J9" s="594" t="s">
        <v>15</v>
      </c>
      <c r="K9" s="584" t="s">
        <v>118</v>
      </c>
      <c r="L9" s="585"/>
      <c r="M9" s="585"/>
      <c r="N9" s="585"/>
      <c r="O9" s="585"/>
      <c r="P9" s="585"/>
      <c r="Q9" s="585"/>
      <c r="R9" s="586"/>
      <c r="S9" s="606" t="s">
        <v>379</v>
      </c>
      <c r="T9" s="607"/>
      <c r="U9" s="600" t="s">
        <v>197</v>
      </c>
      <c r="V9" s="601"/>
      <c r="W9" s="551" t="s">
        <v>198</v>
      </c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3"/>
      <c r="AM9" s="545" t="s">
        <v>199</v>
      </c>
      <c r="AN9" s="545"/>
      <c r="AO9" s="545"/>
      <c r="AP9" s="545"/>
      <c r="AQ9" s="545"/>
      <c r="AR9" s="546"/>
      <c r="AS9" s="562" t="s">
        <v>200</v>
      </c>
      <c r="AT9" s="563"/>
      <c r="AU9" s="557" t="s">
        <v>237</v>
      </c>
      <c r="AV9" s="557"/>
      <c r="AW9" s="557"/>
      <c r="AX9" s="558"/>
    </row>
    <row r="10" spans="1:51">
      <c r="A10" s="573"/>
      <c r="B10" s="576"/>
      <c r="C10" s="576"/>
      <c r="D10" s="576"/>
      <c r="E10" s="576"/>
      <c r="F10" s="576"/>
      <c r="G10" s="576"/>
      <c r="H10" s="576"/>
      <c r="I10" s="576"/>
      <c r="J10" s="595"/>
      <c r="K10" s="587"/>
      <c r="L10" s="588"/>
      <c r="M10" s="588"/>
      <c r="N10" s="588"/>
      <c r="O10" s="588"/>
      <c r="P10" s="588"/>
      <c r="Q10" s="588"/>
      <c r="R10" s="589"/>
      <c r="S10" s="608"/>
      <c r="T10" s="609"/>
      <c r="U10" s="602"/>
      <c r="V10" s="603"/>
      <c r="W10" s="541" t="s">
        <v>201</v>
      </c>
      <c r="X10" s="541"/>
      <c r="Y10" s="541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  <c r="AJ10" s="542"/>
      <c r="AK10" s="549" t="s">
        <v>202</v>
      </c>
      <c r="AL10" s="550"/>
      <c r="AM10" s="547" t="s">
        <v>203</v>
      </c>
      <c r="AN10" s="548"/>
      <c r="AO10" s="568" t="s">
        <v>204</v>
      </c>
      <c r="AP10" s="548"/>
      <c r="AQ10" s="568" t="s">
        <v>205</v>
      </c>
      <c r="AR10" s="548"/>
      <c r="AS10" s="564"/>
      <c r="AT10" s="565"/>
      <c r="AU10" s="560"/>
      <c r="AV10" s="560"/>
      <c r="AW10" s="560"/>
      <c r="AX10" s="561"/>
      <c r="AY10" s="70"/>
    </row>
    <row r="11" spans="1:51">
      <c r="A11" s="573"/>
      <c r="B11" s="576"/>
      <c r="C11" s="576"/>
      <c r="D11" s="576"/>
      <c r="E11" s="576"/>
      <c r="F11" s="576"/>
      <c r="G11" s="576"/>
      <c r="H11" s="576"/>
      <c r="I11" s="576"/>
      <c r="J11" s="595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92" t="s">
        <v>208</v>
      </c>
      <c r="R11" s="593"/>
      <c r="S11" s="604" t="s">
        <v>380</v>
      </c>
      <c r="T11" s="605"/>
      <c r="U11" s="590" t="s">
        <v>377</v>
      </c>
      <c r="V11" s="591"/>
      <c r="W11" s="598" t="s">
        <v>64</v>
      </c>
      <c r="X11" s="598"/>
      <c r="Y11" s="599"/>
      <c r="Z11" s="537" t="s">
        <v>73</v>
      </c>
      <c r="AA11" s="538"/>
      <c r="AB11" s="539"/>
      <c r="AC11" s="537" t="s">
        <v>350</v>
      </c>
      <c r="AD11" s="538"/>
      <c r="AE11" s="539"/>
      <c r="AF11" s="537" t="s">
        <v>353</v>
      </c>
      <c r="AG11" s="538"/>
      <c r="AH11" s="539"/>
      <c r="AI11" s="537" t="s">
        <v>211</v>
      </c>
      <c r="AJ11" s="543"/>
      <c r="AK11" s="538" t="s">
        <v>65</v>
      </c>
      <c r="AL11" s="543"/>
      <c r="AM11" s="569" t="s">
        <v>213</v>
      </c>
      <c r="AN11" s="570"/>
      <c r="AO11" s="497" t="s">
        <v>214</v>
      </c>
      <c r="AP11" s="505" t="s">
        <v>236</v>
      </c>
      <c r="AQ11" s="623" t="s">
        <v>346</v>
      </c>
      <c r="AR11" s="570"/>
      <c r="AS11" s="195" t="s">
        <v>215</v>
      </c>
      <c r="AT11" s="259" t="s">
        <v>76</v>
      </c>
      <c r="AU11" s="622" t="s">
        <v>239</v>
      </c>
      <c r="AV11" s="571"/>
      <c r="AW11" s="554" t="s">
        <v>240</v>
      </c>
      <c r="AX11" s="555"/>
      <c r="AY11" s="70"/>
    </row>
    <row r="12" spans="1:51">
      <c r="A12" s="573"/>
      <c r="B12" s="576"/>
      <c r="C12" s="576"/>
      <c r="D12" s="576"/>
      <c r="E12" s="576"/>
      <c r="F12" s="576"/>
      <c r="G12" s="576"/>
      <c r="H12" s="576"/>
      <c r="I12" s="576"/>
      <c r="J12" s="595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176</v>
      </c>
      <c r="T12" s="182" t="s">
        <v>177</v>
      </c>
      <c r="U12" s="183" t="s">
        <v>221</v>
      </c>
      <c r="V12" s="478" t="s">
        <v>222</v>
      </c>
      <c r="W12" s="162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74"/>
      <c r="B13" s="577"/>
      <c r="C13" s="577"/>
      <c r="D13" s="577"/>
      <c r="E13" s="577"/>
      <c r="F13" s="577"/>
      <c r="G13" s="577"/>
      <c r="H13" s="577"/>
      <c r="I13" s="577"/>
      <c r="J13" s="596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178</v>
      </c>
      <c r="T13" s="169" t="s">
        <v>178</v>
      </c>
      <c r="U13" s="172" t="s">
        <v>178</v>
      </c>
      <c r="V13" s="176" t="s">
        <v>178</v>
      </c>
      <c r="W13" s="175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/>
      </c>
      <c r="C14" s="185" t="str">
        <f>IF(入力!C14="","",入力!C14)</f>
        <v/>
      </c>
      <c r="D14" s="227" t="str">
        <f>IF(入力!D14="","",入力!D14)</f>
        <v/>
      </c>
      <c r="E14" s="350" t="str">
        <f>IF(入力!E14="", IF(D14="","",DATEDIF(D14,入力!$C$3,"Y")),入力!E14)</f>
        <v/>
      </c>
      <c r="F14" s="350" t="str">
        <f>IF(入力!F14="","",入力!F14)</f>
        <v/>
      </c>
      <c r="G14" s="185" t="str">
        <f>IF(入力!G14="","",入力!G14)</f>
        <v/>
      </c>
      <c r="H14" s="185" t="str">
        <f>IF(入力!H14="","",入力!H14)</f>
        <v/>
      </c>
      <c r="I14" s="350" t="str">
        <f>IF(入力!I14="","",入力!I14)</f>
        <v/>
      </c>
      <c r="J14" s="350" t="str">
        <f>IF(入力!J14="","",入力!J14)</f>
        <v/>
      </c>
      <c r="K14" s="159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IF(OR(入力!L14="",入力!M14="",入力!N14=""),"",(入力!L14-(入力!L14*(4.57/(1.0888-0.00153*(入力!M14+入力!N14))-4.142)*100)/100))</f>
        <v/>
      </c>
      <c r="P14" s="83" t="str">
        <f>IF(入力!P14="", IF(K14="","",L14/POWER(K14/100,2)),入力!P14)</f>
        <v/>
      </c>
      <c r="Q14" s="189" t="str">
        <f>IF(入力!Q14="","",入力!Q14)</f>
        <v/>
      </c>
      <c r="R14" s="244" t="str">
        <f>IF(入力!R14="","",入力!R14)</f>
        <v/>
      </c>
      <c r="S14" s="104" t="str">
        <f>IF(入力!S14="","",入力!S14)</f>
        <v/>
      </c>
      <c r="T14" s="522" t="str">
        <f>IF(入力!T14="","",入力!T14)</f>
        <v/>
      </c>
      <c r="U14" s="108" t="str">
        <f>IF(入力!U14="","",入力!U14)</f>
        <v/>
      </c>
      <c r="V14" s="493" t="str">
        <f>IF(入力!V14="","",入力!V14)</f>
        <v/>
      </c>
      <c r="W14" s="492" t="str">
        <f>IF(入力!W14="","",入力!W14)</f>
        <v/>
      </c>
      <c r="X14" s="246" t="str">
        <f>IF(入力!X14="","",入力!X14)</f>
        <v/>
      </c>
      <c r="Y14" s="206" t="str">
        <f>IF(入力!Y14="", IF(入力!W14="",IF(入力!X14="","",入力!X14-入力!Q14),IF(入力!X14="",入力!W14-入力!Q14,IF(入力!W14&gt;入力!X14,入力!W14-入力!Q14,入力!X14-入力!Q14))),入力!Y14)</f>
        <v/>
      </c>
      <c r="Z14" s="206" t="str">
        <f>IF(入力!Z14="","",入力!Z14)</f>
        <v/>
      </c>
      <c r="AA14" s="206" t="str">
        <f>IF(入力!AA14="","",入力!AA14)</f>
        <v/>
      </c>
      <c r="AB14" s="206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06" t="str">
        <f>IF(入力!AC14="","",入力!AC14)</f>
        <v/>
      </c>
      <c r="AD14" s="206" t="str">
        <f>IF(入力!AD14="","",入力!AD14)</f>
        <v/>
      </c>
      <c r="AE14" s="206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06" t="str">
        <f>IF(入力!AF14="","",入力!AF14)</f>
        <v/>
      </c>
      <c r="AG14" s="206" t="str">
        <f>IF(入力!AG14="","",入力!AG14)</f>
        <v/>
      </c>
      <c r="AH14" s="206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05" t="str">
        <f>IF(入力!AI14="","",入力!AI14)</f>
        <v/>
      </c>
      <c r="AJ14" s="126" t="str">
        <f>IF(入力!AJ14="","",入力!AJ14)</f>
        <v/>
      </c>
      <c r="AK14" s="202" t="str">
        <f>IF(入力!AK14="","",入力!AK14)</f>
        <v/>
      </c>
      <c r="AL14" s="204" t="str">
        <f>IF(入力!AL14="","",入力!AL14)</f>
        <v/>
      </c>
      <c r="AM14" s="510" t="str">
        <f>IF(入力!AM14="","",入力!AM14)</f>
        <v/>
      </c>
      <c r="AN14" s="244" t="str">
        <f>IF(入力!AN14="","",入力!AN14)</f>
        <v/>
      </c>
      <c r="AO14" s="510" t="str">
        <f>IF(入力!AO14="","",入力!AO14)</f>
        <v/>
      </c>
      <c r="AP14" s="244" t="str">
        <f>IF(入力!AP14="","",入力!AP14)</f>
        <v/>
      </c>
      <c r="AQ14" s="510" t="str">
        <f>IF(入力!AQ14="","",入力!AQ14)</f>
        <v/>
      </c>
      <c r="AR14" s="244" t="str">
        <f>IF(入力!AR14="","",入力!AR14)</f>
        <v/>
      </c>
      <c r="AS14" s="134" t="str">
        <f>IF(入力!AS14="","",入力!AS14)</f>
        <v/>
      </c>
      <c r="AT14" s="265" t="str">
        <f>IF(入力!AT14="","",入力!AT14)</f>
        <v/>
      </c>
      <c r="AU14" s="128" t="str">
        <f>IF(入力!AU14="","",入力!AU14)</f>
        <v/>
      </c>
      <c r="AV14" s="268" t="str">
        <f>IF(入力!AV14="","",入力!AV14)</f>
        <v/>
      </c>
      <c r="AW14" s="128" t="str">
        <f>IF(入力!AW14="","",入力!AW14)</f>
        <v/>
      </c>
      <c r="AX14" s="269" t="str">
        <f>IF(入力!AX14="","",入力!AX14)</f>
        <v/>
      </c>
      <c r="AY14" s="70"/>
    </row>
    <row r="15" spans="1:51">
      <c r="A15" s="96">
        <f>IF(入力!A15="","",入力!A15)</f>
        <v>2</v>
      </c>
      <c r="B15" s="185" t="str">
        <f>IF(入力!B15="","",入力!B15)</f>
        <v/>
      </c>
      <c r="C15" s="185" t="str">
        <f>IF(入力!C15="","",入力!C15)</f>
        <v/>
      </c>
      <c r="D15" s="227" t="str">
        <f>IF(入力!D15="","",入力!D15)</f>
        <v/>
      </c>
      <c r="E15" s="417" t="str">
        <f>IF(入力!E15="", IF(D15="","",DATEDIF(D15,入力!$C$3,"Y")),入力!E15)</f>
        <v/>
      </c>
      <c r="F15" s="350" t="str">
        <f>IF(入力!F15="","",入力!F15)</f>
        <v/>
      </c>
      <c r="G15" s="185" t="str">
        <f>IF(入力!G15="","",入力!G15)</f>
        <v/>
      </c>
      <c r="H15" s="185" t="str">
        <f>IF(入力!H15="","",入力!H15)</f>
        <v/>
      </c>
      <c r="I15" s="350" t="str">
        <f>IF(入力!I15="","",入力!I15)</f>
        <v/>
      </c>
      <c r="J15" s="350" t="str">
        <f>IF(入力!J15="","",入力!J15)</f>
        <v/>
      </c>
      <c r="K15" s="159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IF(OR(入力!L15="",入力!M15="",入力!N15=""),"",(入力!L15-(入力!L15*(4.57/(1.0888-0.00153*(入力!M15+入力!N15))-4.142)*100)/100))</f>
        <v/>
      </c>
      <c r="P15" s="83" t="str">
        <f>IF(入力!P15="", IF(K15="","",L15/POWER(K15/100,2)),入力!P15)</f>
        <v/>
      </c>
      <c r="Q15" s="189" t="str">
        <f>IF(入力!Q15="","",入力!Q15)</f>
        <v/>
      </c>
      <c r="R15" s="244" t="str">
        <f>IF(入力!R15="","",入力!R15)</f>
        <v/>
      </c>
      <c r="S15" s="201" t="str">
        <f>IF(入力!S15="","",入力!S15)</f>
        <v/>
      </c>
      <c r="T15" s="200" t="str">
        <f>IF(入力!T15="","",入力!T15)</f>
        <v/>
      </c>
      <c r="U15" s="108" t="str">
        <f>IF(入力!U15="","",入力!U15)</f>
        <v/>
      </c>
      <c r="V15" s="493" t="str">
        <f>IF(入力!V15="","",入力!V15)</f>
        <v/>
      </c>
      <c r="W15" s="492" t="str">
        <f>IF(入力!W15="","",入力!W15)</f>
        <v/>
      </c>
      <c r="X15" s="246" t="str">
        <f>IF(入力!X15="","",入力!X15)</f>
        <v/>
      </c>
      <c r="Y15" s="206" t="str">
        <f>IF(入力!Y15="", IF(入力!W15="",IF(入力!X15="","",入力!X15-入力!Q15),IF(入力!X15="",入力!W15-入力!Q15,IF(入力!W15&gt;入力!X15,入力!W15-入力!Q15,入力!X15-入力!Q15))),入力!Y15)</f>
        <v/>
      </c>
      <c r="Z15" s="206" t="str">
        <f>IF(入力!Z15="","",入力!Z15)</f>
        <v/>
      </c>
      <c r="AA15" s="206" t="str">
        <f>IF(入力!AA15="","",入力!AA15)</f>
        <v/>
      </c>
      <c r="AB15" s="206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06" t="str">
        <f>IF(入力!AC15="","",入力!AC15)</f>
        <v/>
      </c>
      <c r="AD15" s="206" t="str">
        <f>IF(入力!AD15="","",入力!AD15)</f>
        <v/>
      </c>
      <c r="AE15" s="206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06" t="str">
        <f>IF(入力!AF15="","",入力!AF15)</f>
        <v/>
      </c>
      <c r="AG15" s="206" t="str">
        <f>IF(入力!AG15="","",入力!AG15)</f>
        <v/>
      </c>
      <c r="AH15" s="206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05" t="str">
        <f>IF(入力!AI15="","",入力!AI15)</f>
        <v/>
      </c>
      <c r="AJ15" s="126" t="str">
        <f>IF(入力!AJ15="","",入力!AJ15)</f>
        <v/>
      </c>
      <c r="AK15" s="202" t="str">
        <f>IF(入力!AK15="","",入力!AK15)</f>
        <v/>
      </c>
      <c r="AL15" s="204" t="str">
        <f>IF(入力!AL15="","",入力!AL15)</f>
        <v/>
      </c>
      <c r="AM15" s="510" t="str">
        <f>IF(入力!AM15="","",入力!AM15)</f>
        <v/>
      </c>
      <c r="AN15" s="244" t="str">
        <f>IF(入力!AN15="","",入力!AN15)</f>
        <v/>
      </c>
      <c r="AO15" s="510" t="str">
        <f>IF(入力!AO15="","",入力!AO15)</f>
        <v/>
      </c>
      <c r="AP15" s="244" t="str">
        <f>IF(入力!AP15="","",入力!AP15)</f>
        <v/>
      </c>
      <c r="AQ15" s="510" t="str">
        <f>IF(入力!AQ15="","",入力!AQ15)</f>
        <v/>
      </c>
      <c r="AR15" s="244" t="str">
        <f>IF(入力!AR15="","",入力!AR15)</f>
        <v/>
      </c>
      <c r="AS15" s="134" t="str">
        <f>IF(入力!AS15="","",入力!AS15)</f>
        <v/>
      </c>
      <c r="AT15" s="265" t="str">
        <f>IF(入力!AT15="","",入力!AT15)</f>
        <v/>
      </c>
      <c r="AU15" s="128" t="str">
        <f>IF(入力!AU15="","",入力!AU15)</f>
        <v/>
      </c>
      <c r="AV15" s="268" t="str">
        <f>IF(入力!AV15="","",入力!AV15)</f>
        <v/>
      </c>
      <c r="AW15" s="128" t="str">
        <f>IF(入力!AW15="","",入力!AW15)</f>
        <v/>
      </c>
      <c r="AX15" s="269" t="str">
        <f>IF(入力!AX15="","",入力!AX15)</f>
        <v/>
      </c>
      <c r="AY15" s="70"/>
    </row>
    <row r="16" spans="1:51">
      <c r="A16" s="96">
        <f>IF(入力!A16="","",入力!A16)</f>
        <v>3</v>
      </c>
      <c r="B16" s="185" t="str">
        <f>IF(入力!B16="","",入力!B16)</f>
        <v/>
      </c>
      <c r="C16" s="185" t="str">
        <f>IF(入力!C16="","",入力!C16)</f>
        <v/>
      </c>
      <c r="D16" s="227" t="str">
        <f>IF(入力!D16="","",入力!D16)</f>
        <v/>
      </c>
      <c r="E16" s="417" t="str">
        <f>IF(入力!E16="", IF(D16="","",DATEDIF(D16,入力!$C$3,"Y")),入力!E16)</f>
        <v/>
      </c>
      <c r="F16" s="350" t="str">
        <f>IF(入力!F16="","",入力!F16)</f>
        <v/>
      </c>
      <c r="G16" s="185" t="str">
        <f>IF(入力!G16="","",入力!G16)</f>
        <v/>
      </c>
      <c r="H16" s="185" t="str">
        <f>IF(入力!H16="","",入力!H16)</f>
        <v/>
      </c>
      <c r="I16" s="350" t="str">
        <f>IF(入力!I16="","",入力!I16)</f>
        <v/>
      </c>
      <c r="J16" s="350" t="str">
        <f>IF(入力!J16="","",入力!J16)</f>
        <v/>
      </c>
      <c r="K16" s="159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IF(OR(入力!L16="",入力!M16="",入力!N16=""),"",(入力!L16-(入力!L16*(4.57/(1.0888-0.00153*(入力!M16+入力!N16))-4.142)*100)/100))</f>
        <v/>
      </c>
      <c r="P16" s="83" t="str">
        <f>IF(入力!P16="", IF(K16="","",L16/POWER(K16/100,2)),入力!P16)</f>
        <v/>
      </c>
      <c r="Q16" s="189" t="str">
        <f>IF(入力!Q16="","",入力!Q16)</f>
        <v/>
      </c>
      <c r="R16" s="244" t="str">
        <f>IF(入力!R16="","",入力!R16)</f>
        <v/>
      </c>
      <c r="S16" s="201" t="str">
        <f>IF(入力!S16="","",入力!S16)</f>
        <v/>
      </c>
      <c r="T16" s="200" t="str">
        <f>IF(入力!T16="","",入力!T16)</f>
        <v/>
      </c>
      <c r="U16" s="108" t="str">
        <f>IF(入力!U16="","",入力!U16)</f>
        <v/>
      </c>
      <c r="V16" s="493" t="str">
        <f>IF(入力!V16="","",入力!V16)</f>
        <v/>
      </c>
      <c r="W16" s="492" t="str">
        <f>IF(入力!W16="","",入力!W16)</f>
        <v/>
      </c>
      <c r="X16" s="246" t="str">
        <f>IF(入力!X16="","",入力!X16)</f>
        <v/>
      </c>
      <c r="Y16" s="206" t="str">
        <f>IF(入力!Y16="", IF(入力!W16="",IF(入力!X16="","",入力!X16-入力!Q16),IF(入力!X16="",入力!W16-入力!Q16,IF(入力!W16&gt;入力!X16,入力!W16-入力!Q16,入力!X16-入力!Q16))),入力!Y16)</f>
        <v/>
      </c>
      <c r="Z16" s="206" t="str">
        <f>IF(入力!Z16="","",入力!Z16)</f>
        <v/>
      </c>
      <c r="AA16" s="206" t="str">
        <f>IF(入力!AA16="","",入力!AA16)</f>
        <v/>
      </c>
      <c r="AB16" s="206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06" t="str">
        <f>IF(入力!AC16="","",入力!AC16)</f>
        <v/>
      </c>
      <c r="AD16" s="206" t="str">
        <f>IF(入力!AD16="","",入力!AD16)</f>
        <v/>
      </c>
      <c r="AE16" s="206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06" t="str">
        <f>IF(入力!AF16="","",入力!AF16)</f>
        <v/>
      </c>
      <c r="AG16" s="206" t="str">
        <f>IF(入力!AG16="","",入力!AG16)</f>
        <v/>
      </c>
      <c r="AH16" s="206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05" t="str">
        <f>IF(入力!AI16="","",入力!AI16)</f>
        <v/>
      </c>
      <c r="AJ16" s="126" t="str">
        <f>IF(入力!AJ16="","",入力!AJ16)</f>
        <v/>
      </c>
      <c r="AK16" s="202" t="str">
        <f>IF(入力!AK16="","",入力!AK16)</f>
        <v/>
      </c>
      <c r="AL16" s="204" t="str">
        <f>IF(入力!AL16="","",入力!AL16)</f>
        <v/>
      </c>
      <c r="AM16" s="510" t="str">
        <f>IF(入力!AM16="","",入力!AM16)</f>
        <v/>
      </c>
      <c r="AN16" s="244" t="str">
        <f>IF(入力!AN16="","",入力!AN16)</f>
        <v/>
      </c>
      <c r="AO16" s="510" t="str">
        <f>IF(入力!AO16="","",入力!AO16)</f>
        <v/>
      </c>
      <c r="AP16" s="244" t="str">
        <f>IF(入力!AP16="","",入力!AP16)</f>
        <v/>
      </c>
      <c r="AQ16" s="510" t="str">
        <f>IF(入力!AQ16="","",入力!AQ16)</f>
        <v/>
      </c>
      <c r="AR16" s="244" t="str">
        <f>IF(入力!AR16="","",入力!AR16)</f>
        <v/>
      </c>
      <c r="AS16" s="134" t="str">
        <f>IF(入力!AS16="","",入力!AS16)</f>
        <v/>
      </c>
      <c r="AT16" s="265" t="str">
        <f>IF(入力!AT16="","",入力!AT16)</f>
        <v/>
      </c>
      <c r="AU16" s="128" t="str">
        <f>IF(入力!AU16="","",入力!AU16)</f>
        <v/>
      </c>
      <c r="AV16" s="268" t="str">
        <f>IF(入力!AV16="","",入力!AV16)</f>
        <v/>
      </c>
      <c r="AW16" s="128" t="str">
        <f>IF(入力!AW16="","",入力!AW16)</f>
        <v/>
      </c>
      <c r="AX16" s="269" t="str">
        <f>IF(入力!AX16="","",入力!AX16)</f>
        <v/>
      </c>
      <c r="AY16" s="70"/>
    </row>
    <row r="17" spans="1:51">
      <c r="A17" s="96">
        <f>IF(入力!A17="","",入力!A17)</f>
        <v>4</v>
      </c>
      <c r="B17" s="185" t="str">
        <f>IF(入力!B17="","",入力!B17)</f>
        <v/>
      </c>
      <c r="C17" s="185" t="str">
        <f>IF(入力!C17="","",入力!C17)</f>
        <v/>
      </c>
      <c r="D17" s="227" t="str">
        <f>IF(入力!D17="","",入力!D17)</f>
        <v/>
      </c>
      <c r="E17" s="417" t="str">
        <f>IF(入力!E17="", IF(D17="","",DATEDIF(D17,入力!$C$3,"Y")),入力!E17)</f>
        <v/>
      </c>
      <c r="F17" s="350" t="str">
        <f>IF(入力!F17="","",入力!F17)</f>
        <v/>
      </c>
      <c r="G17" s="185" t="str">
        <f>IF(入力!G17="","",入力!G17)</f>
        <v/>
      </c>
      <c r="H17" s="185" t="str">
        <f>IF(入力!H17="","",入力!H17)</f>
        <v/>
      </c>
      <c r="I17" s="350" t="str">
        <f>IF(入力!I17="","",入力!I17)</f>
        <v/>
      </c>
      <c r="J17" s="350" t="str">
        <f>IF(入力!J17="","",入力!J17)</f>
        <v/>
      </c>
      <c r="K17" s="159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IF(OR(入力!L17="",入力!M17="",入力!N17=""),"",(入力!L17-(入力!L17*(4.57/(1.0888-0.00153*(入力!M17+入力!N17))-4.142)*100)/100))</f>
        <v/>
      </c>
      <c r="P17" s="83" t="str">
        <f>IF(入力!P17="", IF(K17="","",L17/POWER(K17/100,2)),入力!P17)</f>
        <v/>
      </c>
      <c r="Q17" s="189" t="str">
        <f>IF(入力!Q17="","",入力!Q17)</f>
        <v/>
      </c>
      <c r="R17" s="244" t="str">
        <f>IF(入力!R17="","",入力!R17)</f>
        <v/>
      </c>
      <c r="S17" s="201" t="str">
        <f>IF(入力!S17="","",入力!S17)</f>
        <v/>
      </c>
      <c r="T17" s="200" t="str">
        <f>IF(入力!T17="","",入力!T17)</f>
        <v/>
      </c>
      <c r="U17" s="108" t="str">
        <f>IF(入力!U17="","",入力!U17)</f>
        <v/>
      </c>
      <c r="V17" s="109" t="str">
        <f>IF(入力!V17="","",入力!V17)</f>
        <v/>
      </c>
      <c r="W17" s="245" t="str">
        <f>IF(入力!W17="","",入力!W17)</f>
        <v/>
      </c>
      <c r="X17" s="246" t="str">
        <f>IF(入力!X17="","",入力!X17)</f>
        <v/>
      </c>
      <c r="Y17" s="206" t="str">
        <f>IF(入力!Y17="", IF(入力!W17="",IF(入力!X17="","",入力!X17-入力!Q17),IF(入力!X17="",入力!W17-入力!Q17,IF(入力!W17&gt;入力!X17,入力!W17-入力!Q17,入力!X17-入力!Q17))),入力!Y17)</f>
        <v/>
      </c>
      <c r="Z17" s="206" t="str">
        <f>IF(入力!Z17="","",入力!Z17)</f>
        <v/>
      </c>
      <c r="AA17" s="206" t="str">
        <f>IF(入力!AA17="","",入力!AA17)</f>
        <v/>
      </c>
      <c r="AB17" s="206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06" t="str">
        <f>IF(入力!AC17="","",入力!AC17)</f>
        <v/>
      </c>
      <c r="AD17" s="206" t="str">
        <f>IF(入力!AD17="","",入力!AD17)</f>
        <v/>
      </c>
      <c r="AE17" s="206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06" t="str">
        <f>IF(入力!AF17="","",入力!AF17)</f>
        <v/>
      </c>
      <c r="AG17" s="206" t="str">
        <f>IF(入力!AG17="","",入力!AG17)</f>
        <v/>
      </c>
      <c r="AH17" s="206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05" t="str">
        <f>IF(入力!AI17="","",入力!AI17)</f>
        <v/>
      </c>
      <c r="AJ17" s="126" t="str">
        <f>IF(入力!AJ17="","",入力!AJ17)</f>
        <v/>
      </c>
      <c r="AK17" s="202" t="str">
        <f>IF(入力!AK17="","",入力!AK17)</f>
        <v/>
      </c>
      <c r="AL17" s="204" t="str">
        <f>IF(入力!AL17="","",入力!AL17)</f>
        <v/>
      </c>
      <c r="AM17" s="510" t="str">
        <f>IF(入力!AM17="","",入力!AM17)</f>
        <v/>
      </c>
      <c r="AN17" s="244" t="str">
        <f>IF(入力!AN17="","",入力!AN17)</f>
        <v/>
      </c>
      <c r="AO17" s="510" t="str">
        <f>IF(入力!AO17="","",入力!AO17)</f>
        <v/>
      </c>
      <c r="AP17" s="244" t="str">
        <f>IF(入力!AP17="","",入力!AP17)</f>
        <v/>
      </c>
      <c r="AQ17" s="510" t="str">
        <f>IF(入力!AQ17="","",入力!AQ17)</f>
        <v/>
      </c>
      <c r="AR17" s="244" t="str">
        <f>IF(入力!AR17="","",入力!AR17)</f>
        <v/>
      </c>
      <c r="AS17" s="134" t="str">
        <f>IF(入力!AS17="","",入力!AS17)</f>
        <v/>
      </c>
      <c r="AT17" s="265" t="str">
        <f>IF(入力!AT17="","",入力!AT17)</f>
        <v/>
      </c>
      <c r="AU17" s="128" t="str">
        <f>IF(入力!AU17="","",入力!AU17)</f>
        <v/>
      </c>
      <c r="AV17" s="268" t="str">
        <f>IF(入力!AV17="","",入力!AV17)</f>
        <v/>
      </c>
      <c r="AW17" s="128" t="str">
        <f>IF(入力!AW17="","",入力!AW17)</f>
        <v/>
      </c>
      <c r="AX17" s="269" t="str">
        <f>IF(入力!AX17="","",入力!AX17)</f>
        <v/>
      </c>
      <c r="AY17" s="70"/>
    </row>
    <row r="18" spans="1:51">
      <c r="A18" s="96">
        <f>IF(入力!A18="","",入力!A18)</f>
        <v>5</v>
      </c>
      <c r="B18" s="185" t="str">
        <f>IF(入力!B18="","",入力!B18)</f>
        <v/>
      </c>
      <c r="C18" s="185" t="str">
        <f>IF(入力!C18="","",入力!C18)</f>
        <v/>
      </c>
      <c r="D18" s="227" t="str">
        <f>IF(入力!D18="","",入力!D18)</f>
        <v/>
      </c>
      <c r="E18" s="417" t="str">
        <f>IF(入力!E18="", IF(D18="","",DATEDIF(D18,入力!$C$3,"Y")),入力!E18)</f>
        <v/>
      </c>
      <c r="F18" s="350" t="str">
        <f>IF(入力!F18="","",入力!F18)</f>
        <v/>
      </c>
      <c r="G18" s="185" t="str">
        <f>IF(入力!G18="","",入力!G18)</f>
        <v/>
      </c>
      <c r="H18" s="185" t="str">
        <f>IF(入力!H18="","",入力!H18)</f>
        <v/>
      </c>
      <c r="I18" s="350" t="str">
        <f>IF(入力!I18="","",入力!I18)</f>
        <v/>
      </c>
      <c r="J18" s="350" t="str">
        <f>IF(入力!J18="","",入力!J18)</f>
        <v/>
      </c>
      <c r="K18" s="159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IF(OR(入力!L18="",入力!M18="",入力!N18=""),"",(入力!L18-(入力!L18*(4.57/(1.0888-0.00153*(入力!M18+入力!N18))-4.142)*100)/100))</f>
        <v/>
      </c>
      <c r="P18" s="83" t="str">
        <f>IF(入力!P18="", IF(K18="","",L18/POWER(K18/100,2)),入力!P18)</f>
        <v/>
      </c>
      <c r="Q18" s="189" t="str">
        <f>IF(入力!Q18="","",入力!Q18)</f>
        <v/>
      </c>
      <c r="R18" s="244" t="str">
        <f>IF(入力!R18="","",入力!R18)</f>
        <v/>
      </c>
      <c r="S18" s="201" t="str">
        <f>IF(入力!S18="","",入力!S18)</f>
        <v/>
      </c>
      <c r="T18" s="200" t="str">
        <f>IF(入力!T18="","",入力!T18)</f>
        <v/>
      </c>
      <c r="U18" s="108" t="str">
        <f>IF(入力!U18="","",入力!U18)</f>
        <v/>
      </c>
      <c r="V18" s="109" t="str">
        <f>IF(入力!V18="","",入力!V18)</f>
        <v/>
      </c>
      <c r="W18" s="245" t="str">
        <f>IF(入力!W18="","",入力!W18)</f>
        <v/>
      </c>
      <c r="X18" s="246" t="str">
        <f>IF(入力!X18="","",入力!X18)</f>
        <v/>
      </c>
      <c r="Y18" s="206" t="str">
        <f>IF(入力!Y18="", IF(入力!W18="",IF(入力!X18="","",入力!X18-入力!Q18),IF(入力!X18="",入力!W18-入力!Q18,IF(入力!W18&gt;入力!X18,入力!W18-入力!Q18,入力!X18-入力!Q18))),入力!Y18)</f>
        <v/>
      </c>
      <c r="Z18" s="206" t="str">
        <f>IF(入力!Z18="","",入力!Z18)</f>
        <v/>
      </c>
      <c r="AA18" s="206" t="str">
        <f>IF(入力!AA18="","",入力!AA18)</f>
        <v/>
      </c>
      <c r="AB18" s="206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06" t="str">
        <f>IF(入力!AC18="","",入力!AC18)</f>
        <v/>
      </c>
      <c r="AD18" s="206" t="str">
        <f>IF(入力!AD18="","",入力!AD18)</f>
        <v/>
      </c>
      <c r="AE18" s="206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06" t="str">
        <f>IF(入力!AF18="","",入力!AF18)</f>
        <v/>
      </c>
      <c r="AG18" s="206" t="str">
        <f>IF(入力!AG18="","",入力!AG18)</f>
        <v/>
      </c>
      <c r="AH18" s="206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05" t="str">
        <f>IF(入力!AI18="","",入力!AI18)</f>
        <v/>
      </c>
      <c r="AJ18" s="126" t="str">
        <f>IF(入力!AJ18="","",入力!AJ18)</f>
        <v/>
      </c>
      <c r="AK18" s="202" t="str">
        <f>IF(入力!AK18="","",入力!AK18)</f>
        <v/>
      </c>
      <c r="AL18" s="204" t="str">
        <f>IF(入力!AL18="","",入力!AL18)</f>
        <v/>
      </c>
      <c r="AM18" s="510" t="str">
        <f>IF(入力!AM18="","",入力!AM18)</f>
        <v/>
      </c>
      <c r="AN18" s="244" t="str">
        <f>IF(入力!AN18="","",入力!AN18)</f>
        <v/>
      </c>
      <c r="AO18" s="510" t="str">
        <f>IF(入力!AO18="","",入力!AO18)</f>
        <v/>
      </c>
      <c r="AP18" s="244" t="str">
        <f>IF(入力!AP18="","",入力!AP18)</f>
        <v/>
      </c>
      <c r="AQ18" s="510" t="str">
        <f>IF(入力!AQ18="","",入力!AQ18)</f>
        <v/>
      </c>
      <c r="AR18" s="244" t="str">
        <f>IF(入力!AR18="","",入力!AR18)</f>
        <v/>
      </c>
      <c r="AS18" s="134" t="str">
        <f>IF(入力!AS18="","",入力!AS18)</f>
        <v/>
      </c>
      <c r="AT18" s="265" t="str">
        <f>IF(入力!AT18="","",入力!AT18)</f>
        <v/>
      </c>
      <c r="AU18" s="128" t="str">
        <f>IF(入力!AU18="","",入力!AU18)</f>
        <v/>
      </c>
      <c r="AV18" s="268" t="str">
        <f>IF(入力!AV18="","",入力!AV18)</f>
        <v/>
      </c>
      <c r="AW18" s="128" t="str">
        <f>IF(入力!AW18="","",入力!AW18)</f>
        <v/>
      </c>
      <c r="AX18" s="269" t="str">
        <f>IF(入力!AX18="","",入力!AX18)</f>
        <v/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350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350" t="str">
        <f>IF(入力!I19="","",入力!I19)</f>
        <v/>
      </c>
      <c r="J19" s="350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350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350" t="str">
        <f>IF(入力!I20="","",入力!I20)</f>
        <v/>
      </c>
      <c r="J20" s="350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350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350" t="str">
        <f>IF(入力!I21="","",入力!I21)</f>
        <v/>
      </c>
      <c r="J21" s="350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350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350" t="str">
        <f>IF(入力!I22="","",入力!I22)</f>
        <v/>
      </c>
      <c r="J22" s="350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350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350" t="str">
        <f>IF(入力!I23="","",入力!I23)</f>
        <v/>
      </c>
      <c r="J23" s="350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350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350" t="str">
        <f>IF(入力!I24="","",入力!I24)</f>
        <v/>
      </c>
      <c r="J24" s="350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350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350" t="str">
        <f>IF(入力!I25="","",入力!I25)</f>
        <v/>
      </c>
      <c r="J25" s="350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350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350" t="str">
        <f>IF(入力!I26="","",入力!I26)</f>
        <v/>
      </c>
      <c r="J26" s="350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350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350" t="str">
        <f>IF(入力!I27="","",入力!I27)</f>
        <v/>
      </c>
      <c r="J27" s="350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350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350" t="str">
        <f>IF(入力!I28="","",入力!I28)</f>
        <v/>
      </c>
      <c r="J28" s="350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350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350" t="str">
        <f>IF(入力!I29="","",入力!I29)</f>
        <v/>
      </c>
      <c r="J29" s="350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350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350" t="str">
        <f>IF(入力!I30="","",入力!I30)</f>
        <v/>
      </c>
      <c r="J30" s="350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350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350" t="str">
        <f>IF(入力!I31="","",入力!I31)</f>
        <v/>
      </c>
      <c r="J31" s="350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350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350" t="str">
        <f>IF(入力!I32="","",入力!I32)</f>
        <v/>
      </c>
      <c r="J32" s="350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0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350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350" t="str">
        <f>IF(入力!I33="","",入力!I33)</f>
        <v/>
      </c>
      <c r="J33" s="350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0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350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350" t="str">
        <f>IF(入力!I34="","",入力!I34)</f>
        <v/>
      </c>
      <c r="J34" s="350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0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350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350" t="str">
        <f>IF(入力!I35="","",入力!I35)</f>
        <v/>
      </c>
      <c r="J35" s="350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0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350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350" t="str">
        <f>IF(入力!I36="","",入力!I36)</f>
        <v/>
      </c>
      <c r="J36" s="350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0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350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350" t="str">
        <f>IF(入力!I37="","",入力!I37)</f>
        <v/>
      </c>
      <c r="J37" s="350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0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350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350" t="str">
        <f>IF(入力!I38="","",入力!I38)</f>
        <v/>
      </c>
      <c r="J38" s="350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0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350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185" t="str">
        <f>IF(入力!I39="","",入力!I39)</f>
        <v/>
      </c>
      <c r="J39" s="185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0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350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185" t="str">
        <f>IF(入力!I40="","",入力!I40)</f>
        <v/>
      </c>
      <c r="J40" s="185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0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350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185" t="str">
        <f>IF(入力!I41="","",入力!I41)</f>
        <v/>
      </c>
      <c r="J41" s="185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0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353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185" t="str">
        <f>IF(入力!I42="","",入力!I42)</f>
        <v/>
      </c>
      <c r="J42" s="185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0">
      <c r="A43" s="96">
        <f>IF(入力!A43="","",入力!A43)</f>
        <v>30</v>
      </c>
      <c r="B43" s="185" t="str">
        <f>IF(入力!B43="","",入力!B43)</f>
        <v/>
      </c>
      <c r="C43" s="185" t="str">
        <f>IF(入力!C43="","",入力!C43)</f>
        <v/>
      </c>
      <c r="D43" s="227" t="str">
        <f>IF(入力!D43="","",入力!D43)</f>
        <v/>
      </c>
      <c r="E43" s="417" t="str">
        <f>IF(入力!E43="", IF(D43="","",DATEDIF(D43,入力!$C$3,"Y")),入力!E43)</f>
        <v/>
      </c>
      <c r="F43" s="353" t="str">
        <f>IF(入力!F43="","",入力!F43)</f>
        <v/>
      </c>
      <c r="G43" s="185" t="str">
        <f>IF(入力!G43="","",入力!G43)</f>
        <v/>
      </c>
      <c r="H43" s="185" t="str">
        <f>IF(入力!H43="","",入力!H43)</f>
        <v/>
      </c>
      <c r="I43" s="185" t="str">
        <f>IF(入力!I43="","",入力!I43)</f>
        <v/>
      </c>
      <c r="J43" s="185" t="str">
        <f>IF(入力!J43="","",入力!J43)</f>
        <v/>
      </c>
      <c r="K43" s="159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83" t="str">
        <f>IF(入力!P43="", IF(K43="","",L43/POWER(K43/100,2)),入力!P43)</f>
        <v/>
      </c>
      <c r="Q43" s="189" t="str">
        <f>IF(入力!Q43="","",入力!Q43)</f>
        <v/>
      </c>
      <c r="R43" s="244" t="str">
        <f>IF(入力!R43="","",入力!R43)</f>
        <v/>
      </c>
      <c r="S43" s="201" t="str">
        <f>IF(入力!S43="","",入力!S43)</f>
        <v/>
      </c>
      <c r="T43" s="200" t="str">
        <f>IF(入力!T43="","",入力!T43)</f>
        <v/>
      </c>
      <c r="U43" s="108" t="str">
        <f>IF(入力!U43="","",入力!U43)</f>
        <v/>
      </c>
      <c r="V43" s="109" t="str">
        <f>IF(入力!V43="","",入力!V43)</f>
        <v/>
      </c>
      <c r="W43" s="245" t="str">
        <f>IF(入力!W43="","",入力!W43)</f>
        <v/>
      </c>
      <c r="X43" s="246" t="str">
        <f>IF(入力!X43="","",入力!X43)</f>
        <v/>
      </c>
      <c r="Y43" s="206" t="str">
        <f>IF(入力!Y43="", IF(入力!W43="",IF(入力!X43="","",入力!X43-入力!Q43),IF(入力!X43="",入力!W43-入力!Q43,IF(入力!W43&gt;入力!X43,入力!W43-入力!Q43,入力!X43-入力!Q43))),入力!Y43)</f>
        <v/>
      </c>
      <c r="Z43" s="206" t="str">
        <f>IF(入力!Z43="","",入力!Z43)</f>
        <v/>
      </c>
      <c r="AA43" s="206" t="str">
        <f>IF(入力!AA43="","",入力!AA43)</f>
        <v/>
      </c>
      <c r="AB43" s="206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06" t="str">
        <f>IF(入力!AC43="","",入力!AC43)</f>
        <v/>
      </c>
      <c r="AD43" s="206" t="str">
        <f>IF(入力!AD43="","",入力!AD43)</f>
        <v/>
      </c>
      <c r="AE43" s="206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06" t="str">
        <f>IF(入力!AF43="","",入力!AF43)</f>
        <v/>
      </c>
      <c r="AG43" s="206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05" t="str">
        <f>IF(入力!AI43="","",入力!AI43)</f>
        <v/>
      </c>
      <c r="AJ43" s="126" t="str">
        <f>IF(入力!AJ43="","",入力!AJ43)</f>
        <v/>
      </c>
      <c r="AK43" s="202" t="str">
        <f>IF(入力!AK43="","",入力!AK43)</f>
        <v/>
      </c>
      <c r="AL43" s="204" t="str">
        <f>IF(入力!AL43="","",入力!AL43)</f>
        <v/>
      </c>
      <c r="AM43" s="510" t="str">
        <f>IF(入力!AM43="","",入力!AM43)</f>
        <v/>
      </c>
      <c r="AN43" s="244" t="str">
        <f>IF(入力!AN43="","",入力!AN43)</f>
        <v/>
      </c>
      <c r="AO43" s="510" t="str">
        <f>IF(入力!AO43="","",入力!AO43)</f>
        <v/>
      </c>
      <c r="AP43" s="244" t="str">
        <f>IF(入力!AP43="","",入力!AP43)</f>
        <v/>
      </c>
      <c r="AQ43" s="510" t="str">
        <f>IF(入力!AQ43="","",入力!AQ43)</f>
        <v/>
      </c>
      <c r="AR43" s="244" t="str">
        <f>IF(入力!AR43="","",入力!AR43)</f>
        <v/>
      </c>
      <c r="AS43" s="134" t="str">
        <f>IF(入力!AS43="","",入力!AS43)</f>
        <v/>
      </c>
      <c r="AT43" s="265" t="str">
        <f>IF(入力!AT43="","",入力!AT43)</f>
        <v/>
      </c>
      <c r="AU43" s="128" t="str">
        <f>IF(入力!AU43="","",入力!AU43)</f>
        <v/>
      </c>
      <c r="AV43" s="268" t="str">
        <f>IF(入力!AV43="","",入力!AV43)</f>
        <v/>
      </c>
      <c r="AW43" s="128" t="str">
        <f>IF(入力!AW43="","",入力!AW43)</f>
        <v/>
      </c>
      <c r="AX43" s="269" t="str">
        <f>IF(入力!AX43="","",入力!AX43)</f>
        <v/>
      </c>
    </row>
    <row r="44" spans="1:50">
      <c r="A44" s="96">
        <f>IF(入力!A44="","",入力!A44)</f>
        <v>31</v>
      </c>
      <c r="B44" s="185" t="str">
        <f>IF(入力!B44="","",入力!B44)</f>
        <v/>
      </c>
      <c r="C44" s="185" t="str">
        <f>IF(入力!C44="","",入力!C44)</f>
        <v/>
      </c>
      <c r="D44" s="227" t="str">
        <f>IF(入力!D44="","",入力!D44)</f>
        <v/>
      </c>
      <c r="E44" s="417" t="str">
        <f>IF(入力!E44="", IF(D44="","",DATEDIF(D44,入力!$C$3,"Y")),入力!E44)</f>
        <v/>
      </c>
      <c r="F44" s="353" t="str">
        <f>IF(入力!F44="","",入力!F44)</f>
        <v/>
      </c>
      <c r="G44" s="185" t="str">
        <f>IF(入力!G44="","",入力!G44)</f>
        <v/>
      </c>
      <c r="H44" s="185" t="str">
        <f>IF(入力!H44="","",入力!H44)</f>
        <v/>
      </c>
      <c r="I44" s="185" t="str">
        <f>IF(入力!I44="","",入力!I44)</f>
        <v/>
      </c>
      <c r="J44" s="185" t="str">
        <f>IF(入力!J44="","",入力!J44)</f>
        <v/>
      </c>
      <c r="K44" s="159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IF(OR(入力!L44="",入力!M44="",入力!N44=""),"",(入力!L44-(入力!L44*(4.57/(1.0888-0.00153*(入力!M44+入力!N44))-4.142)*100)/100))</f>
        <v/>
      </c>
      <c r="P44" s="83" t="str">
        <f>IF(入力!P44="", IF(K44="","",L44/POWER(K44/100,2)),入力!P44)</f>
        <v/>
      </c>
      <c r="Q44" s="189" t="str">
        <f>IF(入力!Q44="","",入力!Q44)</f>
        <v/>
      </c>
      <c r="R44" s="244" t="str">
        <f>IF(入力!R44="","",入力!R44)</f>
        <v/>
      </c>
      <c r="S44" s="201" t="str">
        <f>IF(入力!S44="","",入力!S44)</f>
        <v/>
      </c>
      <c r="T44" s="200" t="str">
        <f>IF(入力!T44="","",入力!T44)</f>
        <v/>
      </c>
      <c r="U44" s="108" t="str">
        <f>IF(入力!U44="","",入力!U44)</f>
        <v/>
      </c>
      <c r="V44" s="109" t="str">
        <f>IF(入力!V44="","",入力!V44)</f>
        <v/>
      </c>
      <c r="W44" s="245" t="str">
        <f>IF(入力!W44="","",入力!W44)</f>
        <v/>
      </c>
      <c r="X44" s="246" t="str">
        <f>IF(入力!X44="","",入力!X44)</f>
        <v/>
      </c>
      <c r="Y44" s="206" t="str">
        <f>IF(入力!Y44="", IF(入力!W44="",IF(入力!X44="","",入力!X44-入力!Q44),IF(入力!X44="",入力!W44-入力!Q44,IF(入力!W44&gt;入力!X44,入力!W44-入力!Q44,入力!X44-入力!Q44))),入力!Y44)</f>
        <v/>
      </c>
      <c r="Z44" s="206" t="str">
        <f>IF(入力!Z44="","",入力!Z44)</f>
        <v/>
      </c>
      <c r="AA44" s="206" t="str">
        <f>IF(入力!AA44="","",入力!AA44)</f>
        <v/>
      </c>
      <c r="AB44" s="206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206" t="str">
        <f>IF(入力!AC44="","",入力!AC44)</f>
        <v/>
      </c>
      <c r="AD44" s="206" t="str">
        <f>IF(入力!AD44="","",入力!AD44)</f>
        <v/>
      </c>
      <c r="AE44" s="206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206" t="str">
        <f>IF(入力!AF44="","",入力!AF44)</f>
        <v/>
      </c>
      <c r="AG44" s="206" t="str">
        <f>IF(入力!AG44="","",入力!AG44)</f>
        <v/>
      </c>
      <c r="AH44" s="206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205" t="str">
        <f>IF(入力!AI44="","",入力!AI44)</f>
        <v/>
      </c>
      <c r="AJ44" s="126" t="str">
        <f>IF(入力!AJ44="","",入力!AJ44)</f>
        <v/>
      </c>
      <c r="AK44" s="202" t="str">
        <f>IF(入力!AK44="","",入力!AK44)</f>
        <v/>
      </c>
      <c r="AL44" s="204" t="str">
        <f>IF(入力!AL44="","",入力!AL44)</f>
        <v/>
      </c>
      <c r="AM44" s="510" t="str">
        <f>IF(入力!AM44="","",入力!AM44)</f>
        <v/>
      </c>
      <c r="AN44" s="244" t="str">
        <f>IF(入力!AN44="","",入力!AN44)</f>
        <v/>
      </c>
      <c r="AO44" s="510" t="str">
        <f>IF(入力!AO44="","",入力!AO44)</f>
        <v/>
      </c>
      <c r="AP44" s="244" t="str">
        <f>IF(入力!AP44="","",入力!AP44)</f>
        <v/>
      </c>
      <c r="AQ44" s="510" t="str">
        <f>IF(入力!AQ44="","",入力!AQ44)</f>
        <v/>
      </c>
      <c r="AR44" s="244" t="str">
        <f>IF(入力!AR44="","",入力!AR44)</f>
        <v/>
      </c>
      <c r="AS44" s="134" t="str">
        <f>IF(入力!AS44="","",入力!AS44)</f>
        <v/>
      </c>
      <c r="AT44" s="265" t="str">
        <f>IF(入力!AT44="","",入力!AT44)</f>
        <v/>
      </c>
      <c r="AU44" s="128" t="str">
        <f>IF(入力!AU44="","",入力!AU44)</f>
        <v/>
      </c>
      <c r="AV44" s="268" t="str">
        <f>IF(入力!AV44="","",入力!AV44)</f>
        <v/>
      </c>
      <c r="AW44" s="128" t="str">
        <f>IF(入力!AW44="","",入力!AW44)</f>
        <v/>
      </c>
      <c r="AX44" s="269" t="str">
        <f>IF(入力!AX44="","",入力!AX44)</f>
        <v/>
      </c>
    </row>
    <row r="45" spans="1:50">
      <c r="A45" s="96">
        <f>IF(入力!A45="","",入力!A45)</f>
        <v>32</v>
      </c>
      <c r="B45" s="185" t="str">
        <f>IF(入力!B45="","",入力!B45)</f>
        <v/>
      </c>
      <c r="C45" s="185" t="str">
        <f>IF(入力!C45="","",入力!C45)</f>
        <v/>
      </c>
      <c r="D45" s="227" t="str">
        <f>IF(入力!D45="","",入力!D45)</f>
        <v/>
      </c>
      <c r="E45" s="417" t="str">
        <f>IF(入力!E45="", IF(D45="","",DATEDIF(D45,入力!$C$3,"Y")),入力!E45)</f>
        <v/>
      </c>
      <c r="F45" s="353" t="str">
        <f>IF(入力!F45="","",入力!F45)</f>
        <v/>
      </c>
      <c r="G45" s="185" t="str">
        <f>IF(入力!G45="","",入力!G45)</f>
        <v/>
      </c>
      <c r="H45" s="185" t="str">
        <f>IF(入力!H45="","",入力!H45)</f>
        <v/>
      </c>
      <c r="I45" s="185" t="str">
        <f>IF(入力!I45="","",入力!I45)</f>
        <v/>
      </c>
      <c r="J45" s="185" t="str">
        <f>IF(入力!J45="","",入力!J45)</f>
        <v/>
      </c>
      <c r="K45" s="159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IF(OR(入力!L45="",入力!M45="",入力!N45=""),"",(入力!L45-(入力!L45*(4.57/(1.0888-0.00153*(入力!M45+入力!N45))-4.142)*100)/100))</f>
        <v/>
      </c>
      <c r="P45" s="83" t="str">
        <f>IF(入力!P45="", IF(K45="","",L45/POWER(K45/100,2)),入力!P45)</f>
        <v/>
      </c>
      <c r="Q45" s="189" t="str">
        <f>IF(入力!Q45="","",入力!Q45)</f>
        <v/>
      </c>
      <c r="R45" s="244" t="str">
        <f>IF(入力!R45="","",入力!R45)</f>
        <v/>
      </c>
      <c r="S45" s="201" t="str">
        <f>IF(入力!S45="","",入力!S45)</f>
        <v/>
      </c>
      <c r="T45" s="200" t="str">
        <f>IF(入力!T45="","",入力!T45)</f>
        <v/>
      </c>
      <c r="U45" s="108" t="str">
        <f>IF(入力!U45="","",入力!U45)</f>
        <v/>
      </c>
      <c r="V45" s="109" t="str">
        <f>IF(入力!V45="","",入力!V45)</f>
        <v/>
      </c>
      <c r="W45" s="245" t="str">
        <f>IF(入力!W45="","",入力!W45)</f>
        <v/>
      </c>
      <c r="X45" s="246" t="str">
        <f>IF(入力!X45="","",入力!X45)</f>
        <v/>
      </c>
      <c r="Y45" s="206" t="str">
        <f>IF(入力!Y45="", IF(入力!W45="",IF(入力!X45="","",入力!X45-入力!Q45),IF(入力!X45="",入力!W45-入力!Q45,IF(入力!W45&gt;入力!X45,入力!W45-入力!Q45,入力!X45-入力!Q45))),入力!Y45)</f>
        <v/>
      </c>
      <c r="Z45" s="206" t="str">
        <f>IF(入力!Z45="","",入力!Z45)</f>
        <v/>
      </c>
      <c r="AA45" s="206" t="str">
        <f>IF(入力!AA45="","",入力!AA45)</f>
        <v/>
      </c>
      <c r="AB45" s="206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206" t="str">
        <f>IF(入力!AC45="","",入力!AC45)</f>
        <v/>
      </c>
      <c r="AD45" s="206" t="str">
        <f>IF(入力!AD45="","",入力!AD45)</f>
        <v/>
      </c>
      <c r="AE45" s="206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206" t="str">
        <f>IF(入力!AF45="","",入力!AF45)</f>
        <v/>
      </c>
      <c r="AG45" s="206" t="str">
        <f>IF(入力!AG45="","",入力!AG45)</f>
        <v/>
      </c>
      <c r="AH45" s="206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205" t="str">
        <f>IF(入力!AI45="","",入力!AI45)</f>
        <v/>
      </c>
      <c r="AJ45" s="126" t="str">
        <f>IF(入力!AJ45="","",入力!AJ45)</f>
        <v/>
      </c>
      <c r="AK45" s="202" t="str">
        <f>IF(入力!AK45="","",入力!AK45)</f>
        <v/>
      </c>
      <c r="AL45" s="204" t="str">
        <f>IF(入力!AL45="","",入力!AL45)</f>
        <v/>
      </c>
      <c r="AM45" s="510" t="str">
        <f>IF(入力!AM45="","",入力!AM45)</f>
        <v/>
      </c>
      <c r="AN45" s="244" t="str">
        <f>IF(入力!AN45="","",入力!AN45)</f>
        <v/>
      </c>
      <c r="AO45" s="510" t="str">
        <f>IF(入力!AO45="","",入力!AO45)</f>
        <v/>
      </c>
      <c r="AP45" s="244" t="str">
        <f>IF(入力!AP45="","",入力!AP45)</f>
        <v/>
      </c>
      <c r="AQ45" s="510" t="str">
        <f>IF(入力!AQ45="","",入力!AQ45)</f>
        <v/>
      </c>
      <c r="AR45" s="244" t="str">
        <f>IF(入力!AR45="","",入力!AR45)</f>
        <v/>
      </c>
      <c r="AS45" s="134" t="str">
        <f>IF(入力!AS45="","",入力!AS45)</f>
        <v/>
      </c>
      <c r="AT45" s="265" t="str">
        <f>IF(入力!AT45="","",入力!AT45)</f>
        <v/>
      </c>
      <c r="AU45" s="128" t="str">
        <f>IF(入力!AU45="","",入力!AU45)</f>
        <v/>
      </c>
      <c r="AV45" s="268" t="str">
        <f>IF(入力!AV45="","",入力!AV45)</f>
        <v/>
      </c>
      <c r="AW45" s="128" t="str">
        <f>IF(入力!AW45="","",入力!AW45)</f>
        <v/>
      </c>
      <c r="AX45" s="269" t="str">
        <f>IF(入力!AX45="","",入力!AX45)</f>
        <v/>
      </c>
    </row>
    <row r="46" spans="1:50">
      <c r="A46" s="96">
        <f>IF(入力!A46="","",入力!A46)</f>
        <v>33</v>
      </c>
      <c r="B46" s="185" t="str">
        <f>IF(入力!B46="","",入力!B46)</f>
        <v/>
      </c>
      <c r="C46" s="185" t="str">
        <f>IF(入力!C46="","",入力!C46)</f>
        <v/>
      </c>
      <c r="D46" s="227" t="str">
        <f>IF(入力!D46="","",入力!D46)</f>
        <v/>
      </c>
      <c r="E46" s="417" t="str">
        <f>IF(入力!E46="", IF(D46="","",DATEDIF(D46,入力!$C$3,"Y")),入力!E46)</f>
        <v/>
      </c>
      <c r="F46" s="353" t="str">
        <f>IF(入力!F46="","",入力!F46)</f>
        <v/>
      </c>
      <c r="G46" s="185" t="str">
        <f>IF(入力!G46="","",入力!G46)</f>
        <v/>
      </c>
      <c r="H46" s="185" t="str">
        <f>IF(入力!H46="","",入力!H46)</f>
        <v/>
      </c>
      <c r="I46" s="185" t="str">
        <f>IF(入力!I46="","",入力!I46)</f>
        <v/>
      </c>
      <c r="J46" s="185" t="str">
        <f>IF(入力!J46="","",入力!J46)</f>
        <v/>
      </c>
      <c r="K46" s="159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IF(OR(入力!L46="",入力!M46="",入力!N46=""),"",(入力!L46-(入力!L46*(4.57/(1.0888-0.00153*(入力!M46+入力!N46))-4.142)*100)/100))</f>
        <v/>
      </c>
      <c r="P46" s="83" t="str">
        <f>IF(入力!P46="", IF(K46="","",L46/POWER(K46/100,2)),入力!P46)</f>
        <v/>
      </c>
      <c r="Q46" s="189" t="str">
        <f>IF(入力!Q46="","",入力!Q46)</f>
        <v/>
      </c>
      <c r="R46" s="244" t="str">
        <f>IF(入力!R46="","",入力!R46)</f>
        <v/>
      </c>
      <c r="S46" s="201" t="str">
        <f>IF(入力!S46="","",入力!S46)</f>
        <v/>
      </c>
      <c r="T46" s="200" t="str">
        <f>IF(入力!T46="","",入力!T46)</f>
        <v/>
      </c>
      <c r="U46" s="108" t="str">
        <f>IF(入力!U46="","",入力!U46)</f>
        <v/>
      </c>
      <c r="V46" s="109" t="str">
        <f>IF(入力!V46="","",入力!V46)</f>
        <v/>
      </c>
      <c r="W46" s="245" t="str">
        <f>IF(入力!W46="","",入力!W46)</f>
        <v/>
      </c>
      <c r="X46" s="246" t="str">
        <f>IF(入力!X46="","",入力!X46)</f>
        <v/>
      </c>
      <c r="Y46" s="206" t="str">
        <f>IF(入力!Y46="", IF(入力!W46="",IF(入力!X46="","",入力!X46-入力!Q46),IF(入力!X46="",入力!W46-入力!Q46,IF(入力!W46&gt;入力!X46,入力!W46-入力!Q46,入力!X46-入力!Q46))),入力!Y46)</f>
        <v/>
      </c>
      <c r="Z46" s="206" t="str">
        <f>IF(入力!Z46="","",入力!Z46)</f>
        <v/>
      </c>
      <c r="AA46" s="206" t="str">
        <f>IF(入力!AA46="","",入力!AA46)</f>
        <v/>
      </c>
      <c r="AB46" s="206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206" t="str">
        <f>IF(入力!AC46="","",入力!AC46)</f>
        <v/>
      </c>
      <c r="AD46" s="206" t="str">
        <f>IF(入力!AD46="","",入力!AD46)</f>
        <v/>
      </c>
      <c r="AE46" s="206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206" t="str">
        <f>IF(入力!AF46="","",入力!AF46)</f>
        <v/>
      </c>
      <c r="AG46" s="206" t="str">
        <f>IF(入力!AG46="","",入力!AG46)</f>
        <v/>
      </c>
      <c r="AH46" s="206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205" t="str">
        <f>IF(入力!AI46="","",入力!AI46)</f>
        <v/>
      </c>
      <c r="AJ46" s="126" t="str">
        <f>IF(入力!AJ46="","",入力!AJ46)</f>
        <v/>
      </c>
      <c r="AK46" s="202" t="str">
        <f>IF(入力!AK46="","",入力!AK46)</f>
        <v/>
      </c>
      <c r="AL46" s="204" t="str">
        <f>IF(入力!AL46="","",入力!AL46)</f>
        <v/>
      </c>
      <c r="AM46" s="510" t="str">
        <f>IF(入力!AM46="","",入力!AM46)</f>
        <v/>
      </c>
      <c r="AN46" s="244" t="str">
        <f>IF(入力!AN46="","",入力!AN46)</f>
        <v/>
      </c>
      <c r="AO46" s="510" t="str">
        <f>IF(入力!AO46="","",入力!AO46)</f>
        <v/>
      </c>
      <c r="AP46" s="244" t="str">
        <f>IF(入力!AP46="","",入力!AP46)</f>
        <v/>
      </c>
      <c r="AQ46" s="510" t="str">
        <f>IF(入力!AQ46="","",入力!AQ46)</f>
        <v/>
      </c>
      <c r="AR46" s="244" t="str">
        <f>IF(入力!AR46="","",入力!AR46)</f>
        <v/>
      </c>
      <c r="AS46" s="134" t="str">
        <f>IF(入力!AS46="","",入力!AS46)</f>
        <v/>
      </c>
      <c r="AT46" s="265" t="str">
        <f>IF(入力!AT46="","",入力!AT46)</f>
        <v/>
      </c>
      <c r="AU46" s="128" t="str">
        <f>IF(入力!AU46="","",入力!AU46)</f>
        <v/>
      </c>
      <c r="AV46" s="268" t="str">
        <f>IF(入力!AV46="","",入力!AV46)</f>
        <v/>
      </c>
      <c r="AW46" s="128" t="str">
        <f>IF(入力!AW46="","",入力!AW46)</f>
        <v/>
      </c>
      <c r="AX46" s="269" t="str">
        <f>IF(入力!AX46="","",入力!AX46)</f>
        <v/>
      </c>
    </row>
    <row r="47" spans="1:50">
      <c r="A47" s="96">
        <f>IF(入力!A47="","",入力!A47)</f>
        <v>34</v>
      </c>
      <c r="B47" s="185" t="str">
        <f>IF(入力!B47="","",入力!B47)</f>
        <v/>
      </c>
      <c r="C47" s="185" t="str">
        <f>IF(入力!C47="","",入力!C47)</f>
        <v/>
      </c>
      <c r="D47" s="227" t="str">
        <f>IF(入力!D47="","",入力!D47)</f>
        <v/>
      </c>
      <c r="E47" s="417" t="str">
        <f>IF(入力!E47="", IF(D47="","",DATEDIF(D47,入力!$C$3,"Y")),入力!E47)</f>
        <v/>
      </c>
      <c r="F47" s="353" t="str">
        <f>IF(入力!F47="","",入力!F47)</f>
        <v/>
      </c>
      <c r="G47" s="185" t="str">
        <f>IF(入力!G47="","",入力!G47)</f>
        <v/>
      </c>
      <c r="H47" s="185" t="str">
        <f>IF(入力!H47="","",入力!H47)</f>
        <v/>
      </c>
      <c r="I47" s="185" t="str">
        <f>IF(入力!I47="","",入力!I47)</f>
        <v/>
      </c>
      <c r="J47" s="185" t="str">
        <f>IF(入力!J47="","",入力!J47)</f>
        <v/>
      </c>
      <c r="K47" s="159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IF(OR(入力!L47="",入力!M47="",入力!N47=""),"",(入力!L47-(入力!L47*(4.57/(1.0888-0.00153*(入力!M47+入力!N47))-4.142)*100)/100))</f>
        <v/>
      </c>
      <c r="P47" s="83" t="str">
        <f>IF(入力!P47="", IF(K47="","",L47/POWER(K47/100,2)),入力!P47)</f>
        <v/>
      </c>
      <c r="Q47" s="189" t="str">
        <f>IF(入力!Q47="","",入力!Q47)</f>
        <v/>
      </c>
      <c r="R47" s="244" t="str">
        <f>IF(入力!R47="","",入力!R47)</f>
        <v/>
      </c>
      <c r="S47" s="201" t="str">
        <f>IF(入力!S47="","",入力!S47)</f>
        <v/>
      </c>
      <c r="T47" s="200" t="str">
        <f>IF(入力!T47="","",入力!T47)</f>
        <v/>
      </c>
      <c r="U47" s="108" t="str">
        <f>IF(入力!U47="","",入力!U47)</f>
        <v/>
      </c>
      <c r="V47" s="109" t="str">
        <f>IF(入力!V47="","",入力!V47)</f>
        <v/>
      </c>
      <c r="W47" s="245" t="str">
        <f>IF(入力!W47="","",入力!W47)</f>
        <v/>
      </c>
      <c r="X47" s="246" t="str">
        <f>IF(入力!X47="","",入力!X47)</f>
        <v/>
      </c>
      <c r="Y47" s="206" t="str">
        <f>IF(入力!Y47="", IF(入力!W47="",IF(入力!X47="","",入力!X47-入力!Q47),IF(入力!X47="",入力!W47-入力!Q47,IF(入力!W47&gt;入力!X47,入力!W47-入力!Q47,入力!X47-入力!Q47))),入力!Y47)</f>
        <v/>
      </c>
      <c r="Z47" s="206" t="str">
        <f>IF(入力!Z47="","",入力!Z47)</f>
        <v/>
      </c>
      <c r="AA47" s="206" t="str">
        <f>IF(入力!AA47="","",入力!AA47)</f>
        <v/>
      </c>
      <c r="AB47" s="206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206" t="str">
        <f>IF(入力!AC47="","",入力!AC47)</f>
        <v/>
      </c>
      <c r="AD47" s="206" t="str">
        <f>IF(入力!AD47="","",入力!AD47)</f>
        <v/>
      </c>
      <c r="AE47" s="206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206" t="str">
        <f>IF(入力!AF47="","",入力!AF47)</f>
        <v/>
      </c>
      <c r="AG47" s="206" t="str">
        <f>IF(入力!AG47="","",入力!AG47)</f>
        <v/>
      </c>
      <c r="AH47" s="206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205" t="str">
        <f>IF(入力!AI47="","",入力!AI47)</f>
        <v/>
      </c>
      <c r="AJ47" s="126" t="str">
        <f>IF(入力!AJ47="","",入力!AJ47)</f>
        <v/>
      </c>
      <c r="AK47" s="202" t="str">
        <f>IF(入力!AK47="","",入力!AK47)</f>
        <v/>
      </c>
      <c r="AL47" s="204" t="str">
        <f>IF(入力!AL47="","",入力!AL47)</f>
        <v/>
      </c>
      <c r="AM47" s="510" t="str">
        <f>IF(入力!AM47="","",入力!AM47)</f>
        <v/>
      </c>
      <c r="AN47" s="244" t="str">
        <f>IF(入力!AN47="","",入力!AN47)</f>
        <v/>
      </c>
      <c r="AO47" s="510" t="str">
        <f>IF(入力!AO47="","",入力!AO47)</f>
        <v/>
      </c>
      <c r="AP47" s="244" t="str">
        <f>IF(入力!AP47="","",入力!AP47)</f>
        <v/>
      </c>
      <c r="AQ47" s="510" t="str">
        <f>IF(入力!AQ47="","",入力!AQ47)</f>
        <v/>
      </c>
      <c r="AR47" s="244" t="str">
        <f>IF(入力!AR47="","",入力!AR47)</f>
        <v/>
      </c>
      <c r="AS47" s="134" t="str">
        <f>IF(入力!AS47="","",入力!AS47)</f>
        <v/>
      </c>
      <c r="AT47" s="265" t="str">
        <f>IF(入力!AT47="","",入力!AT47)</f>
        <v/>
      </c>
      <c r="AU47" s="128" t="str">
        <f>IF(入力!AU47="","",入力!AU47)</f>
        <v/>
      </c>
      <c r="AV47" s="268" t="str">
        <f>IF(入力!AV47="","",入力!AV47)</f>
        <v/>
      </c>
      <c r="AW47" s="128" t="str">
        <f>IF(入力!AW47="","",入力!AW47)</f>
        <v/>
      </c>
      <c r="AX47" s="269" t="str">
        <f>IF(入力!AX47="","",入力!AX47)</f>
        <v/>
      </c>
    </row>
    <row r="48" spans="1:50">
      <c r="A48" s="96">
        <f>IF(入力!A48="","",入力!A48)</f>
        <v>35</v>
      </c>
      <c r="B48" s="185" t="str">
        <f>IF(入力!B48="","",入力!B48)</f>
        <v/>
      </c>
      <c r="C48" s="185" t="str">
        <f>IF(入力!C48="","",入力!C48)</f>
        <v/>
      </c>
      <c r="D48" s="227" t="str">
        <f>IF(入力!D48="","",入力!D48)</f>
        <v/>
      </c>
      <c r="E48" s="417" t="str">
        <f>IF(入力!E48="", IF(D48="","",DATEDIF(D48,入力!$C$3,"Y")),入力!E48)</f>
        <v/>
      </c>
      <c r="F48" s="353" t="str">
        <f>IF(入力!F48="","",入力!F48)</f>
        <v/>
      </c>
      <c r="G48" s="185" t="str">
        <f>IF(入力!G48="","",入力!G48)</f>
        <v/>
      </c>
      <c r="H48" s="185" t="str">
        <f>IF(入力!H48="","",入力!H48)</f>
        <v/>
      </c>
      <c r="I48" s="185" t="str">
        <f>IF(入力!I48="","",入力!I48)</f>
        <v/>
      </c>
      <c r="J48" s="185" t="str">
        <f>IF(入力!J48="","",入力!J48)</f>
        <v/>
      </c>
      <c r="K48" s="159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IF(OR(入力!L48="",入力!M48="",入力!N48=""),"",(入力!L48-(入力!L48*(4.57/(1.0888-0.00153*(入力!M48+入力!N48))-4.142)*100)/100))</f>
        <v/>
      </c>
      <c r="P48" s="83" t="str">
        <f>IF(入力!P48="", IF(K48="","",L48/POWER(K48/100,2)),入力!P48)</f>
        <v/>
      </c>
      <c r="Q48" s="189" t="str">
        <f>IF(入力!Q48="","",入力!Q48)</f>
        <v/>
      </c>
      <c r="R48" s="244" t="str">
        <f>IF(入力!R48="","",入力!R48)</f>
        <v/>
      </c>
      <c r="S48" s="201" t="str">
        <f>IF(入力!S48="","",入力!S48)</f>
        <v/>
      </c>
      <c r="T48" s="200" t="str">
        <f>IF(入力!T48="","",入力!T48)</f>
        <v/>
      </c>
      <c r="U48" s="108" t="str">
        <f>IF(入力!U48="","",入力!U48)</f>
        <v/>
      </c>
      <c r="V48" s="109" t="str">
        <f>IF(入力!V48="","",入力!V48)</f>
        <v/>
      </c>
      <c r="W48" s="245" t="str">
        <f>IF(入力!W48="","",入力!W48)</f>
        <v/>
      </c>
      <c r="X48" s="246" t="str">
        <f>IF(入力!X48="","",入力!X48)</f>
        <v/>
      </c>
      <c r="Y48" s="206" t="str">
        <f>IF(入力!Y48="", IF(入力!W48="",IF(入力!X48="","",入力!X48-入力!Q48),IF(入力!X48="",入力!W48-入力!Q48,IF(入力!W48&gt;入力!X48,入力!W48-入力!Q48,入力!X48-入力!Q48))),入力!Y48)</f>
        <v/>
      </c>
      <c r="Z48" s="206" t="str">
        <f>IF(入力!Z48="","",入力!Z48)</f>
        <v/>
      </c>
      <c r="AA48" s="206" t="str">
        <f>IF(入力!AA48="","",入力!AA48)</f>
        <v/>
      </c>
      <c r="AB48" s="206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206" t="str">
        <f>IF(入力!AC48="","",入力!AC48)</f>
        <v/>
      </c>
      <c r="AD48" s="206" t="str">
        <f>IF(入力!AD48="","",入力!AD48)</f>
        <v/>
      </c>
      <c r="AE48" s="206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206" t="str">
        <f>IF(入力!AF48="","",入力!AF48)</f>
        <v/>
      </c>
      <c r="AG48" s="206" t="str">
        <f>IF(入力!AG48="","",入力!AG48)</f>
        <v/>
      </c>
      <c r="AH48" s="206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205" t="str">
        <f>IF(入力!AI48="","",入力!AI48)</f>
        <v/>
      </c>
      <c r="AJ48" s="126" t="str">
        <f>IF(入力!AJ48="","",入力!AJ48)</f>
        <v/>
      </c>
      <c r="AK48" s="202" t="str">
        <f>IF(入力!AK48="","",入力!AK48)</f>
        <v/>
      </c>
      <c r="AL48" s="204" t="str">
        <f>IF(入力!AL48="","",入力!AL48)</f>
        <v/>
      </c>
      <c r="AM48" s="510" t="str">
        <f>IF(入力!AM48="","",入力!AM48)</f>
        <v/>
      </c>
      <c r="AN48" s="244" t="str">
        <f>IF(入力!AN48="","",入力!AN48)</f>
        <v/>
      </c>
      <c r="AO48" s="510" t="str">
        <f>IF(入力!AO48="","",入力!AO48)</f>
        <v/>
      </c>
      <c r="AP48" s="244" t="str">
        <f>IF(入力!AP48="","",入力!AP48)</f>
        <v/>
      </c>
      <c r="AQ48" s="510" t="str">
        <f>IF(入力!AQ48="","",入力!AQ48)</f>
        <v/>
      </c>
      <c r="AR48" s="244" t="str">
        <f>IF(入力!AR48="","",入力!AR48)</f>
        <v/>
      </c>
      <c r="AS48" s="134" t="str">
        <f>IF(入力!AS48="","",入力!AS48)</f>
        <v/>
      </c>
      <c r="AT48" s="265" t="str">
        <f>IF(入力!AT48="","",入力!AT48)</f>
        <v/>
      </c>
      <c r="AU48" s="128" t="str">
        <f>IF(入力!AU48="","",入力!AU48)</f>
        <v/>
      </c>
      <c r="AV48" s="268" t="str">
        <f>IF(入力!AV48="","",入力!AV48)</f>
        <v/>
      </c>
      <c r="AW48" s="128" t="str">
        <f>IF(入力!AW48="","",入力!AW48)</f>
        <v/>
      </c>
      <c r="AX48" s="269" t="str">
        <f>IF(入力!AX48="","",入力!AX48)</f>
        <v/>
      </c>
    </row>
    <row r="49" spans="1:50">
      <c r="A49" s="96">
        <f>IF(入力!A49="","",入力!A49)</f>
        <v>36</v>
      </c>
      <c r="B49" s="185" t="str">
        <f>IF(入力!B49="","",入力!B49)</f>
        <v/>
      </c>
      <c r="C49" s="185" t="str">
        <f>IF(入力!C49="","",入力!C49)</f>
        <v/>
      </c>
      <c r="D49" s="227" t="str">
        <f>IF(入力!D49="","",入力!D49)</f>
        <v/>
      </c>
      <c r="E49" s="417" t="str">
        <f>IF(入力!E49="", IF(D49="","",DATEDIF(D49,入力!$C$3,"Y")),入力!E49)</f>
        <v/>
      </c>
      <c r="F49" s="353" t="str">
        <f>IF(入力!F49="","",入力!F49)</f>
        <v/>
      </c>
      <c r="G49" s="185" t="str">
        <f>IF(入力!G49="","",入力!G49)</f>
        <v/>
      </c>
      <c r="H49" s="185" t="str">
        <f>IF(入力!H49="","",入力!H49)</f>
        <v/>
      </c>
      <c r="I49" s="185" t="str">
        <f>IF(入力!I49="","",入力!I49)</f>
        <v/>
      </c>
      <c r="J49" s="185" t="str">
        <f>IF(入力!J49="","",入力!J49)</f>
        <v/>
      </c>
      <c r="K49" s="159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IF(OR(入力!L49="",入力!M49="",入力!N49=""),"",(入力!L49-(入力!L49*(4.57/(1.0888-0.00153*(入力!M49+入力!N49))-4.142)*100)/100))</f>
        <v/>
      </c>
      <c r="P49" s="83" t="str">
        <f>IF(入力!P49="", IF(K49="","",L49/POWER(K49/100,2)),入力!P49)</f>
        <v/>
      </c>
      <c r="Q49" s="189" t="str">
        <f>IF(入力!Q49="","",入力!Q49)</f>
        <v/>
      </c>
      <c r="R49" s="244" t="str">
        <f>IF(入力!R49="","",入力!R49)</f>
        <v/>
      </c>
      <c r="S49" s="201" t="str">
        <f>IF(入力!S49="","",入力!S49)</f>
        <v/>
      </c>
      <c r="T49" s="200" t="str">
        <f>IF(入力!T49="","",入力!T49)</f>
        <v/>
      </c>
      <c r="U49" s="108" t="str">
        <f>IF(入力!U49="","",入力!U49)</f>
        <v/>
      </c>
      <c r="V49" s="109" t="str">
        <f>IF(入力!V49="","",入力!V49)</f>
        <v/>
      </c>
      <c r="W49" s="245" t="str">
        <f>IF(入力!W49="","",入力!W49)</f>
        <v/>
      </c>
      <c r="X49" s="246" t="str">
        <f>IF(入力!X49="","",入力!X49)</f>
        <v/>
      </c>
      <c r="Y49" s="206" t="str">
        <f>IF(入力!Y49="", IF(入力!W49="",IF(入力!X49="","",入力!X49-入力!Q49),IF(入力!X49="",入力!W49-入力!Q49,IF(入力!W49&gt;入力!X49,入力!W49-入力!Q49,入力!X49-入力!Q49))),入力!Y49)</f>
        <v/>
      </c>
      <c r="Z49" s="206" t="str">
        <f>IF(入力!Z49="","",入力!Z49)</f>
        <v/>
      </c>
      <c r="AA49" s="206" t="str">
        <f>IF(入力!AA49="","",入力!AA49)</f>
        <v/>
      </c>
      <c r="AB49" s="206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206" t="str">
        <f>IF(入力!AC49="","",入力!AC49)</f>
        <v/>
      </c>
      <c r="AD49" s="206" t="str">
        <f>IF(入力!AD49="","",入力!AD49)</f>
        <v/>
      </c>
      <c r="AE49" s="206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206" t="str">
        <f>IF(入力!AF49="","",入力!AF49)</f>
        <v/>
      </c>
      <c r="AG49" s="206" t="str">
        <f>IF(入力!AG49="","",入力!AG49)</f>
        <v/>
      </c>
      <c r="AH49" s="206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205" t="str">
        <f>IF(入力!AI49="","",入力!AI49)</f>
        <v/>
      </c>
      <c r="AJ49" s="126" t="str">
        <f>IF(入力!AJ49="","",入力!AJ49)</f>
        <v/>
      </c>
      <c r="AK49" s="202" t="str">
        <f>IF(入力!AK49="","",入力!AK49)</f>
        <v/>
      </c>
      <c r="AL49" s="204" t="str">
        <f>IF(入力!AL49="","",入力!AL49)</f>
        <v/>
      </c>
      <c r="AM49" s="510" t="str">
        <f>IF(入力!AM49="","",入力!AM49)</f>
        <v/>
      </c>
      <c r="AN49" s="244" t="str">
        <f>IF(入力!AN49="","",入力!AN49)</f>
        <v/>
      </c>
      <c r="AO49" s="510" t="str">
        <f>IF(入力!AO49="","",入力!AO49)</f>
        <v/>
      </c>
      <c r="AP49" s="244" t="str">
        <f>IF(入力!AP49="","",入力!AP49)</f>
        <v/>
      </c>
      <c r="AQ49" s="510" t="str">
        <f>IF(入力!AQ49="","",入力!AQ49)</f>
        <v/>
      </c>
      <c r="AR49" s="244" t="str">
        <f>IF(入力!AR49="","",入力!AR49)</f>
        <v/>
      </c>
      <c r="AS49" s="134" t="str">
        <f>IF(入力!AS49="","",入力!AS49)</f>
        <v/>
      </c>
      <c r="AT49" s="265" t="str">
        <f>IF(入力!AT49="","",入力!AT49)</f>
        <v/>
      </c>
      <c r="AU49" s="128" t="str">
        <f>IF(入力!AU49="","",入力!AU49)</f>
        <v/>
      </c>
      <c r="AV49" s="268" t="str">
        <f>IF(入力!AV49="","",入力!AV49)</f>
        <v/>
      </c>
      <c r="AW49" s="128" t="str">
        <f>IF(入力!AW49="","",入力!AW49)</f>
        <v/>
      </c>
      <c r="AX49" s="269" t="str">
        <f>IF(入力!AX49="","",入力!AX49)</f>
        <v/>
      </c>
    </row>
    <row r="50" spans="1:50">
      <c r="A50" s="96">
        <f>IF(入力!A50="","",入力!A50)</f>
        <v>37</v>
      </c>
      <c r="B50" s="185" t="str">
        <f>IF(入力!B50="","",入力!B50)</f>
        <v/>
      </c>
      <c r="C50" s="185" t="str">
        <f>IF(入力!C50="","",入力!C50)</f>
        <v/>
      </c>
      <c r="D50" s="227" t="str">
        <f>IF(入力!D50="","",入力!D50)</f>
        <v/>
      </c>
      <c r="E50" s="417" t="str">
        <f>IF(入力!E50="", IF(D50="","",DATEDIF(D50,入力!$C$3,"Y")),入力!E50)</f>
        <v/>
      </c>
      <c r="F50" s="353" t="str">
        <f>IF(入力!F50="","",入力!F50)</f>
        <v/>
      </c>
      <c r="G50" s="185" t="str">
        <f>IF(入力!G50="","",入力!G50)</f>
        <v/>
      </c>
      <c r="H50" s="185" t="str">
        <f>IF(入力!H50="","",入力!H50)</f>
        <v/>
      </c>
      <c r="I50" s="185" t="str">
        <f>IF(入力!I50="","",入力!I50)</f>
        <v/>
      </c>
      <c r="J50" s="185" t="str">
        <f>IF(入力!J50="","",入力!J50)</f>
        <v/>
      </c>
      <c r="K50" s="159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IF(OR(入力!L50="",入力!M50="",入力!N50=""),"",(入力!L50-(入力!L50*(4.57/(1.0888-0.00153*(入力!M50+入力!N50))-4.142)*100)/100))</f>
        <v/>
      </c>
      <c r="P50" s="83" t="str">
        <f>IF(入力!P50="", IF(K50="","",L50/POWER(K50/100,2)),入力!P50)</f>
        <v/>
      </c>
      <c r="Q50" s="189" t="str">
        <f>IF(入力!Q50="","",入力!Q50)</f>
        <v/>
      </c>
      <c r="R50" s="244" t="str">
        <f>IF(入力!R50="","",入力!R50)</f>
        <v/>
      </c>
      <c r="S50" s="201" t="str">
        <f>IF(入力!S50="","",入力!S50)</f>
        <v/>
      </c>
      <c r="T50" s="200" t="str">
        <f>IF(入力!T50="","",入力!T50)</f>
        <v/>
      </c>
      <c r="U50" s="108" t="str">
        <f>IF(入力!U50="","",入力!U50)</f>
        <v/>
      </c>
      <c r="V50" s="109" t="str">
        <f>IF(入力!V50="","",入力!V50)</f>
        <v/>
      </c>
      <c r="W50" s="245" t="str">
        <f>IF(入力!W50="","",入力!W50)</f>
        <v/>
      </c>
      <c r="X50" s="246" t="str">
        <f>IF(入力!X50="","",入力!X50)</f>
        <v/>
      </c>
      <c r="Y50" s="206" t="str">
        <f>IF(入力!Y50="", IF(入力!W50="",IF(入力!X50="","",入力!X50-入力!Q50),IF(入力!X50="",入力!W50-入力!Q50,IF(入力!W50&gt;入力!X50,入力!W50-入力!Q50,入力!X50-入力!Q50))),入力!Y50)</f>
        <v/>
      </c>
      <c r="Z50" s="206" t="str">
        <f>IF(入力!Z50="","",入力!Z50)</f>
        <v/>
      </c>
      <c r="AA50" s="206" t="str">
        <f>IF(入力!AA50="","",入力!AA50)</f>
        <v/>
      </c>
      <c r="AB50" s="206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206" t="str">
        <f>IF(入力!AC50="","",入力!AC50)</f>
        <v/>
      </c>
      <c r="AD50" s="206" t="str">
        <f>IF(入力!AD50="","",入力!AD50)</f>
        <v/>
      </c>
      <c r="AE50" s="206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206" t="str">
        <f>IF(入力!AF50="","",入力!AF50)</f>
        <v/>
      </c>
      <c r="AG50" s="206" t="str">
        <f>IF(入力!AG50="","",入力!AG50)</f>
        <v/>
      </c>
      <c r="AH50" s="206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205" t="str">
        <f>IF(入力!AI50="","",入力!AI50)</f>
        <v/>
      </c>
      <c r="AJ50" s="126" t="str">
        <f>IF(入力!AJ50="","",入力!AJ50)</f>
        <v/>
      </c>
      <c r="AK50" s="202" t="str">
        <f>IF(入力!AK50="","",入力!AK50)</f>
        <v/>
      </c>
      <c r="AL50" s="204" t="str">
        <f>IF(入力!AL50="","",入力!AL50)</f>
        <v/>
      </c>
      <c r="AM50" s="510" t="str">
        <f>IF(入力!AM50="","",入力!AM50)</f>
        <v/>
      </c>
      <c r="AN50" s="244" t="str">
        <f>IF(入力!AN50="","",入力!AN50)</f>
        <v/>
      </c>
      <c r="AO50" s="510" t="str">
        <f>IF(入力!AO50="","",入力!AO50)</f>
        <v/>
      </c>
      <c r="AP50" s="244" t="str">
        <f>IF(入力!AP50="","",入力!AP50)</f>
        <v/>
      </c>
      <c r="AQ50" s="510" t="str">
        <f>IF(入力!AQ50="","",入力!AQ50)</f>
        <v/>
      </c>
      <c r="AR50" s="244" t="str">
        <f>IF(入力!AR50="","",入力!AR50)</f>
        <v/>
      </c>
      <c r="AS50" s="134" t="str">
        <f>IF(入力!AS50="","",入力!AS50)</f>
        <v/>
      </c>
      <c r="AT50" s="265" t="str">
        <f>IF(入力!AT50="","",入力!AT50)</f>
        <v/>
      </c>
      <c r="AU50" s="128" t="str">
        <f>IF(入力!AU50="","",入力!AU50)</f>
        <v/>
      </c>
      <c r="AV50" s="268" t="str">
        <f>IF(入力!AV50="","",入力!AV50)</f>
        <v/>
      </c>
      <c r="AW50" s="128" t="str">
        <f>IF(入力!AW50="","",入力!AW50)</f>
        <v/>
      </c>
      <c r="AX50" s="269" t="str">
        <f>IF(入力!AX50="","",入力!AX50)</f>
        <v/>
      </c>
    </row>
    <row r="51" spans="1:50">
      <c r="A51" s="96">
        <f>IF(入力!A51="","",入力!A51)</f>
        <v>38</v>
      </c>
      <c r="B51" s="185" t="str">
        <f>IF(入力!B51="","",入力!B51)</f>
        <v/>
      </c>
      <c r="C51" s="185" t="str">
        <f>IF(入力!C51="","",入力!C51)</f>
        <v/>
      </c>
      <c r="D51" s="227" t="str">
        <f>IF(入力!D51="","",入力!D51)</f>
        <v/>
      </c>
      <c r="E51" s="417" t="str">
        <f>IF(入力!E51="", IF(D51="","",DATEDIF(D51,入力!$C$3,"Y")),入力!E51)</f>
        <v/>
      </c>
      <c r="F51" s="353" t="str">
        <f>IF(入力!F51="","",入力!F51)</f>
        <v/>
      </c>
      <c r="G51" s="185" t="str">
        <f>IF(入力!G51="","",入力!G51)</f>
        <v/>
      </c>
      <c r="H51" s="185" t="str">
        <f>IF(入力!H51="","",入力!H51)</f>
        <v/>
      </c>
      <c r="I51" s="185" t="str">
        <f>IF(入力!I51="","",入力!I51)</f>
        <v/>
      </c>
      <c r="J51" s="185" t="str">
        <f>IF(入力!J51="","",入力!J51)</f>
        <v/>
      </c>
      <c r="K51" s="159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IF(OR(入力!L51="",入力!M51="",入力!N51=""),"",(入力!L51-(入力!L51*(4.57/(1.0888-0.00153*(入力!M51+入力!N51))-4.142)*100)/100))</f>
        <v/>
      </c>
      <c r="P51" s="83" t="str">
        <f>IF(入力!P51="", IF(K51="","",L51/POWER(K51/100,2)),入力!P51)</f>
        <v/>
      </c>
      <c r="Q51" s="189" t="str">
        <f>IF(入力!Q51="","",入力!Q51)</f>
        <v/>
      </c>
      <c r="R51" s="244" t="str">
        <f>IF(入力!R51="","",入力!R51)</f>
        <v/>
      </c>
      <c r="S51" s="201" t="str">
        <f>IF(入力!S51="","",入力!S51)</f>
        <v/>
      </c>
      <c r="T51" s="200" t="str">
        <f>IF(入力!T51="","",入力!T51)</f>
        <v/>
      </c>
      <c r="U51" s="108" t="str">
        <f>IF(入力!U51="","",入力!U51)</f>
        <v/>
      </c>
      <c r="V51" s="109" t="str">
        <f>IF(入力!V51="","",入力!V51)</f>
        <v/>
      </c>
      <c r="W51" s="245" t="str">
        <f>IF(入力!W51="","",入力!W51)</f>
        <v/>
      </c>
      <c r="X51" s="246" t="str">
        <f>IF(入力!X51="","",入力!X51)</f>
        <v/>
      </c>
      <c r="Y51" s="206" t="str">
        <f>IF(入力!Y51="", IF(入力!W51="",IF(入力!X51="","",入力!X51-入力!Q51),IF(入力!X51="",入力!W51-入力!Q51,IF(入力!W51&gt;入力!X51,入力!W51-入力!Q51,入力!X51-入力!Q51))),入力!Y51)</f>
        <v/>
      </c>
      <c r="Z51" s="206" t="str">
        <f>IF(入力!Z51="","",入力!Z51)</f>
        <v/>
      </c>
      <c r="AA51" s="206" t="str">
        <f>IF(入力!AA51="","",入力!AA51)</f>
        <v/>
      </c>
      <c r="AB51" s="206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206" t="str">
        <f>IF(入力!AC51="","",入力!AC51)</f>
        <v/>
      </c>
      <c r="AD51" s="206" t="str">
        <f>IF(入力!AD51="","",入力!AD51)</f>
        <v/>
      </c>
      <c r="AE51" s="206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206" t="str">
        <f>IF(入力!AF51="","",入力!AF51)</f>
        <v/>
      </c>
      <c r="AG51" s="206" t="str">
        <f>IF(入力!AG51="","",入力!AG51)</f>
        <v/>
      </c>
      <c r="AH51" s="206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205" t="str">
        <f>IF(入力!AI51="","",入力!AI51)</f>
        <v/>
      </c>
      <c r="AJ51" s="126" t="str">
        <f>IF(入力!AJ51="","",入力!AJ51)</f>
        <v/>
      </c>
      <c r="AK51" s="202" t="str">
        <f>IF(入力!AK51="","",入力!AK51)</f>
        <v/>
      </c>
      <c r="AL51" s="204" t="str">
        <f>IF(入力!AL51="","",入力!AL51)</f>
        <v/>
      </c>
      <c r="AM51" s="510" t="str">
        <f>IF(入力!AM51="","",入力!AM51)</f>
        <v/>
      </c>
      <c r="AN51" s="244" t="str">
        <f>IF(入力!AN51="","",入力!AN51)</f>
        <v/>
      </c>
      <c r="AO51" s="510" t="str">
        <f>IF(入力!AO51="","",入力!AO51)</f>
        <v/>
      </c>
      <c r="AP51" s="244" t="str">
        <f>IF(入力!AP51="","",入力!AP51)</f>
        <v/>
      </c>
      <c r="AQ51" s="510" t="str">
        <f>IF(入力!AQ51="","",入力!AQ51)</f>
        <v/>
      </c>
      <c r="AR51" s="244" t="str">
        <f>IF(入力!AR51="","",入力!AR51)</f>
        <v/>
      </c>
      <c r="AS51" s="134" t="str">
        <f>IF(入力!AS51="","",入力!AS51)</f>
        <v/>
      </c>
      <c r="AT51" s="265" t="str">
        <f>IF(入力!AT51="","",入力!AT51)</f>
        <v/>
      </c>
      <c r="AU51" s="128" t="str">
        <f>IF(入力!AU51="","",入力!AU51)</f>
        <v/>
      </c>
      <c r="AV51" s="268" t="str">
        <f>IF(入力!AV51="","",入力!AV51)</f>
        <v/>
      </c>
      <c r="AW51" s="128" t="str">
        <f>IF(入力!AW51="","",入力!AW51)</f>
        <v/>
      </c>
      <c r="AX51" s="269" t="str">
        <f>IF(入力!AX51="","",入力!AX51)</f>
        <v/>
      </c>
    </row>
    <row r="52" spans="1:50">
      <c r="A52" s="96">
        <f>IF(入力!A52="","",入力!A52)</f>
        <v>39</v>
      </c>
      <c r="B52" s="185" t="str">
        <f>IF(入力!B52="","",入力!B52)</f>
        <v/>
      </c>
      <c r="C52" s="185" t="str">
        <f>IF(入力!C52="","",入力!C52)</f>
        <v/>
      </c>
      <c r="D52" s="227" t="str">
        <f>IF(入力!D52="","",入力!D52)</f>
        <v/>
      </c>
      <c r="E52" s="417" t="str">
        <f>IF(入力!E52="", IF(D52="","",DATEDIF(D52,入力!$C$3,"Y")),入力!E52)</f>
        <v/>
      </c>
      <c r="F52" s="353" t="str">
        <f>IF(入力!F52="","",入力!F52)</f>
        <v/>
      </c>
      <c r="G52" s="185" t="str">
        <f>IF(入力!G52="","",入力!G52)</f>
        <v/>
      </c>
      <c r="H52" s="185" t="str">
        <f>IF(入力!H52="","",入力!H52)</f>
        <v/>
      </c>
      <c r="I52" s="185" t="str">
        <f>IF(入力!I52="","",入力!I52)</f>
        <v/>
      </c>
      <c r="J52" s="185" t="str">
        <f>IF(入力!J52="","",入力!J52)</f>
        <v/>
      </c>
      <c r="K52" s="159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IF(OR(入力!L52="",入力!M52="",入力!N52=""),"",(入力!L52-(入力!L52*(4.57/(1.0888-0.00153*(入力!M52+入力!N52))-4.142)*100)/100))</f>
        <v/>
      </c>
      <c r="P52" s="83" t="str">
        <f>IF(入力!P52="", IF(K52="","",L52/POWER(K52/100,2)),入力!P52)</f>
        <v/>
      </c>
      <c r="Q52" s="189" t="str">
        <f>IF(入力!Q52="","",入力!Q52)</f>
        <v/>
      </c>
      <c r="R52" s="244" t="str">
        <f>IF(入力!R52="","",入力!R52)</f>
        <v/>
      </c>
      <c r="S52" s="201" t="str">
        <f>IF(入力!S52="","",入力!S52)</f>
        <v/>
      </c>
      <c r="T52" s="200" t="str">
        <f>IF(入力!T52="","",入力!T52)</f>
        <v/>
      </c>
      <c r="U52" s="108" t="str">
        <f>IF(入力!U52="","",入力!U52)</f>
        <v/>
      </c>
      <c r="V52" s="109" t="str">
        <f>IF(入力!V52="","",入力!V52)</f>
        <v/>
      </c>
      <c r="W52" s="245" t="str">
        <f>IF(入力!W52="","",入力!W52)</f>
        <v/>
      </c>
      <c r="X52" s="246" t="str">
        <f>IF(入力!X52="","",入力!X52)</f>
        <v/>
      </c>
      <c r="Y52" s="206" t="str">
        <f>IF(入力!Y52="", IF(入力!W52="",IF(入力!X52="","",入力!X52-入力!Q52),IF(入力!X52="",入力!W52-入力!Q52,IF(入力!W52&gt;入力!X52,入力!W52-入力!Q52,入力!X52-入力!Q52))),入力!Y52)</f>
        <v/>
      </c>
      <c r="Z52" s="206" t="str">
        <f>IF(入力!Z52="","",入力!Z52)</f>
        <v/>
      </c>
      <c r="AA52" s="206" t="str">
        <f>IF(入力!AA52="","",入力!AA52)</f>
        <v/>
      </c>
      <c r="AB52" s="206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206" t="str">
        <f>IF(入力!AC52="","",入力!AC52)</f>
        <v/>
      </c>
      <c r="AD52" s="206" t="str">
        <f>IF(入力!AD52="","",入力!AD52)</f>
        <v/>
      </c>
      <c r="AE52" s="206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206" t="str">
        <f>IF(入力!AF52="","",入力!AF52)</f>
        <v/>
      </c>
      <c r="AG52" s="206" t="str">
        <f>IF(入力!AG52="","",入力!AG52)</f>
        <v/>
      </c>
      <c r="AH52" s="206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205" t="str">
        <f>IF(入力!AI52="","",入力!AI52)</f>
        <v/>
      </c>
      <c r="AJ52" s="126" t="str">
        <f>IF(入力!AJ52="","",入力!AJ52)</f>
        <v/>
      </c>
      <c r="AK52" s="202" t="str">
        <f>IF(入力!AK52="","",入力!AK52)</f>
        <v/>
      </c>
      <c r="AL52" s="204" t="str">
        <f>IF(入力!AL52="","",入力!AL52)</f>
        <v/>
      </c>
      <c r="AM52" s="510" t="str">
        <f>IF(入力!AM52="","",入力!AM52)</f>
        <v/>
      </c>
      <c r="AN52" s="244" t="str">
        <f>IF(入力!AN52="","",入力!AN52)</f>
        <v/>
      </c>
      <c r="AO52" s="510" t="str">
        <f>IF(入力!AO52="","",入力!AO52)</f>
        <v/>
      </c>
      <c r="AP52" s="244" t="str">
        <f>IF(入力!AP52="","",入力!AP52)</f>
        <v/>
      </c>
      <c r="AQ52" s="510" t="str">
        <f>IF(入力!AQ52="","",入力!AQ52)</f>
        <v/>
      </c>
      <c r="AR52" s="244" t="str">
        <f>IF(入力!AR52="","",入力!AR52)</f>
        <v/>
      </c>
      <c r="AS52" s="134" t="str">
        <f>IF(入力!AS52="","",入力!AS52)</f>
        <v/>
      </c>
      <c r="AT52" s="265" t="str">
        <f>IF(入力!AT52="","",入力!AT52)</f>
        <v/>
      </c>
      <c r="AU52" s="128" t="str">
        <f>IF(入力!AU52="","",入力!AU52)</f>
        <v/>
      </c>
      <c r="AV52" s="268" t="str">
        <f>IF(入力!AV52="","",入力!AV52)</f>
        <v/>
      </c>
      <c r="AW52" s="128" t="str">
        <f>IF(入力!AW52="","",入力!AW52)</f>
        <v/>
      </c>
      <c r="AX52" s="269" t="str">
        <f>IF(入力!AX52="","",入力!AX52)</f>
        <v/>
      </c>
    </row>
    <row r="53" spans="1:50">
      <c r="A53" s="96">
        <f>IF(入力!A53="","",入力!A53)</f>
        <v>40</v>
      </c>
      <c r="B53" s="185" t="str">
        <f>IF(入力!B53="","",入力!B53)</f>
        <v/>
      </c>
      <c r="C53" s="185" t="str">
        <f>IF(入力!C53="","",入力!C53)</f>
        <v/>
      </c>
      <c r="D53" s="227" t="str">
        <f>IF(入力!D53="","",入力!D53)</f>
        <v/>
      </c>
      <c r="E53" s="417" t="str">
        <f>IF(入力!E53="", IF(D53="","",DATEDIF(D53,入力!$C$3,"Y")),入力!E53)</f>
        <v/>
      </c>
      <c r="F53" s="353" t="str">
        <f>IF(入力!F53="","",入力!F53)</f>
        <v/>
      </c>
      <c r="G53" s="185" t="str">
        <f>IF(入力!G53="","",入力!G53)</f>
        <v/>
      </c>
      <c r="H53" s="185" t="str">
        <f>IF(入力!H53="","",入力!H53)</f>
        <v/>
      </c>
      <c r="I53" s="185" t="str">
        <f>IF(入力!I53="","",入力!I53)</f>
        <v/>
      </c>
      <c r="J53" s="185" t="str">
        <f>IF(入力!J53="","",入力!J53)</f>
        <v/>
      </c>
      <c r="K53" s="159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IF(OR(入力!L53="",入力!M53="",入力!N53=""),"",(入力!L53-(入力!L53*(4.57/(1.0888-0.00153*(入力!M53+入力!N53))-4.142)*100)/100))</f>
        <v/>
      </c>
      <c r="P53" s="83" t="str">
        <f>IF(入力!P53="", IF(K53="","",L53/POWER(K53/100,2)),入力!P53)</f>
        <v/>
      </c>
      <c r="Q53" s="189" t="str">
        <f>IF(入力!Q53="","",入力!Q53)</f>
        <v/>
      </c>
      <c r="R53" s="244" t="str">
        <f>IF(入力!R53="","",入力!R53)</f>
        <v/>
      </c>
      <c r="S53" s="201" t="str">
        <f>IF(入力!S53="","",入力!S53)</f>
        <v/>
      </c>
      <c r="T53" s="200" t="str">
        <f>IF(入力!T53="","",入力!T53)</f>
        <v/>
      </c>
      <c r="U53" s="108" t="str">
        <f>IF(入力!U53="","",入力!U53)</f>
        <v/>
      </c>
      <c r="V53" s="109" t="str">
        <f>IF(入力!V53="","",入力!V53)</f>
        <v/>
      </c>
      <c r="W53" s="245" t="str">
        <f>IF(入力!W53="","",入力!W53)</f>
        <v/>
      </c>
      <c r="X53" s="246" t="str">
        <f>IF(入力!X53="","",入力!X53)</f>
        <v/>
      </c>
      <c r="Y53" s="206" t="str">
        <f>IF(入力!Y53="", IF(入力!W53="",IF(入力!X53="","",入力!X53-入力!Q53),IF(入力!X53="",入力!W53-入力!Q53,IF(入力!W53&gt;入力!X53,入力!W53-入力!Q53,入力!X53-入力!Q53))),入力!Y53)</f>
        <v/>
      </c>
      <c r="Z53" s="206" t="str">
        <f>IF(入力!Z53="","",入力!Z53)</f>
        <v/>
      </c>
      <c r="AA53" s="206" t="str">
        <f>IF(入力!AA53="","",入力!AA53)</f>
        <v/>
      </c>
      <c r="AB53" s="206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206" t="str">
        <f>IF(入力!AC53="","",入力!AC53)</f>
        <v/>
      </c>
      <c r="AD53" s="206" t="str">
        <f>IF(入力!AD53="","",入力!AD53)</f>
        <v/>
      </c>
      <c r="AE53" s="206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206" t="str">
        <f>IF(入力!AF53="","",入力!AF53)</f>
        <v/>
      </c>
      <c r="AG53" s="206" t="str">
        <f>IF(入力!AG53="","",入力!AG53)</f>
        <v/>
      </c>
      <c r="AH53" s="206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205" t="str">
        <f>IF(入力!AI53="","",入力!AI53)</f>
        <v/>
      </c>
      <c r="AJ53" s="126" t="str">
        <f>IF(入力!AJ53="","",入力!AJ53)</f>
        <v/>
      </c>
      <c r="AK53" s="202" t="str">
        <f>IF(入力!AK53="","",入力!AK53)</f>
        <v/>
      </c>
      <c r="AL53" s="204" t="str">
        <f>IF(入力!AL53="","",入力!AL53)</f>
        <v/>
      </c>
      <c r="AM53" s="510" t="str">
        <f>IF(入力!AM53="","",入力!AM53)</f>
        <v/>
      </c>
      <c r="AN53" s="244" t="str">
        <f>IF(入力!AN53="","",入力!AN53)</f>
        <v/>
      </c>
      <c r="AO53" s="510" t="str">
        <f>IF(入力!AO53="","",入力!AO53)</f>
        <v/>
      </c>
      <c r="AP53" s="244" t="str">
        <f>IF(入力!AP53="","",入力!AP53)</f>
        <v/>
      </c>
      <c r="AQ53" s="510" t="str">
        <f>IF(入力!AQ53="","",入力!AQ53)</f>
        <v/>
      </c>
      <c r="AR53" s="244" t="str">
        <f>IF(入力!AR53="","",入力!AR53)</f>
        <v/>
      </c>
      <c r="AS53" s="134" t="str">
        <f>IF(入力!AS53="","",入力!AS53)</f>
        <v/>
      </c>
      <c r="AT53" s="265" t="str">
        <f>IF(入力!AT53="","",入力!AT53)</f>
        <v/>
      </c>
      <c r="AU53" s="128" t="str">
        <f>IF(入力!AU53="","",入力!AU53)</f>
        <v/>
      </c>
      <c r="AV53" s="268" t="str">
        <f>IF(入力!AV53="","",入力!AV53)</f>
        <v/>
      </c>
      <c r="AW53" s="128" t="str">
        <f>IF(入力!AW53="","",入力!AW53)</f>
        <v/>
      </c>
      <c r="AX53" s="269" t="str">
        <f>IF(入力!AX53="","",入力!AX53)</f>
        <v/>
      </c>
    </row>
    <row r="54" spans="1:50">
      <c r="A54" s="96">
        <f>IF(入力!A54="","",入力!A54)</f>
        <v>41</v>
      </c>
      <c r="B54" s="185" t="str">
        <f>IF(入力!B54="","",入力!B54)</f>
        <v/>
      </c>
      <c r="C54" s="185" t="str">
        <f>IF(入力!C54="","",入力!C54)</f>
        <v/>
      </c>
      <c r="D54" s="227" t="str">
        <f>IF(入力!D54="","",入力!D54)</f>
        <v/>
      </c>
      <c r="E54" s="417" t="str">
        <f>IF(入力!E54="", IF(D54="","",DATEDIF(D54,入力!$C$3,"Y")),入力!E54)</f>
        <v/>
      </c>
      <c r="F54" s="353" t="str">
        <f>IF(入力!F54="","",入力!F54)</f>
        <v/>
      </c>
      <c r="G54" s="185" t="str">
        <f>IF(入力!G54="","",入力!G54)</f>
        <v/>
      </c>
      <c r="H54" s="185" t="str">
        <f>IF(入力!H54="","",入力!H54)</f>
        <v/>
      </c>
      <c r="I54" s="185" t="str">
        <f>IF(入力!I54="","",入力!I54)</f>
        <v/>
      </c>
      <c r="J54" s="185" t="str">
        <f>IF(入力!J54="","",入力!J54)</f>
        <v/>
      </c>
      <c r="K54" s="159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IF(OR(入力!L54="",入力!M54="",入力!N54=""),"",(入力!L54-(入力!L54*(4.57/(1.0888-0.00153*(入力!M54+入力!N54))-4.142)*100)/100))</f>
        <v/>
      </c>
      <c r="P54" s="83" t="str">
        <f>IF(入力!P54="", IF(K54="","",L54/POWER(K54/100,2)),入力!P54)</f>
        <v/>
      </c>
      <c r="Q54" s="189" t="str">
        <f>IF(入力!Q54="","",入力!Q54)</f>
        <v/>
      </c>
      <c r="R54" s="244" t="str">
        <f>IF(入力!R54="","",入力!R54)</f>
        <v/>
      </c>
      <c r="S54" s="201" t="str">
        <f>IF(入力!S54="","",入力!S54)</f>
        <v/>
      </c>
      <c r="T54" s="200" t="str">
        <f>IF(入力!T54="","",入力!T54)</f>
        <v/>
      </c>
      <c r="U54" s="108" t="str">
        <f>IF(入力!U54="","",入力!U54)</f>
        <v/>
      </c>
      <c r="V54" s="109" t="str">
        <f>IF(入力!V54="","",入力!V54)</f>
        <v/>
      </c>
      <c r="W54" s="245" t="str">
        <f>IF(入力!W54="","",入力!W54)</f>
        <v/>
      </c>
      <c r="X54" s="246" t="str">
        <f>IF(入力!X54="","",入力!X54)</f>
        <v/>
      </c>
      <c r="Y54" s="206" t="str">
        <f>IF(入力!Y54="", IF(入力!W54="",IF(入力!X54="","",入力!X54-入力!Q54),IF(入力!X54="",入力!W54-入力!Q54,IF(入力!W54&gt;入力!X54,入力!W54-入力!Q54,入力!X54-入力!Q54))),入力!Y54)</f>
        <v/>
      </c>
      <c r="Z54" s="206" t="str">
        <f>IF(入力!Z54="","",入力!Z54)</f>
        <v/>
      </c>
      <c r="AA54" s="206" t="str">
        <f>IF(入力!AA54="","",入力!AA54)</f>
        <v/>
      </c>
      <c r="AB54" s="206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206" t="str">
        <f>IF(入力!AC54="","",入力!AC54)</f>
        <v/>
      </c>
      <c r="AD54" s="206" t="str">
        <f>IF(入力!AD54="","",入力!AD54)</f>
        <v/>
      </c>
      <c r="AE54" s="206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206" t="str">
        <f>IF(入力!AF54="","",入力!AF54)</f>
        <v/>
      </c>
      <c r="AG54" s="206" t="str">
        <f>IF(入力!AG54="","",入力!AG54)</f>
        <v/>
      </c>
      <c r="AH54" s="206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205" t="str">
        <f>IF(入力!AI54="","",入力!AI54)</f>
        <v/>
      </c>
      <c r="AJ54" s="126" t="str">
        <f>IF(入力!AJ54="","",入力!AJ54)</f>
        <v/>
      </c>
      <c r="AK54" s="202" t="str">
        <f>IF(入力!AK54="","",入力!AK54)</f>
        <v/>
      </c>
      <c r="AL54" s="204" t="str">
        <f>IF(入力!AL54="","",入力!AL54)</f>
        <v/>
      </c>
      <c r="AM54" s="510" t="str">
        <f>IF(入力!AM54="","",入力!AM54)</f>
        <v/>
      </c>
      <c r="AN54" s="244" t="str">
        <f>IF(入力!AN54="","",入力!AN54)</f>
        <v/>
      </c>
      <c r="AO54" s="510" t="str">
        <f>IF(入力!AO54="","",入力!AO54)</f>
        <v/>
      </c>
      <c r="AP54" s="244" t="str">
        <f>IF(入力!AP54="","",入力!AP54)</f>
        <v/>
      </c>
      <c r="AQ54" s="510" t="str">
        <f>IF(入力!AQ54="","",入力!AQ54)</f>
        <v/>
      </c>
      <c r="AR54" s="244" t="str">
        <f>IF(入力!AR54="","",入力!AR54)</f>
        <v/>
      </c>
      <c r="AS54" s="134" t="str">
        <f>IF(入力!AS54="","",入力!AS54)</f>
        <v/>
      </c>
      <c r="AT54" s="265" t="str">
        <f>IF(入力!AT54="","",入力!AT54)</f>
        <v/>
      </c>
      <c r="AU54" s="128" t="str">
        <f>IF(入力!AU54="","",入力!AU54)</f>
        <v/>
      </c>
      <c r="AV54" s="268" t="str">
        <f>IF(入力!AV54="","",入力!AV54)</f>
        <v/>
      </c>
      <c r="AW54" s="128" t="str">
        <f>IF(入力!AW54="","",入力!AW54)</f>
        <v/>
      </c>
      <c r="AX54" s="269" t="str">
        <f>IF(入力!AX54="","",入力!AX54)</f>
        <v/>
      </c>
    </row>
    <row r="55" spans="1:50">
      <c r="A55" s="96">
        <f>IF(入力!A55="","",入力!A55)</f>
        <v>42</v>
      </c>
      <c r="B55" s="185" t="str">
        <f>IF(入力!B55="","",入力!B55)</f>
        <v/>
      </c>
      <c r="C55" s="185" t="str">
        <f>IF(入力!C55="","",入力!C55)</f>
        <v/>
      </c>
      <c r="D55" s="227" t="str">
        <f>IF(入力!D55="","",入力!D55)</f>
        <v/>
      </c>
      <c r="E55" s="417" t="str">
        <f>IF(入力!E55="", IF(D55="","",DATEDIF(D55,入力!$C$3,"Y")),入力!E55)</f>
        <v/>
      </c>
      <c r="F55" s="353" t="str">
        <f>IF(入力!F55="","",入力!F55)</f>
        <v/>
      </c>
      <c r="G55" s="185" t="str">
        <f>IF(入力!G55="","",入力!G55)</f>
        <v/>
      </c>
      <c r="H55" s="185" t="str">
        <f>IF(入力!H55="","",入力!H55)</f>
        <v/>
      </c>
      <c r="I55" s="185" t="str">
        <f>IF(入力!I55="","",入力!I55)</f>
        <v/>
      </c>
      <c r="J55" s="185" t="str">
        <f>IF(入力!J55="","",入力!J55)</f>
        <v/>
      </c>
      <c r="K55" s="159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IF(OR(入力!L55="",入力!M55="",入力!N55=""),"",(入力!L55-(入力!L55*(4.57/(1.0888-0.00153*(入力!M55+入力!N55))-4.142)*100)/100))</f>
        <v/>
      </c>
      <c r="P55" s="83" t="str">
        <f>IF(入力!P55="", IF(K55="","",L55/POWER(K55/100,2)),入力!P55)</f>
        <v/>
      </c>
      <c r="Q55" s="189" t="str">
        <f>IF(入力!Q55="","",入力!Q55)</f>
        <v/>
      </c>
      <c r="R55" s="244" t="str">
        <f>IF(入力!R55="","",入力!R55)</f>
        <v/>
      </c>
      <c r="S55" s="201" t="str">
        <f>IF(入力!S55="","",入力!S55)</f>
        <v/>
      </c>
      <c r="T55" s="200" t="str">
        <f>IF(入力!T55="","",入力!T55)</f>
        <v/>
      </c>
      <c r="U55" s="108" t="str">
        <f>IF(入力!U55="","",入力!U55)</f>
        <v/>
      </c>
      <c r="V55" s="109" t="str">
        <f>IF(入力!V55="","",入力!V55)</f>
        <v/>
      </c>
      <c r="W55" s="245" t="str">
        <f>IF(入力!W55="","",入力!W55)</f>
        <v/>
      </c>
      <c r="X55" s="246" t="str">
        <f>IF(入力!X55="","",入力!X55)</f>
        <v/>
      </c>
      <c r="Y55" s="206" t="str">
        <f>IF(入力!Y55="", IF(入力!W55="",IF(入力!X55="","",入力!X55-入力!Q55),IF(入力!X55="",入力!W55-入力!Q55,IF(入力!W55&gt;入力!X55,入力!W55-入力!Q55,入力!X55-入力!Q55))),入力!Y55)</f>
        <v/>
      </c>
      <c r="Z55" s="206" t="str">
        <f>IF(入力!Z55="","",入力!Z55)</f>
        <v/>
      </c>
      <c r="AA55" s="206" t="str">
        <f>IF(入力!AA55="","",入力!AA55)</f>
        <v/>
      </c>
      <c r="AB55" s="206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206" t="str">
        <f>IF(入力!AC55="","",入力!AC55)</f>
        <v/>
      </c>
      <c r="AD55" s="206" t="str">
        <f>IF(入力!AD55="","",入力!AD55)</f>
        <v/>
      </c>
      <c r="AE55" s="206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206" t="str">
        <f>IF(入力!AF55="","",入力!AF55)</f>
        <v/>
      </c>
      <c r="AG55" s="206" t="str">
        <f>IF(入力!AG55="","",入力!AG55)</f>
        <v/>
      </c>
      <c r="AH55" s="206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205" t="str">
        <f>IF(入力!AI55="","",入力!AI55)</f>
        <v/>
      </c>
      <c r="AJ55" s="126" t="str">
        <f>IF(入力!AJ55="","",入力!AJ55)</f>
        <v/>
      </c>
      <c r="AK55" s="202" t="str">
        <f>IF(入力!AK55="","",入力!AK55)</f>
        <v/>
      </c>
      <c r="AL55" s="204" t="str">
        <f>IF(入力!AL55="","",入力!AL55)</f>
        <v/>
      </c>
      <c r="AM55" s="510" t="str">
        <f>IF(入力!AM55="","",入力!AM55)</f>
        <v/>
      </c>
      <c r="AN55" s="244" t="str">
        <f>IF(入力!AN55="","",入力!AN55)</f>
        <v/>
      </c>
      <c r="AO55" s="510" t="str">
        <f>IF(入力!AO55="","",入力!AO55)</f>
        <v/>
      </c>
      <c r="AP55" s="244" t="str">
        <f>IF(入力!AP55="","",入力!AP55)</f>
        <v/>
      </c>
      <c r="AQ55" s="510" t="str">
        <f>IF(入力!AQ55="","",入力!AQ55)</f>
        <v/>
      </c>
      <c r="AR55" s="244" t="str">
        <f>IF(入力!AR55="","",入力!AR55)</f>
        <v/>
      </c>
      <c r="AS55" s="134" t="str">
        <f>IF(入力!AS55="","",入力!AS55)</f>
        <v/>
      </c>
      <c r="AT55" s="265" t="str">
        <f>IF(入力!AT55="","",入力!AT55)</f>
        <v/>
      </c>
      <c r="AU55" s="128" t="str">
        <f>IF(入力!AU55="","",入力!AU55)</f>
        <v/>
      </c>
      <c r="AV55" s="268" t="str">
        <f>IF(入力!AV55="","",入力!AV55)</f>
        <v/>
      </c>
      <c r="AW55" s="128" t="str">
        <f>IF(入力!AW55="","",入力!AW55)</f>
        <v/>
      </c>
      <c r="AX55" s="269" t="str">
        <f>IF(入力!AX55="","",入力!AX55)</f>
        <v/>
      </c>
    </row>
    <row r="56" spans="1:50">
      <c r="A56" s="96">
        <f>IF(入力!A56="","",入力!A56)</f>
        <v>43</v>
      </c>
      <c r="B56" s="185" t="str">
        <f>IF(入力!B56="","",入力!B56)</f>
        <v/>
      </c>
      <c r="C56" s="185" t="str">
        <f>IF(入力!C56="","",入力!C56)</f>
        <v/>
      </c>
      <c r="D56" s="227" t="str">
        <f>IF(入力!D56="","",入力!D56)</f>
        <v/>
      </c>
      <c r="E56" s="417" t="str">
        <f>IF(入力!E56="", IF(D56="","",DATEDIF(D56,入力!$C$3,"Y")),入力!E56)</f>
        <v/>
      </c>
      <c r="F56" s="353" t="str">
        <f>IF(入力!F56="","",入力!F56)</f>
        <v/>
      </c>
      <c r="G56" s="185" t="str">
        <f>IF(入力!G56="","",入力!G56)</f>
        <v/>
      </c>
      <c r="H56" s="185" t="str">
        <f>IF(入力!H56="","",入力!H56)</f>
        <v/>
      </c>
      <c r="I56" s="185" t="str">
        <f>IF(入力!I56="","",入力!I56)</f>
        <v/>
      </c>
      <c r="J56" s="185" t="str">
        <f>IF(入力!J56="","",入力!J56)</f>
        <v/>
      </c>
      <c r="K56" s="159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IF(OR(入力!L56="",入力!M56="",入力!N56=""),"",(入力!L56-(入力!L56*(4.57/(1.0888-0.00153*(入力!M56+入力!N56))-4.142)*100)/100))</f>
        <v/>
      </c>
      <c r="P56" s="83" t="str">
        <f>IF(入力!P56="", IF(K56="","",L56/POWER(K56/100,2)),入力!P56)</f>
        <v/>
      </c>
      <c r="Q56" s="189" t="str">
        <f>IF(入力!Q56="","",入力!Q56)</f>
        <v/>
      </c>
      <c r="R56" s="244" t="str">
        <f>IF(入力!R56="","",入力!R56)</f>
        <v/>
      </c>
      <c r="S56" s="201" t="str">
        <f>IF(入力!S56="","",入力!S56)</f>
        <v/>
      </c>
      <c r="T56" s="200" t="str">
        <f>IF(入力!T56="","",入力!T56)</f>
        <v/>
      </c>
      <c r="U56" s="108" t="str">
        <f>IF(入力!U56="","",入力!U56)</f>
        <v/>
      </c>
      <c r="V56" s="109" t="str">
        <f>IF(入力!V56="","",入力!V56)</f>
        <v/>
      </c>
      <c r="W56" s="245" t="str">
        <f>IF(入力!W56="","",入力!W56)</f>
        <v/>
      </c>
      <c r="X56" s="246" t="str">
        <f>IF(入力!X56="","",入力!X56)</f>
        <v/>
      </c>
      <c r="Y56" s="206" t="str">
        <f>IF(入力!Y56="", IF(入力!W56="",IF(入力!X56="","",入力!X56-入力!Q56),IF(入力!X56="",入力!W56-入力!Q56,IF(入力!W56&gt;入力!X56,入力!W56-入力!Q56,入力!X56-入力!Q56))),入力!Y56)</f>
        <v/>
      </c>
      <c r="Z56" s="206" t="str">
        <f>IF(入力!Z56="","",入力!Z56)</f>
        <v/>
      </c>
      <c r="AA56" s="206" t="str">
        <f>IF(入力!AA56="","",入力!AA56)</f>
        <v/>
      </c>
      <c r="AB56" s="206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206" t="str">
        <f>IF(入力!AC56="","",入力!AC56)</f>
        <v/>
      </c>
      <c r="AD56" s="206" t="str">
        <f>IF(入力!AD56="","",入力!AD56)</f>
        <v/>
      </c>
      <c r="AE56" s="206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206" t="str">
        <f>IF(入力!AF56="","",入力!AF56)</f>
        <v/>
      </c>
      <c r="AG56" s="206" t="str">
        <f>IF(入力!AG56="","",入力!AG56)</f>
        <v/>
      </c>
      <c r="AH56" s="206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205" t="str">
        <f>IF(入力!AI56="","",入力!AI56)</f>
        <v/>
      </c>
      <c r="AJ56" s="126" t="str">
        <f>IF(入力!AJ56="","",入力!AJ56)</f>
        <v/>
      </c>
      <c r="AK56" s="202" t="str">
        <f>IF(入力!AK56="","",入力!AK56)</f>
        <v/>
      </c>
      <c r="AL56" s="204" t="str">
        <f>IF(入力!AL56="","",入力!AL56)</f>
        <v/>
      </c>
      <c r="AM56" s="510" t="str">
        <f>IF(入力!AM56="","",入力!AM56)</f>
        <v/>
      </c>
      <c r="AN56" s="244" t="str">
        <f>IF(入力!AN56="","",入力!AN56)</f>
        <v/>
      </c>
      <c r="AO56" s="510" t="str">
        <f>IF(入力!AO56="","",入力!AO56)</f>
        <v/>
      </c>
      <c r="AP56" s="244" t="str">
        <f>IF(入力!AP56="","",入力!AP56)</f>
        <v/>
      </c>
      <c r="AQ56" s="510" t="str">
        <f>IF(入力!AQ56="","",入力!AQ56)</f>
        <v/>
      </c>
      <c r="AR56" s="244" t="str">
        <f>IF(入力!AR56="","",入力!AR56)</f>
        <v/>
      </c>
      <c r="AS56" s="134" t="str">
        <f>IF(入力!AS56="","",入力!AS56)</f>
        <v/>
      </c>
      <c r="AT56" s="265" t="str">
        <f>IF(入力!AT56="","",入力!AT56)</f>
        <v/>
      </c>
      <c r="AU56" s="128" t="str">
        <f>IF(入力!AU56="","",入力!AU56)</f>
        <v/>
      </c>
      <c r="AV56" s="268" t="str">
        <f>IF(入力!AV56="","",入力!AV56)</f>
        <v/>
      </c>
      <c r="AW56" s="128" t="str">
        <f>IF(入力!AW56="","",入力!AW56)</f>
        <v/>
      </c>
      <c r="AX56" s="269" t="str">
        <f>IF(入力!AX56="","",入力!AX56)</f>
        <v/>
      </c>
    </row>
    <row r="57" spans="1:50">
      <c r="A57" s="96">
        <f>IF(入力!A57="","",入力!A57)</f>
        <v>44</v>
      </c>
      <c r="B57" s="185" t="str">
        <f>IF(入力!B57="","",入力!B57)</f>
        <v/>
      </c>
      <c r="C57" s="185" t="str">
        <f>IF(入力!C57="","",入力!C57)</f>
        <v/>
      </c>
      <c r="D57" s="227" t="str">
        <f>IF(入力!D57="","",入力!D57)</f>
        <v/>
      </c>
      <c r="E57" s="417" t="str">
        <f>IF(入力!E57="", IF(D57="","",DATEDIF(D57,入力!$C$3,"Y")),入力!E57)</f>
        <v/>
      </c>
      <c r="F57" s="353" t="str">
        <f>IF(入力!F57="","",入力!F57)</f>
        <v/>
      </c>
      <c r="G57" s="185" t="str">
        <f>IF(入力!G57="","",入力!G57)</f>
        <v/>
      </c>
      <c r="H57" s="185" t="str">
        <f>IF(入力!H57="","",入力!H57)</f>
        <v/>
      </c>
      <c r="I57" s="185" t="str">
        <f>IF(入力!I57="","",入力!I57)</f>
        <v/>
      </c>
      <c r="J57" s="185" t="str">
        <f>IF(入力!J57="","",入力!J57)</f>
        <v/>
      </c>
      <c r="K57" s="159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IF(OR(入力!L57="",入力!M57="",入力!N57=""),"",(入力!L57-(入力!L57*(4.57/(1.0888-0.00153*(入力!M57+入力!N57))-4.142)*100)/100))</f>
        <v/>
      </c>
      <c r="P57" s="83" t="str">
        <f>IF(入力!P57="", IF(K57="","",L57/POWER(K57/100,2)),入力!P57)</f>
        <v/>
      </c>
      <c r="Q57" s="189" t="str">
        <f>IF(入力!Q57="","",入力!Q57)</f>
        <v/>
      </c>
      <c r="R57" s="244" t="str">
        <f>IF(入力!R57="","",入力!R57)</f>
        <v/>
      </c>
      <c r="S57" s="201" t="str">
        <f>IF(入力!S57="","",入力!S57)</f>
        <v/>
      </c>
      <c r="T57" s="200" t="str">
        <f>IF(入力!T57="","",入力!T57)</f>
        <v/>
      </c>
      <c r="U57" s="108" t="str">
        <f>IF(入力!U57="","",入力!U57)</f>
        <v/>
      </c>
      <c r="V57" s="109" t="str">
        <f>IF(入力!V57="","",入力!V57)</f>
        <v/>
      </c>
      <c r="W57" s="245" t="str">
        <f>IF(入力!W57="","",入力!W57)</f>
        <v/>
      </c>
      <c r="X57" s="246" t="str">
        <f>IF(入力!X57="","",入力!X57)</f>
        <v/>
      </c>
      <c r="Y57" s="206" t="str">
        <f>IF(入力!Y57="", IF(入力!W57="",IF(入力!X57="","",入力!X57-入力!Q57),IF(入力!X57="",入力!W57-入力!Q57,IF(入力!W57&gt;入力!X57,入力!W57-入力!Q57,入力!X57-入力!Q57))),入力!Y57)</f>
        <v/>
      </c>
      <c r="Z57" s="206" t="str">
        <f>IF(入力!Z57="","",入力!Z57)</f>
        <v/>
      </c>
      <c r="AA57" s="206" t="str">
        <f>IF(入力!AA57="","",入力!AA57)</f>
        <v/>
      </c>
      <c r="AB57" s="206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206" t="str">
        <f>IF(入力!AC57="","",入力!AC57)</f>
        <v/>
      </c>
      <c r="AD57" s="206" t="str">
        <f>IF(入力!AD57="","",入力!AD57)</f>
        <v/>
      </c>
      <c r="AE57" s="206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206" t="str">
        <f>IF(入力!AF57="","",入力!AF57)</f>
        <v/>
      </c>
      <c r="AG57" s="206" t="str">
        <f>IF(入力!AG57="","",入力!AG57)</f>
        <v/>
      </c>
      <c r="AH57" s="206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205" t="str">
        <f>IF(入力!AI57="","",入力!AI57)</f>
        <v/>
      </c>
      <c r="AJ57" s="126" t="str">
        <f>IF(入力!AJ57="","",入力!AJ57)</f>
        <v/>
      </c>
      <c r="AK57" s="202" t="str">
        <f>IF(入力!AK57="","",入力!AK57)</f>
        <v/>
      </c>
      <c r="AL57" s="204" t="str">
        <f>IF(入力!AL57="","",入力!AL57)</f>
        <v/>
      </c>
      <c r="AM57" s="510" t="str">
        <f>IF(入力!AM57="","",入力!AM57)</f>
        <v/>
      </c>
      <c r="AN57" s="244" t="str">
        <f>IF(入力!AN57="","",入力!AN57)</f>
        <v/>
      </c>
      <c r="AO57" s="510" t="str">
        <f>IF(入力!AO57="","",入力!AO57)</f>
        <v/>
      </c>
      <c r="AP57" s="244" t="str">
        <f>IF(入力!AP57="","",入力!AP57)</f>
        <v/>
      </c>
      <c r="AQ57" s="510" t="str">
        <f>IF(入力!AQ57="","",入力!AQ57)</f>
        <v/>
      </c>
      <c r="AR57" s="244" t="str">
        <f>IF(入力!AR57="","",入力!AR57)</f>
        <v/>
      </c>
      <c r="AS57" s="134" t="str">
        <f>IF(入力!AS57="","",入力!AS57)</f>
        <v/>
      </c>
      <c r="AT57" s="265" t="str">
        <f>IF(入力!AT57="","",入力!AT57)</f>
        <v/>
      </c>
      <c r="AU57" s="128" t="str">
        <f>IF(入力!AU57="","",入力!AU57)</f>
        <v/>
      </c>
      <c r="AV57" s="268" t="str">
        <f>IF(入力!AV57="","",入力!AV57)</f>
        <v/>
      </c>
      <c r="AW57" s="128" t="str">
        <f>IF(入力!AW57="","",入力!AW57)</f>
        <v/>
      </c>
      <c r="AX57" s="269" t="str">
        <f>IF(入力!AX57="","",入力!AX57)</f>
        <v/>
      </c>
    </row>
    <row r="58" spans="1:50">
      <c r="A58" s="96">
        <f>IF(入力!A58="","",入力!A58)</f>
        <v>45</v>
      </c>
      <c r="B58" s="185" t="str">
        <f>IF(入力!B58="","",入力!B58)</f>
        <v/>
      </c>
      <c r="C58" s="185" t="str">
        <f>IF(入力!C58="","",入力!C58)</f>
        <v/>
      </c>
      <c r="D58" s="227" t="str">
        <f>IF(入力!D58="","",入力!D58)</f>
        <v/>
      </c>
      <c r="E58" s="417" t="str">
        <f>IF(入力!E58="", IF(D58="","",DATEDIF(D58,入力!$C$3,"Y")),入力!E58)</f>
        <v/>
      </c>
      <c r="F58" s="353" t="str">
        <f>IF(入力!F58="","",入力!F58)</f>
        <v/>
      </c>
      <c r="G58" s="185" t="str">
        <f>IF(入力!G58="","",入力!G58)</f>
        <v/>
      </c>
      <c r="H58" s="185" t="str">
        <f>IF(入力!H58="","",入力!H58)</f>
        <v/>
      </c>
      <c r="I58" s="185" t="str">
        <f>IF(入力!I58="","",入力!I58)</f>
        <v/>
      </c>
      <c r="J58" s="185" t="str">
        <f>IF(入力!J58="","",入力!J58)</f>
        <v/>
      </c>
      <c r="K58" s="159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IF(OR(入力!L58="",入力!M58="",入力!N58=""),"",(入力!L58-(入力!L58*(4.57/(1.0888-0.00153*(入力!M58+入力!N58))-4.142)*100)/100))</f>
        <v/>
      </c>
      <c r="P58" s="83" t="str">
        <f>IF(入力!P58="", IF(K58="","",L58/POWER(K58/100,2)),入力!P58)</f>
        <v/>
      </c>
      <c r="Q58" s="189" t="str">
        <f>IF(入力!Q58="","",入力!Q58)</f>
        <v/>
      </c>
      <c r="R58" s="244" t="str">
        <f>IF(入力!R58="","",入力!R58)</f>
        <v/>
      </c>
      <c r="S58" s="201" t="str">
        <f>IF(入力!S58="","",入力!S58)</f>
        <v/>
      </c>
      <c r="T58" s="200" t="str">
        <f>IF(入力!T58="","",入力!T58)</f>
        <v/>
      </c>
      <c r="U58" s="108" t="str">
        <f>IF(入力!U58="","",入力!U58)</f>
        <v/>
      </c>
      <c r="V58" s="109" t="str">
        <f>IF(入力!V58="","",入力!V58)</f>
        <v/>
      </c>
      <c r="W58" s="245" t="str">
        <f>IF(入力!W58="","",入力!W58)</f>
        <v/>
      </c>
      <c r="X58" s="246" t="str">
        <f>IF(入力!X58="","",入力!X58)</f>
        <v/>
      </c>
      <c r="Y58" s="206" t="str">
        <f>IF(入力!Y58="", IF(入力!W58="",IF(入力!X58="","",入力!X58-入力!Q58),IF(入力!X58="",入力!W58-入力!Q58,IF(入力!W58&gt;入力!X58,入力!W58-入力!Q58,入力!X58-入力!Q58))),入力!Y58)</f>
        <v/>
      </c>
      <c r="Z58" s="206" t="str">
        <f>IF(入力!Z58="","",入力!Z58)</f>
        <v/>
      </c>
      <c r="AA58" s="206" t="str">
        <f>IF(入力!AA58="","",入力!AA58)</f>
        <v/>
      </c>
      <c r="AB58" s="206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206" t="str">
        <f>IF(入力!AC58="","",入力!AC58)</f>
        <v/>
      </c>
      <c r="AD58" s="206" t="str">
        <f>IF(入力!AD58="","",入力!AD58)</f>
        <v/>
      </c>
      <c r="AE58" s="206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206" t="str">
        <f>IF(入力!AF58="","",入力!AF58)</f>
        <v/>
      </c>
      <c r="AG58" s="206" t="str">
        <f>IF(入力!AG58="","",入力!AG58)</f>
        <v/>
      </c>
      <c r="AH58" s="206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205" t="str">
        <f>IF(入力!AI58="","",入力!AI58)</f>
        <v/>
      </c>
      <c r="AJ58" s="126" t="str">
        <f>IF(入力!AJ58="","",入力!AJ58)</f>
        <v/>
      </c>
      <c r="AK58" s="202" t="str">
        <f>IF(入力!AK58="","",入力!AK58)</f>
        <v/>
      </c>
      <c r="AL58" s="204" t="str">
        <f>IF(入力!AL58="","",入力!AL58)</f>
        <v/>
      </c>
      <c r="AM58" s="510" t="str">
        <f>IF(入力!AM58="","",入力!AM58)</f>
        <v/>
      </c>
      <c r="AN58" s="244" t="str">
        <f>IF(入力!AN58="","",入力!AN58)</f>
        <v/>
      </c>
      <c r="AO58" s="510" t="str">
        <f>IF(入力!AO58="","",入力!AO58)</f>
        <v/>
      </c>
      <c r="AP58" s="244" t="str">
        <f>IF(入力!AP58="","",入力!AP58)</f>
        <v/>
      </c>
      <c r="AQ58" s="510" t="str">
        <f>IF(入力!AQ58="","",入力!AQ58)</f>
        <v/>
      </c>
      <c r="AR58" s="244" t="str">
        <f>IF(入力!AR58="","",入力!AR58)</f>
        <v/>
      </c>
      <c r="AS58" s="134" t="str">
        <f>IF(入力!AS58="","",入力!AS58)</f>
        <v/>
      </c>
      <c r="AT58" s="265" t="str">
        <f>IF(入力!AT58="","",入力!AT58)</f>
        <v/>
      </c>
      <c r="AU58" s="128" t="str">
        <f>IF(入力!AU58="","",入力!AU58)</f>
        <v/>
      </c>
      <c r="AV58" s="268" t="str">
        <f>IF(入力!AV58="","",入力!AV58)</f>
        <v/>
      </c>
      <c r="AW58" s="128" t="str">
        <f>IF(入力!AW58="","",入力!AW58)</f>
        <v/>
      </c>
      <c r="AX58" s="269" t="str">
        <f>IF(入力!AX58="","",入力!AX58)</f>
        <v/>
      </c>
    </row>
    <row r="59" spans="1:50">
      <c r="A59" s="96">
        <f>IF(入力!A59="","",入力!A59)</f>
        <v>46</v>
      </c>
      <c r="B59" s="185" t="str">
        <f>IF(入力!B59="","",入力!B59)</f>
        <v/>
      </c>
      <c r="C59" s="185" t="str">
        <f>IF(入力!C59="","",入力!C59)</f>
        <v/>
      </c>
      <c r="D59" s="227" t="str">
        <f>IF(入力!D59="","",入力!D59)</f>
        <v/>
      </c>
      <c r="E59" s="417" t="str">
        <f>IF(入力!E59="", IF(D59="","",DATEDIF(D59,入力!$C$3,"Y")),入力!E59)</f>
        <v/>
      </c>
      <c r="F59" s="353" t="str">
        <f>IF(入力!F59="","",入力!F59)</f>
        <v/>
      </c>
      <c r="G59" s="185" t="str">
        <f>IF(入力!G59="","",入力!G59)</f>
        <v/>
      </c>
      <c r="H59" s="185" t="str">
        <f>IF(入力!H59="","",入力!H59)</f>
        <v/>
      </c>
      <c r="I59" s="185" t="str">
        <f>IF(入力!I59="","",入力!I59)</f>
        <v/>
      </c>
      <c r="J59" s="185" t="str">
        <f>IF(入力!J59="","",入力!J59)</f>
        <v/>
      </c>
      <c r="K59" s="159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IF(OR(入力!L59="",入力!M59="",入力!N59=""),"",(入力!L59-(入力!L59*(4.57/(1.0888-0.00153*(入力!M59+入力!N59))-4.142)*100)/100))</f>
        <v/>
      </c>
      <c r="P59" s="83" t="str">
        <f>IF(入力!P59="", IF(K59="","",L59/POWER(K59/100,2)),入力!P59)</f>
        <v/>
      </c>
      <c r="Q59" s="189" t="str">
        <f>IF(入力!Q59="","",入力!Q59)</f>
        <v/>
      </c>
      <c r="R59" s="244" t="str">
        <f>IF(入力!R59="","",入力!R59)</f>
        <v/>
      </c>
      <c r="S59" s="201" t="str">
        <f>IF(入力!S59="","",入力!S59)</f>
        <v/>
      </c>
      <c r="T59" s="200" t="str">
        <f>IF(入力!T59="","",入力!T59)</f>
        <v/>
      </c>
      <c r="U59" s="108" t="str">
        <f>IF(入力!U59="","",入力!U59)</f>
        <v/>
      </c>
      <c r="V59" s="109" t="str">
        <f>IF(入力!V59="","",入力!V59)</f>
        <v/>
      </c>
      <c r="W59" s="245" t="str">
        <f>IF(入力!W59="","",入力!W59)</f>
        <v/>
      </c>
      <c r="X59" s="246" t="str">
        <f>IF(入力!X59="","",入力!X59)</f>
        <v/>
      </c>
      <c r="Y59" s="206" t="str">
        <f>IF(入力!Y59="", IF(入力!W59="",IF(入力!X59="","",入力!X59-入力!Q59),IF(入力!X59="",入力!W59-入力!Q59,IF(入力!W59&gt;入力!X59,入力!W59-入力!Q59,入力!X59-入力!Q59))),入力!Y59)</f>
        <v/>
      </c>
      <c r="Z59" s="206" t="str">
        <f>IF(入力!Z59="","",入力!Z59)</f>
        <v/>
      </c>
      <c r="AA59" s="206" t="str">
        <f>IF(入力!AA59="","",入力!AA59)</f>
        <v/>
      </c>
      <c r="AB59" s="206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206" t="str">
        <f>IF(入力!AC59="","",入力!AC59)</f>
        <v/>
      </c>
      <c r="AD59" s="206" t="str">
        <f>IF(入力!AD59="","",入力!AD59)</f>
        <v/>
      </c>
      <c r="AE59" s="206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206" t="str">
        <f>IF(入力!AF59="","",入力!AF59)</f>
        <v/>
      </c>
      <c r="AG59" s="206" t="str">
        <f>IF(入力!AG59="","",入力!AG59)</f>
        <v/>
      </c>
      <c r="AH59" s="206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205" t="str">
        <f>IF(入力!AI59="","",入力!AI59)</f>
        <v/>
      </c>
      <c r="AJ59" s="126" t="str">
        <f>IF(入力!AJ59="","",入力!AJ59)</f>
        <v/>
      </c>
      <c r="AK59" s="202" t="str">
        <f>IF(入力!AK59="","",入力!AK59)</f>
        <v/>
      </c>
      <c r="AL59" s="204" t="str">
        <f>IF(入力!AL59="","",入力!AL59)</f>
        <v/>
      </c>
      <c r="AM59" s="510" t="str">
        <f>IF(入力!AM59="","",入力!AM59)</f>
        <v/>
      </c>
      <c r="AN59" s="244" t="str">
        <f>IF(入力!AN59="","",入力!AN59)</f>
        <v/>
      </c>
      <c r="AO59" s="510" t="str">
        <f>IF(入力!AO59="","",入力!AO59)</f>
        <v/>
      </c>
      <c r="AP59" s="244" t="str">
        <f>IF(入力!AP59="","",入力!AP59)</f>
        <v/>
      </c>
      <c r="AQ59" s="510" t="str">
        <f>IF(入力!AQ59="","",入力!AQ59)</f>
        <v/>
      </c>
      <c r="AR59" s="244" t="str">
        <f>IF(入力!AR59="","",入力!AR59)</f>
        <v/>
      </c>
      <c r="AS59" s="134" t="str">
        <f>IF(入力!AS59="","",入力!AS59)</f>
        <v/>
      </c>
      <c r="AT59" s="265" t="str">
        <f>IF(入力!AT59="","",入力!AT59)</f>
        <v/>
      </c>
      <c r="AU59" s="128" t="str">
        <f>IF(入力!AU59="","",入力!AU59)</f>
        <v/>
      </c>
      <c r="AV59" s="268" t="str">
        <f>IF(入力!AV59="","",入力!AV59)</f>
        <v/>
      </c>
      <c r="AW59" s="128" t="str">
        <f>IF(入力!AW59="","",入力!AW59)</f>
        <v/>
      </c>
      <c r="AX59" s="269" t="str">
        <f>IF(入力!AX59="","",入力!AX59)</f>
        <v/>
      </c>
    </row>
    <row r="60" spans="1:50">
      <c r="A60" s="96">
        <f>IF(入力!A60="","",入力!A60)</f>
        <v>47</v>
      </c>
      <c r="B60" s="185" t="str">
        <f>IF(入力!B60="","",入力!B60)</f>
        <v/>
      </c>
      <c r="C60" s="185" t="str">
        <f>IF(入力!C60="","",入力!C60)</f>
        <v/>
      </c>
      <c r="D60" s="227" t="str">
        <f>IF(入力!D60="","",入力!D60)</f>
        <v/>
      </c>
      <c r="E60" s="417" t="str">
        <f>IF(入力!E60="", IF(D60="","",DATEDIF(D60,入力!$C$3,"Y")),入力!E60)</f>
        <v/>
      </c>
      <c r="F60" s="353" t="str">
        <f>IF(入力!F60="","",入力!F60)</f>
        <v/>
      </c>
      <c r="G60" s="185" t="str">
        <f>IF(入力!G60="","",入力!G60)</f>
        <v/>
      </c>
      <c r="H60" s="185" t="str">
        <f>IF(入力!H60="","",入力!H60)</f>
        <v/>
      </c>
      <c r="I60" s="185" t="str">
        <f>IF(入力!I60="","",入力!I60)</f>
        <v/>
      </c>
      <c r="J60" s="185" t="str">
        <f>IF(入力!J60="","",入力!J60)</f>
        <v/>
      </c>
      <c r="K60" s="159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IF(OR(入力!L60="",入力!M60="",入力!N60=""),"",(入力!L60-(入力!L60*(4.57/(1.0888-0.00153*(入力!M60+入力!N60))-4.142)*100)/100))</f>
        <v/>
      </c>
      <c r="P60" s="83" t="str">
        <f>IF(入力!P60="", IF(K60="","",L60/POWER(K60/100,2)),入力!P60)</f>
        <v/>
      </c>
      <c r="Q60" s="189" t="str">
        <f>IF(入力!Q60="","",入力!Q60)</f>
        <v/>
      </c>
      <c r="R60" s="244" t="str">
        <f>IF(入力!R60="","",入力!R60)</f>
        <v/>
      </c>
      <c r="S60" s="201" t="str">
        <f>IF(入力!S60="","",入力!S60)</f>
        <v/>
      </c>
      <c r="T60" s="200" t="str">
        <f>IF(入力!T60="","",入力!T60)</f>
        <v/>
      </c>
      <c r="U60" s="108" t="str">
        <f>IF(入力!U60="","",入力!U60)</f>
        <v/>
      </c>
      <c r="V60" s="109" t="str">
        <f>IF(入力!V60="","",入力!V60)</f>
        <v/>
      </c>
      <c r="W60" s="245" t="str">
        <f>IF(入力!W60="","",入力!W60)</f>
        <v/>
      </c>
      <c r="X60" s="246" t="str">
        <f>IF(入力!X60="","",入力!X60)</f>
        <v/>
      </c>
      <c r="Y60" s="206" t="str">
        <f>IF(入力!Y60="", IF(入力!W60="",IF(入力!X60="","",入力!X60-入力!Q60),IF(入力!X60="",入力!W60-入力!Q60,IF(入力!W60&gt;入力!X60,入力!W60-入力!Q60,入力!X60-入力!Q60))),入力!Y60)</f>
        <v/>
      </c>
      <c r="Z60" s="206" t="str">
        <f>IF(入力!Z60="","",入力!Z60)</f>
        <v/>
      </c>
      <c r="AA60" s="206" t="str">
        <f>IF(入力!AA60="","",入力!AA60)</f>
        <v/>
      </c>
      <c r="AB60" s="206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206" t="str">
        <f>IF(入力!AC60="","",入力!AC60)</f>
        <v/>
      </c>
      <c r="AD60" s="206" t="str">
        <f>IF(入力!AD60="","",入力!AD60)</f>
        <v/>
      </c>
      <c r="AE60" s="206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206" t="str">
        <f>IF(入力!AF60="","",入力!AF60)</f>
        <v/>
      </c>
      <c r="AG60" s="206" t="str">
        <f>IF(入力!AG60="","",入力!AG60)</f>
        <v/>
      </c>
      <c r="AH60" s="206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205" t="str">
        <f>IF(入力!AI60="","",入力!AI60)</f>
        <v/>
      </c>
      <c r="AJ60" s="126" t="str">
        <f>IF(入力!AJ60="","",入力!AJ60)</f>
        <v/>
      </c>
      <c r="AK60" s="202" t="str">
        <f>IF(入力!AK60="","",入力!AK60)</f>
        <v/>
      </c>
      <c r="AL60" s="204" t="str">
        <f>IF(入力!AL60="","",入力!AL60)</f>
        <v/>
      </c>
      <c r="AM60" s="510" t="str">
        <f>IF(入力!AM60="","",入力!AM60)</f>
        <v/>
      </c>
      <c r="AN60" s="244" t="str">
        <f>IF(入力!AN60="","",入力!AN60)</f>
        <v/>
      </c>
      <c r="AO60" s="510" t="str">
        <f>IF(入力!AO60="","",入力!AO60)</f>
        <v/>
      </c>
      <c r="AP60" s="244" t="str">
        <f>IF(入力!AP60="","",入力!AP60)</f>
        <v/>
      </c>
      <c r="AQ60" s="510" t="str">
        <f>IF(入力!AQ60="","",入力!AQ60)</f>
        <v/>
      </c>
      <c r="AR60" s="244" t="str">
        <f>IF(入力!AR60="","",入力!AR60)</f>
        <v/>
      </c>
      <c r="AS60" s="134" t="str">
        <f>IF(入力!AS60="","",入力!AS60)</f>
        <v/>
      </c>
      <c r="AT60" s="265" t="str">
        <f>IF(入力!AT60="","",入力!AT60)</f>
        <v/>
      </c>
      <c r="AU60" s="128" t="str">
        <f>IF(入力!AU60="","",入力!AU60)</f>
        <v/>
      </c>
      <c r="AV60" s="268" t="str">
        <f>IF(入力!AV60="","",入力!AV60)</f>
        <v/>
      </c>
      <c r="AW60" s="128" t="str">
        <f>IF(入力!AW60="","",入力!AW60)</f>
        <v/>
      </c>
      <c r="AX60" s="269" t="str">
        <f>IF(入力!AX60="","",入力!AX60)</f>
        <v/>
      </c>
    </row>
    <row r="61" spans="1:50">
      <c r="A61" s="96">
        <f>IF(入力!A61="","",入力!A61)</f>
        <v>48</v>
      </c>
      <c r="B61" s="185" t="str">
        <f>IF(入力!B61="","",入力!B61)</f>
        <v/>
      </c>
      <c r="C61" s="185" t="str">
        <f>IF(入力!C61="","",入力!C61)</f>
        <v/>
      </c>
      <c r="D61" s="227" t="str">
        <f>IF(入力!D61="","",入力!D61)</f>
        <v/>
      </c>
      <c r="E61" s="417" t="str">
        <f>IF(入力!E61="", IF(D61="","",DATEDIF(D61,入力!$C$3,"Y")),入力!E61)</f>
        <v/>
      </c>
      <c r="F61" s="353" t="str">
        <f>IF(入力!F61="","",入力!F61)</f>
        <v/>
      </c>
      <c r="G61" s="185" t="str">
        <f>IF(入力!G61="","",入力!G61)</f>
        <v/>
      </c>
      <c r="H61" s="185" t="str">
        <f>IF(入力!H61="","",入力!H61)</f>
        <v/>
      </c>
      <c r="I61" s="185" t="str">
        <f>IF(入力!I61="","",入力!I61)</f>
        <v/>
      </c>
      <c r="J61" s="185" t="str">
        <f>IF(入力!J61="","",入力!J61)</f>
        <v/>
      </c>
      <c r="K61" s="159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IF(OR(入力!L61="",入力!M61="",入力!N61=""),"",(入力!L61-(入力!L61*(4.57/(1.0888-0.00153*(入力!M61+入力!N61))-4.142)*100)/100))</f>
        <v/>
      </c>
      <c r="P61" s="83" t="str">
        <f>IF(入力!P61="", IF(K61="","",L61/POWER(K61/100,2)),入力!P61)</f>
        <v/>
      </c>
      <c r="Q61" s="189" t="str">
        <f>IF(入力!Q61="","",入力!Q61)</f>
        <v/>
      </c>
      <c r="R61" s="244" t="str">
        <f>IF(入力!R61="","",入力!R61)</f>
        <v/>
      </c>
      <c r="S61" s="201" t="str">
        <f>IF(入力!S61="","",入力!S61)</f>
        <v/>
      </c>
      <c r="T61" s="200" t="str">
        <f>IF(入力!T61="","",入力!T61)</f>
        <v/>
      </c>
      <c r="U61" s="108" t="str">
        <f>IF(入力!U61="","",入力!U61)</f>
        <v/>
      </c>
      <c r="V61" s="109" t="str">
        <f>IF(入力!V61="","",入力!V61)</f>
        <v/>
      </c>
      <c r="W61" s="245" t="str">
        <f>IF(入力!W61="","",入力!W61)</f>
        <v/>
      </c>
      <c r="X61" s="246" t="str">
        <f>IF(入力!X61="","",入力!X61)</f>
        <v/>
      </c>
      <c r="Y61" s="206" t="str">
        <f>IF(入力!Y61="", IF(入力!W61="",IF(入力!X61="","",入力!X61-入力!Q61),IF(入力!X61="",入力!W61-入力!Q61,IF(入力!W61&gt;入力!X61,入力!W61-入力!Q61,入力!X61-入力!Q61))),入力!Y61)</f>
        <v/>
      </c>
      <c r="Z61" s="206" t="str">
        <f>IF(入力!Z61="","",入力!Z61)</f>
        <v/>
      </c>
      <c r="AA61" s="206" t="str">
        <f>IF(入力!AA61="","",入力!AA61)</f>
        <v/>
      </c>
      <c r="AB61" s="206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206" t="str">
        <f>IF(入力!AC61="","",入力!AC61)</f>
        <v/>
      </c>
      <c r="AD61" s="206" t="str">
        <f>IF(入力!AD61="","",入力!AD61)</f>
        <v/>
      </c>
      <c r="AE61" s="206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206" t="str">
        <f>IF(入力!AF61="","",入力!AF61)</f>
        <v/>
      </c>
      <c r="AG61" s="206" t="str">
        <f>IF(入力!AG61="","",入力!AG61)</f>
        <v/>
      </c>
      <c r="AH61" s="206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205" t="str">
        <f>IF(入力!AI61="","",入力!AI61)</f>
        <v/>
      </c>
      <c r="AJ61" s="126" t="str">
        <f>IF(入力!AJ61="","",入力!AJ61)</f>
        <v/>
      </c>
      <c r="AK61" s="202" t="str">
        <f>IF(入力!AK61="","",入力!AK61)</f>
        <v/>
      </c>
      <c r="AL61" s="204" t="str">
        <f>IF(入力!AL61="","",入力!AL61)</f>
        <v/>
      </c>
      <c r="AM61" s="510" t="str">
        <f>IF(入力!AM61="","",入力!AM61)</f>
        <v/>
      </c>
      <c r="AN61" s="244" t="str">
        <f>IF(入力!AN61="","",入力!AN61)</f>
        <v/>
      </c>
      <c r="AO61" s="510" t="str">
        <f>IF(入力!AO61="","",入力!AO61)</f>
        <v/>
      </c>
      <c r="AP61" s="244" t="str">
        <f>IF(入力!AP61="","",入力!AP61)</f>
        <v/>
      </c>
      <c r="AQ61" s="510" t="str">
        <f>IF(入力!AQ61="","",入力!AQ61)</f>
        <v/>
      </c>
      <c r="AR61" s="244" t="str">
        <f>IF(入力!AR61="","",入力!AR61)</f>
        <v/>
      </c>
      <c r="AS61" s="134" t="str">
        <f>IF(入力!AS61="","",入力!AS61)</f>
        <v/>
      </c>
      <c r="AT61" s="265" t="str">
        <f>IF(入力!AT61="","",入力!AT61)</f>
        <v/>
      </c>
      <c r="AU61" s="128" t="str">
        <f>IF(入力!AU61="","",入力!AU61)</f>
        <v/>
      </c>
      <c r="AV61" s="268" t="str">
        <f>IF(入力!AV61="","",入力!AV61)</f>
        <v/>
      </c>
      <c r="AW61" s="128" t="str">
        <f>IF(入力!AW61="","",入力!AW61)</f>
        <v/>
      </c>
      <c r="AX61" s="269" t="str">
        <f>IF(入力!AX61="","",入力!AX61)</f>
        <v/>
      </c>
    </row>
    <row r="62" spans="1:50">
      <c r="A62" s="96">
        <f>IF(入力!A62="","",入力!A62)</f>
        <v>49</v>
      </c>
      <c r="B62" s="185" t="str">
        <f>IF(入力!B62="","",入力!B62)</f>
        <v/>
      </c>
      <c r="C62" s="185" t="str">
        <f>IF(入力!C62="","",入力!C62)</f>
        <v/>
      </c>
      <c r="D62" s="227" t="str">
        <f>IF(入力!D62="","",入力!D62)</f>
        <v/>
      </c>
      <c r="E62" s="417" t="str">
        <f>IF(入力!E62="", IF(D62="","",DATEDIF(D62,入力!$C$3,"Y")),入力!E62)</f>
        <v/>
      </c>
      <c r="F62" s="353" t="str">
        <f>IF(入力!F62="","",入力!F62)</f>
        <v/>
      </c>
      <c r="G62" s="185" t="str">
        <f>IF(入力!G62="","",入力!G62)</f>
        <v/>
      </c>
      <c r="H62" s="185" t="str">
        <f>IF(入力!H62="","",入力!H62)</f>
        <v/>
      </c>
      <c r="I62" s="185" t="str">
        <f>IF(入力!I62="","",入力!I62)</f>
        <v/>
      </c>
      <c r="J62" s="185" t="str">
        <f>IF(入力!J62="","",入力!J62)</f>
        <v/>
      </c>
      <c r="K62" s="159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IF(OR(入力!L62="",入力!M62="",入力!N62=""),"",(入力!L62-(入力!L62*(4.57/(1.0888-0.00153*(入力!M62+入力!N62))-4.142)*100)/100))</f>
        <v/>
      </c>
      <c r="P62" s="83" t="str">
        <f>IF(入力!P62="", IF(K62="","",L62/POWER(K62/100,2)),入力!P62)</f>
        <v/>
      </c>
      <c r="Q62" s="189" t="str">
        <f>IF(入力!Q62="","",入力!Q62)</f>
        <v/>
      </c>
      <c r="R62" s="244" t="str">
        <f>IF(入力!R62="","",入力!R62)</f>
        <v/>
      </c>
      <c r="S62" s="201" t="str">
        <f>IF(入力!S62="","",入力!S62)</f>
        <v/>
      </c>
      <c r="T62" s="200" t="str">
        <f>IF(入力!T62="","",入力!T62)</f>
        <v/>
      </c>
      <c r="U62" s="108" t="str">
        <f>IF(入力!U62="","",入力!U62)</f>
        <v/>
      </c>
      <c r="V62" s="109" t="str">
        <f>IF(入力!V62="","",入力!V62)</f>
        <v/>
      </c>
      <c r="W62" s="245" t="str">
        <f>IF(入力!W62="","",入力!W62)</f>
        <v/>
      </c>
      <c r="X62" s="246" t="str">
        <f>IF(入力!X62="","",入力!X62)</f>
        <v/>
      </c>
      <c r="Y62" s="206" t="str">
        <f>IF(入力!Y62="", IF(入力!W62="",IF(入力!X62="","",入力!X62-入力!Q62),IF(入力!X62="",入力!W62-入力!Q62,IF(入力!W62&gt;入力!X62,入力!W62-入力!Q62,入力!X62-入力!Q62))),入力!Y62)</f>
        <v/>
      </c>
      <c r="Z62" s="206" t="str">
        <f>IF(入力!Z62="","",入力!Z62)</f>
        <v/>
      </c>
      <c r="AA62" s="206" t="str">
        <f>IF(入力!AA62="","",入力!AA62)</f>
        <v/>
      </c>
      <c r="AB62" s="206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206" t="str">
        <f>IF(入力!AC62="","",入力!AC62)</f>
        <v/>
      </c>
      <c r="AD62" s="206" t="str">
        <f>IF(入力!AD62="","",入力!AD62)</f>
        <v/>
      </c>
      <c r="AE62" s="206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206" t="str">
        <f>IF(入力!AF62="","",入力!AF62)</f>
        <v/>
      </c>
      <c r="AG62" s="206" t="str">
        <f>IF(入力!AG62="","",入力!AG62)</f>
        <v/>
      </c>
      <c r="AH62" s="206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205" t="str">
        <f>IF(入力!AI62="","",入力!AI62)</f>
        <v/>
      </c>
      <c r="AJ62" s="126" t="str">
        <f>IF(入力!AJ62="","",入力!AJ62)</f>
        <v/>
      </c>
      <c r="AK62" s="202" t="str">
        <f>IF(入力!AK62="","",入力!AK62)</f>
        <v/>
      </c>
      <c r="AL62" s="204" t="str">
        <f>IF(入力!AL62="","",入力!AL62)</f>
        <v/>
      </c>
      <c r="AM62" s="510" t="str">
        <f>IF(入力!AM62="","",入力!AM62)</f>
        <v/>
      </c>
      <c r="AN62" s="244" t="str">
        <f>IF(入力!AN62="","",入力!AN62)</f>
        <v/>
      </c>
      <c r="AO62" s="510" t="str">
        <f>IF(入力!AO62="","",入力!AO62)</f>
        <v/>
      </c>
      <c r="AP62" s="244" t="str">
        <f>IF(入力!AP62="","",入力!AP62)</f>
        <v/>
      </c>
      <c r="AQ62" s="510" t="str">
        <f>IF(入力!AQ62="","",入力!AQ62)</f>
        <v/>
      </c>
      <c r="AR62" s="244" t="str">
        <f>IF(入力!AR62="","",入力!AR62)</f>
        <v/>
      </c>
      <c r="AS62" s="134" t="str">
        <f>IF(入力!AS62="","",入力!AS62)</f>
        <v/>
      </c>
      <c r="AT62" s="265" t="str">
        <f>IF(入力!AT62="","",入力!AT62)</f>
        <v/>
      </c>
      <c r="AU62" s="128" t="str">
        <f>IF(入力!AU62="","",入力!AU62)</f>
        <v/>
      </c>
      <c r="AV62" s="268" t="str">
        <f>IF(入力!AV62="","",入力!AV62)</f>
        <v/>
      </c>
      <c r="AW62" s="128" t="str">
        <f>IF(入力!AW62="","",入力!AW62)</f>
        <v/>
      </c>
      <c r="AX62" s="269" t="str">
        <f>IF(入力!AX62="","",入力!AX62)</f>
        <v/>
      </c>
    </row>
    <row r="63" spans="1:50">
      <c r="A63" s="96">
        <f>IF(入力!A63="","",入力!A63)</f>
        <v>50</v>
      </c>
      <c r="B63" s="185" t="str">
        <f>IF(入力!B63="","",入力!B63)</f>
        <v/>
      </c>
      <c r="C63" s="185" t="str">
        <f>IF(入力!C63="","",入力!C63)</f>
        <v/>
      </c>
      <c r="D63" s="227" t="str">
        <f>IF(入力!D63="","",入力!D63)</f>
        <v/>
      </c>
      <c r="E63" s="417" t="str">
        <f>IF(入力!E63="", IF(D63="","",DATEDIF(D63,入力!$C$3,"Y")),入力!E63)</f>
        <v/>
      </c>
      <c r="F63" s="353" t="str">
        <f>IF(入力!F63="","",入力!F63)</f>
        <v/>
      </c>
      <c r="G63" s="185" t="str">
        <f>IF(入力!G63="","",入力!G63)</f>
        <v/>
      </c>
      <c r="H63" s="185" t="str">
        <f>IF(入力!H63="","",入力!H63)</f>
        <v/>
      </c>
      <c r="I63" s="185" t="str">
        <f>IF(入力!I63="","",入力!I63)</f>
        <v/>
      </c>
      <c r="J63" s="185" t="str">
        <f>IF(入力!J63="","",入力!J63)</f>
        <v/>
      </c>
      <c r="K63" s="159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IF(OR(入力!L63="",入力!M63="",入力!N63=""),"",(入力!L63-(入力!L63*(4.57/(1.0888-0.00153*(入力!M63+入力!N63))-4.142)*100)/100))</f>
        <v/>
      </c>
      <c r="P63" s="83" t="str">
        <f>IF(入力!P63="", IF(K63="","",L63/POWER(K63/100,2)),入力!P63)</f>
        <v/>
      </c>
      <c r="Q63" s="189" t="str">
        <f>IF(入力!Q63="","",入力!Q63)</f>
        <v/>
      </c>
      <c r="R63" s="244" t="str">
        <f>IF(入力!R63="","",入力!R63)</f>
        <v/>
      </c>
      <c r="S63" s="201" t="str">
        <f>IF(入力!S63="","",入力!S63)</f>
        <v/>
      </c>
      <c r="T63" s="200" t="str">
        <f>IF(入力!T63="","",入力!T63)</f>
        <v/>
      </c>
      <c r="U63" s="108" t="str">
        <f>IF(入力!U63="","",入力!U63)</f>
        <v/>
      </c>
      <c r="V63" s="109" t="str">
        <f>IF(入力!V63="","",入力!V63)</f>
        <v/>
      </c>
      <c r="W63" s="245" t="str">
        <f>IF(入力!W63="","",入力!W63)</f>
        <v/>
      </c>
      <c r="X63" s="246" t="str">
        <f>IF(入力!X63="","",入力!X63)</f>
        <v/>
      </c>
      <c r="Y63" s="206" t="str">
        <f>IF(入力!Y63="", IF(入力!W63="",IF(入力!X63="","",入力!X63-入力!Q63),IF(入力!X63="",入力!W63-入力!Q63,IF(入力!W63&gt;入力!X63,入力!W63-入力!Q63,入力!X63-入力!Q63))),入力!Y63)</f>
        <v/>
      </c>
      <c r="Z63" s="206" t="str">
        <f>IF(入力!Z63="","",入力!Z63)</f>
        <v/>
      </c>
      <c r="AA63" s="206" t="str">
        <f>IF(入力!AA63="","",入力!AA63)</f>
        <v/>
      </c>
      <c r="AB63" s="206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206" t="str">
        <f>IF(入力!AC63="","",入力!AC63)</f>
        <v/>
      </c>
      <c r="AD63" s="206" t="str">
        <f>IF(入力!AD63="","",入力!AD63)</f>
        <v/>
      </c>
      <c r="AE63" s="206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206" t="str">
        <f>IF(入力!AF63="","",入力!AF63)</f>
        <v/>
      </c>
      <c r="AG63" s="206" t="str">
        <f>IF(入力!AG63="","",入力!AG63)</f>
        <v/>
      </c>
      <c r="AH63" s="206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205" t="str">
        <f>IF(入力!AI63="","",入力!AI63)</f>
        <v/>
      </c>
      <c r="AJ63" s="126" t="str">
        <f>IF(入力!AJ63="","",入力!AJ63)</f>
        <v/>
      </c>
      <c r="AK63" s="202" t="str">
        <f>IF(入力!AK63="","",入力!AK63)</f>
        <v/>
      </c>
      <c r="AL63" s="204" t="str">
        <f>IF(入力!AL63="","",入力!AL63)</f>
        <v/>
      </c>
      <c r="AM63" s="510" t="str">
        <f>IF(入力!AM63="","",入力!AM63)</f>
        <v/>
      </c>
      <c r="AN63" s="244" t="str">
        <f>IF(入力!AN63="","",入力!AN63)</f>
        <v/>
      </c>
      <c r="AO63" s="510" t="str">
        <f>IF(入力!AO63="","",入力!AO63)</f>
        <v/>
      </c>
      <c r="AP63" s="244" t="str">
        <f>IF(入力!AP63="","",入力!AP63)</f>
        <v/>
      </c>
      <c r="AQ63" s="510" t="str">
        <f>IF(入力!AQ63="","",入力!AQ63)</f>
        <v/>
      </c>
      <c r="AR63" s="244" t="str">
        <f>IF(入力!AR63="","",入力!AR63)</f>
        <v/>
      </c>
      <c r="AS63" s="134" t="str">
        <f>IF(入力!AS63="","",入力!AS63)</f>
        <v/>
      </c>
      <c r="AT63" s="265" t="str">
        <f>IF(入力!AT63="","",入力!AT63)</f>
        <v/>
      </c>
      <c r="AU63" s="128" t="str">
        <f>IF(入力!AU63="","",入力!AU63)</f>
        <v/>
      </c>
      <c r="AV63" s="268" t="str">
        <f>IF(入力!AV63="","",入力!AV63)</f>
        <v/>
      </c>
      <c r="AW63" s="128" t="str">
        <f>IF(入力!AW63="","",入力!AW63)</f>
        <v/>
      </c>
      <c r="AX63" s="269" t="str">
        <f>IF(入力!AX63="","",入力!AX63)</f>
        <v/>
      </c>
    </row>
    <row r="64" spans="1:50">
      <c r="A64" s="96">
        <f>IF(入力!A64="","",入力!A64)</f>
        <v>51</v>
      </c>
      <c r="B64" s="185" t="str">
        <f>IF(入力!B64="","",入力!B64)</f>
        <v/>
      </c>
      <c r="C64" s="185" t="str">
        <f>IF(入力!C64="","",入力!C64)</f>
        <v/>
      </c>
      <c r="D64" s="227" t="str">
        <f>IF(入力!D64="","",入力!D64)</f>
        <v/>
      </c>
      <c r="E64" s="417" t="str">
        <f>IF(入力!E64="", IF(D64="","",DATEDIF(D64,入力!$C$3,"Y")),入力!E64)</f>
        <v/>
      </c>
      <c r="F64" s="353" t="str">
        <f>IF(入力!F64="","",入力!F64)</f>
        <v/>
      </c>
      <c r="G64" s="185" t="str">
        <f>IF(入力!G64="","",入力!G64)</f>
        <v/>
      </c>
      <c r="H64" s="185" t="str">
        <f>IF(入力!H64="","",入力!H64)</f>
        <v/>
      </c>
      <c r="I64" s="185" t="str">
        <f>IF(入力!I64="","",入力!I64)</f>
        <v/>
      </c>
      <c r="J64" s="185" t="str">
        <f>IF(入力!J64="","",入力!J64)</f>
        <v/>
      </c>
      <c r="K64" s="159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IF(OR(入力!L64="",入力!M64="",入力!N64=""),"",(入力!L64-(入力!L64*(4.57/(1.0888-0.00153*(入力!M64+入力!N64))-4.142)*100)/100))</f>
        <v/>
      </c>
      <c r="P64" s="83" t="str">
        <f>IF(入力!P64="", IF(K64="","",L64/POWER(K64/100,2)),入力!P64)</f>
        <v/>
      </c>
      <c r="Q64" s="189" t="str">
        <f>IF(入力!Q64="","",入力!Q64)</f>
        <v/>
      </c>
      <c r="R64" s="244" t="str">
        <f>IF(入力!R64="","",入力!R64)</f>
        <v/>
      </c>
      <c r="S64" s="201" t="str">
        <f>IF(入力!S64="","",入力!S64)</f>
        <v/>
      </c>
      <c r="T64" s="200" t="str">
        <f>IF(入力!T64="","",入力!T64)</f>
        <v/>
      </c>
      <c r="U64" s="108" t="str">
        <f>IF(入力!U64="","",入力!U64)</f>
        <v/>
      </c>
      <c r="V64" s="109" t="str">
        <f>IF(入力!V64="","",入力!V64)</f>
        <v/>
      </c>
      <c r="W64" s="245" t="str">
        <f>IF(入力!W64="","",入力!W64)</f>
        <v/>
      </c>
      <c r="X64" s="246" t="str">
        <f>IF(入力!X64="","",入力!X64)</f>
        <v/>
      </c>
      <c r="Y64" s="206" t="str">
        <f>IF(入力!Y64="", IF(入力!W64="",IF(入力!X64="","",入力!X64-入力!Q64),IF(入力!X64="",入力!W64-入力!Q64,IF(入力!W64&gt;入力!X64,入力!W64-入力!Q64,入力!X64-入力!Q64))),入力!Y64)</f>
        <v/>
      </c>
      <c r="Z64" s="206" t="str">
        <f>IF(入力!Z64="","",入力!Z64)</f>
        <v/>
      </c>
      <c r="AA64" s="206" t="str">
        <f>IF(入力!AA64="","",入力!AA64)</f>
        <v/>
      </c>
      <c r="AB64" s="206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206" t="str">
        <f>IF(入力!AC64="","",入力!AC64)</f>
        <v/>
      </c>
      <c r="AD64" s="206" t="str">
        <f>IF(入力!AD64="","",入力!AD64)</f>
        <v/>
      </c>
      <c r="AE64" s="206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206" t="str">
        <f>IF(入力!AF64="","",入力!AF64)</f>
        <v/>
      </c>
      <c r="AG64" s="206" t="str">
        <f>IF(入力!AG64="","",入力!AG64)</f>
        <v/>
      </c>
      <c r="AH64" s="206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205" t="str">
        <f>IF(入力!AI64="","",入力!AI64)</f>
        <v/>
      </c>
      <c r="AJ64" s="126" t="str">
        <f>IF(入力!AJ64="","",入力!AJ64)</f>
        <v/>
      </c>
      <c r="AK64" s="202" t="str">
        <f>IF(入力!AK64="","",入力!AK64)</f>
        <v/>
      </c>
      <c r="AL64" s="204" t="str">
        <f>IF(入力!AL64="","",入力!AL64)</f>
        <v/>
      </c>
      <c r="AM64" s="510" t="str">
        <f>IF(入力!AM64="","",入力!AM64)</f>
        <v/>
      </c>
      <c r="AN64" s="244" t="str">
        <f>IF(入力!AN64="","",入力!AN64)</f>
        <v/>
      </c>
      <c r="AO64" s="510" t="str">
        <f>IF(入力!AO64="","",入力!AO64)</f>
        <v/>
      </c>
      <c r="AP64" s="244" t="str">
        <f>IF(入力!AP64="","",入力!AP64)</f>
        <v/>
      </c>
      <c r="AQ64" s="510" t="str">
        <f>IF(入力!AQ64="","",入力!AQ64)</f>
        <v/>
      </c>
      <c r="AR64" s="244" t="str">
        <f>IF(入力!AR64="","",入力!AR64)</f>
        <v/>
      </c>
      <c r="AS64" s="134" t="str">
        <f>IF(入力!AS64="","",入力!AS64)</f>
        <v/>
      </c>
      <c r="AT64" s="265" t="str">
        <f>IF(入力!AT64="","",入力!AT64)</f>
        <v/>
      </c>
      <c r="AU64" s="128" t="str">
        <f>IF(入力!AU64="","",入力!AU64)</f>
        <v/>
      </c>
      <c r="AV64" s="268" t="str">
        <f>IF(入力!AV64="","",入力!AV64)</f>
        <v/>
      </c>
      <c r="AW64" s="128" t="str">
        <f>IF(入力!AW64="","",入力!AW64)</f>
        <v/>
      </c>
      <c r="AX64" s="269" t="str">
        <f>IF(入力!AX64="","",入力!AX64)</f>
        <v/>
      </c>
    </row>
    <row r="65" spans="1:50">
      <c r="A65" s="96">
        <f>IF(入力!A65="","",入力!A65)</f>
        <v>52</v>
      </c>
      <c r="B65" s="185" t="str">
        <f>IF(入力!B65="","",入力!B65)</f>
        <v/>
      </c>
      <c r="C65" s="185" t="str">
        <f>IF(入力!C65="","",入力!C65)</f>
        <v/>
      </c>
      <c r="D65" s="227" t="str">
        <f>IF(入力!D65="","",入力!D65)</f>
        <v/>
      </c>
      <c r="E65" s="417" t="str">
        <f>IF(入力!E65="", IF(D65="","",DATEDIF(D65,入力!$C$3,"Y")),入力!E65)</f>
        <v/>
      </c>
      <c r="F65" s="353" t="str">
        <f>IF(入力!F65="","",入力!F65)</f>
        <v/>
      </c>
      <c r="G65" s="185" t="str">
        <f>IF(入力!G65="","",入力!G65)</f>
        <v/>
      </c>
      <c r="H65" s="185" t="str">
        <f>IF(入力!H65="","",入力!H65)</f>
        <v/>
      </c>
      <c r="I65" s="185" t="str">
        <f>IF(入力!I65="","",入力!I65)</f>
        <v/>
      </c>
      <c r="J65" s="185" t="str">
        <f>IF(入力!J65="","",入力!J65)</f>
        <v/>
      </c>
      <c r="K65" s="159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IF(OR(入力!L65="",入力!M65="",入力!N65=""),"",(入力!L65-(入力!L65*(4.57/(1.0888-0.00153*(入力!M65+入力!N65))-4.142)*100)/100))</f>
        <v/>
      </c>
      <c r="P65" s="83" t="str">
        <f>IF(入力!P65="", IF(K65="","",L65/POWER(K65/100,2)),入力!P65)</f>
        <v/>
      </c>
      <c r="Q65" s="189" t="str">
        <f>IF(入力!Q65="","",入力!Q65)</f>
        <v/>
      </c>
      <c r="R65" s="244" t="str">
        <f>IF(入力!R65="","",入力!R65)</f>
        <v/>
      </c>
      <c r="S65" s="201" t="str">
        <f>IF(入力!S65="","",入力!S65)</f>
        <v/>
      </c>
      <c r="T65" s="200" t="str">
        <f>IF(入力!T65="","",入力!T65)</f>
        <v/>
      </c>
      <c r="U65" s="108" t="str">
        <f>IF(入力!U65="","",入力!U65)</f>
        <v/>
      </c>
      <c r="V65" s="109" t="str">
        <f>IF(入力!V65="","",入力!V65)</f>
        <v/>
      </c>
      <c r="W65" s="245" t="str">
        <f>IF(入力!W65="","",入力!W65)</f>
        <v/>
      </c>
      <c r="X65" s="246" t="str">
        <f>IF(入力!X65="","",入力!X65)</f>
        <v/>
      </c>
      <c r="Y65" s="206" t="str">
        <f>IF(入力!Y65="", IF(入力!W65="",IF(入力!X65="","",入力!X65-入力!Q65),IF(入力!X65="",入力!W65-入力!Q65,IF(入力!W65&gt;入力!X65,入力!W65-入力!Q65,入力!X65-入力!Q65))),入力!Y65)</f>
        <v/>
      </c>
      <c r="Z65" s="206" t="str">
        <f>IF(入力!Z65="","",入力!Z65)</f>
        <v/>
      </c>
      <c r="AA65" s="206" t="str">
        <f>IF(入力!AA65="","",入力!AA65)</f>
        <v/>
      </c>
      <c r="AB65" s="206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206" t="str">
        <f>IF(入力!AC65="","",入力!AC65)</f>
        <v/>
      </c>
      <c r="AD65" s="206" t="str">
        <f>IF(入力!AD65="","",入力!AD65)</f>
        <v/>
      </c>
      <c r="AE65" s="206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206" t="str">
        <f>IF(入力!AF65="","",入力!AF65)</f>
        <v/>
      </c>
      <c r="AG65" s="206" t="str">
        <f>IF(入力!AG65="","",入力!AG65)</f>
        <v/>
      </c>
      <c r="AH65" s="206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205" t="str">
        <f>IF(入力!AI65="","",入力!AI65)</f>
        <v/>
      </c>
      <c r="AJ65" s="126" t="str">
        <f>IF(入力!AJ65="","",入力!AJ65)</f>
        <v/>
      </c>
      <c r="AK65" s="202" t="str">
        <f>IF(入力!AK65="","",入力!AK65)</f>
        <v/>
      </c>
      <c r="AL65" s="204" t="str">
        <f>IF(入力!AL65="","",入力!AL65)</f>
        <v/>
      </c>
      <c r="AM65" s="510" t="str">
        <f>IF(入力!AM65="","",入力!AM65)</f>
        <v/>
      </c>
      <c r="AN65" s="244" t="str">
        <f>IF(入力!AN65="","",入力!AN65)</f>
        <v/>
      </c>
      <c r="AO65" s="510" t="str">
        <f>IF(入力!AO65="","",入力!AO65)</f>
        <v/>
      </c>
      <c r="AP65" s="244" t="str">
        <f>IF(入力!AP65="","",入力!AP65)</f>
        <v/>
      </c>
      <c r="AQ65" s="510" t="str">
        <f>IF(入力!AQ65="","",入力!AQ65)</f>
        <v/>
      </c>
      <c r="AR65" s="244" t="str">
        <f>IF(入力!AR65="","",入力!AR65)</f>
        <v/>
      </c>
      <c r="AS65" s="134" t="str">
        <f>IF(入力!AS65="","",入力!AS65)</f>
        <v/>
      </c>
      <c r="AT65" s="265" t="str">
        <f>IF(入力!AT65="","",入力!AT65)</f>
        <v/>
      </c>
      <c r="AU65" s="128" t="str">
        <f>IF(入力!AU65="","",入力!AU65)</f>
        <v/>
      </c>
      <c r="AV65" s="268" t="str">
        <f>IF(入力!AV65="","",入力!AV65)</f>
        <v/>
      </c>
      <c r="AW65" s="128" t="str">
        <f>IF(入力!AW65="","",入力!AW65)</f>
        <v/>
      </c>
      <c r="AX65" s="269" t="str">
        <f>IF(入力!AX65="","",入力!AX65)</f>
        <v/>
      </c>
    </row>
    <row r="66" spans="1:50">
      <c r="A66" s="96">
        <f>IF(入力!A66="","",入力!A66)</f>
        <v>53</v>
      </c>
      <c r="B66" s="185" t="str">
        <f>IF(入力!B66="","",入力!B66)</f>
        <v/>
      </c>
      <c r="C66" s="185" t="str">
        <f>IF(入力!C66="","",入力!C66)</f>
        <v/>
      </c>
      <c r="D66" s="227" t="str">
        <f>IF(入力!D66="","",入力!D66)</f>
        <v/>
      </c>
      <c r="E66" s="417" t="str">
        <f>IF(入力!E66="", IF(D66="","",DATEDIF(D66,入力!$C$3,"Y")),入力!E66)</f>
        <v/>
      </c>
      <c r="F66" s="353" t="str">
        <f>IF(入力!F66="","",入力!F66)</f>
        <v/>
      </c>
      <c r="G66" s="185" t="str">
        <f>IF(入力!G66="","",入力!G66)</f>
        <v/>
      </c>
      <c r="H66" s="185" t="str">
        <f>IF(入力!H66="","",入力!H66)</f>
        <v/>
      </c>
      <c r="I66" s="185" t="str">
        <f>IF(入力!I66="","",入力!I66)</f>
        <v/>
      </c>
      <c r="J66" s="185" t="str">
        <f>IF(入力!J66="","",入力!J66)</f>
        <v/>
      </c>
      <c r="K66" s="159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IF(OR(入力!L66="",入力!M66="",入力!N66=""),"",(入力!L66-(入力!L66*(4.57/(1.0888-0.00153*(入力!M66+入力!N66))-4.142)*100)/100))</f>
        <v/>
      </c>
      <c r="P66" s="83" t="str">
        <f>IF(入力!P66="", IF(K66="","",L66/POWER(K66/100,2)),入力!P66)</f>
        <v/>
      </c>
      <c r="Q66" s="189" t="str">
        <f>IF(入力!Q66="","",入力!Q66)</f>
        <v/>
      </c>
      <c r="R66" s="244" t="str">
        <f>IF(入力!R66="","",入力!R66)</f>
        <v/>
      </c>
      <c r="S66" s="201" t="str">
        <f>IF(入力!S66="","",入力!S66)</f>
        <v/>
      </c>
      <c r="T66" s="200" t="str">
        <f>IF(入力!T66="","",入力!T66)</f>
        <v/>
      </c>
      <c r="U66" s="108" t="str">
        <f>IF(入力!U66="","",入力!U66)</f>
        <v/>
      </c>
      <c r="V66" s="109" t="str">
        <f>IF(入力!V66="","",入力!V66)</f>
        <v/>
      </c>
      <c r="W66" s="245" t="str">
        <f>IF(入力!W66="","",入力!W66)</f>
        <v/>
      </c>
      <c r="X66" s="246" t="str">
        <f>IF(入力!X66="","",入力!X66)</f>
        <v/>
      </c>
      <c r="Y66" s="206" t="str">
        <f>IF(入力!Y66="", IF(入力!W66="",IF(入力!X66="","",入力!X66-入力!Q66),IF(入力!X66="",入力!W66-入力!Q66,IF(入力!W66&gt;入力!X66,入力!W66-入力!Q66,入力!X66-入力!Q66))),入力!Y66)</f>
        <v/>
      </c>
      <c r="Z66" s="206" t="str">
        <f>IF(入力!Z66="","",入力!Z66)</f>
        <v/>
      </c>
      <c r="AA66" s="206" t="str">
        <f>IF(入力!AA66="","",入力!AA66)</f>
        <v/>
      </c>
      <c r="AB66" s="206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206" t="str">
        <f>IF(入力!AC66="","",入力!AC66)</f>
        <v/>
      </c>
      <c r="AD66" s="206" t="str">
        <f>IF(入力!AD66="","",入力!AD66)</f>
        <v/>
      </c>
      <c r="AE66" s="206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206" t="str">
        <f>IF(入力!AF66="","",入力!AF66)</f>
        <v/>
      </c>
      <c r="AG66" s="206" t="str">
        <f>IF(入力!AG66="","",入力!AG66)</f>
        <v/>
      </c>
      <c r="AH66" s="206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205" t="str">
        <f>IF(入力!AI66="","",入力!AI66)</f>
        <v/>
      </c>
      <c r="AJ66" s="126" t="str">
        <f>IF(入力!AJ66="","",入力!AJ66)</f>
        <v/>
      </c>
      <c r="AK66" s="202" t="str">
        <f>IF(入力!AK66="","",入力!AK66)</f>
        <v/>
      </c>
      <c r="AL66" s="204" t="str">
        <f>IF(入力!AL66="","",入力!AL66)</f>
        <v/>
      </c>
      <c r="AM66" s="510" t="str">
        <f>IF(入力!AM66="","",入力!AM66)</f>
        <v/>
      </c>
      <c r="AN66" s="244" t="str">
        <f>IF(入力!AN66="","",入力!AN66)</f>
        <v/>
      </c>
      <c r="AO66" s="510" t="str">
        <f>IF(入力!AO66="","",入力!AO66)</f>
        <v/>
      </c>
      <c r="AP66" s="244" t="str">
        <f>IF(入力!AP66="","",入力!AP66)</f>
        <v/>
      </c>
      <c r="AQ66" s="510" t="str">
        <f>IF(入力!AQ66="","",入力!AQ66)</f>
        <v/>
      </c>
      <c r="AR66" s="244" t="str">
        <f>IF(入力!AR66="","",入力!AR66)</f>
        <v/>
      </c>
      <c r="AS66" s="134" t="str">
        <f>IF(入力!AS66="","",入力!AS66)</f>
        <v/>
      </c>
      <c r="AT66" s="265" t="str">
        <f>IF(入力!AT66="","",入力!AT66)</f>
        <v/>
      </c>
      <c r="AU66" s="128" t="str">
        <f>IF(入力!AU66="","",入力!AU66)</f>
        <v/>
      </c>
      <c r="AV66" s="268" t="str">
        <f>IF(入力!AV66="","",入力!AV66)</f>
        <v/>
      </c>
      <c r="AW66" s="128" t="str">
        <f>IF(入力!AW66="","",入力!AW66)</f>
        <v/>
      </c>
      <c r="AX66" s="269" t="str">
        <f>IF(入力!AX66="","",入力!AX66)</f>
        <v/>
      </c>
    </row>
    <row r="67" spans="1:50">
      <c r="A67" s="96">
        <f>IF(入力!A67="","",入力!A67)</f>
        <v>54</v>
      </c>
      <c r="B67" s="185" t="str">
        <f>IF(入力!B67="","",入力!B67)</f>
        <v/>
      </c>
      <c r="C67" s="185" t="str">
        <f>IF(入力!C67="","",入力!C67)</f>
        <v/>
      </c>
      <c r="D67" s="227" t="str">
        <f>IF(入力!D67="","",入力!D67)</f>
        <v/>
      </c>
      <c r="E67" s="417" t="str">
        <f>IF(入力!E67="", IF(D67="","",DATEDIF(D67,入力!$C$3,"Y")),入力!E67)</f>
        <v/>
      </c>
      <c r="F67" s="353" t="str">
        <f>IF(入力!F67="","",入力!F67)</f>
        <v/>
      </c>
      <c r="G67" s="185" t="str">
        <f>IF(入力!G67="","",入力!G67)</f>
        <v/>
      </c>
      <c r="H67" s="185" t="str">
        <f>IF(入力!H67="","",入力!H67)</f>
        <v/>
      </c>
      <c r="I67" s="185" t="str">
        <f>IF(入力!I67="","",入力!I67)</f>
        <v/>
      </c>
      <c r="J67" s="185" t="str">
        <f>IF(入力!J67="","",入力!J67)</f>
        <v/>
      </c>
      <c r="K67" s="159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IF(OR(入力!L67="",入力!M67="",入力!N67=""),"",(入力!L67-(入力!L67*(4.57/(1.0888-0.00153*(入力!M67+入力!N67))-4.142)*100)/100))</f>
        <v/>
      </c>
      <c r="P67" s="83" t="str">
        <f>IF(入力!P67="", IF(K67="","",L67/POWER(K67/100,2)),入力!P67)</f>
        <v/>
      </c>
      <c r="Q67" s="189" t="str">
        <f>IF(入力!Q67="","",入力!Q67)</f>
        <v/>
      </c>
      <c r="R67" s="244" t="str">
        <f>IF(入力!R67="","",入力!R67)</f>
        <v/>
      </c>
      <c r="S67" s="201" t="str">
        <f>IF(入力!S67="","",入力!S67)</f>
        <v/>
      </c>
      <c r="T67" s="200" t="str">
        <f>IF(入力!T67="","",入力!T67)</f>
        <v/>
      </c>
      <c r="U67" s="108" t="str">
        <f>IF(入力!U67="","",入力!U67)</f>
        <v/>
      </c>
      <c r="V67" s="109" t="str">
        <f>IF(入力!V67="","",入力!V67)</f>
        <v/>
      </c>
      <c r="W67" s="245" t="str">
        <f>IF(入力!W67="","",入力!W67)</f>
        <v/>
      </c>
      <c r="X67" s="246" t="str">
        <f>IF(入力!X67="","",入力!X67)</f>
        <v/>
      </c>
      <c r="Y67" s="206" t="str">
        <f>IF(入力!Y67="", IF(入力!W67="",IF(入力!X67="","",入力!X67-入力!Q67),IF(入力!X67="",入力!W67-入力!Q67,IF(入力!W67&gt;入力!X67,入力!W67-入力!Q67,入力!X67-入力!Q67))),入力!Y67)</f>
        <v/>
      </c>
      <c r="Z67" s="206" t="str">
        <f>IF(入力!Z67="","",入力!Z67)</f>
        <v/>
      </c>
      <c r="AA67" s="206" t="str">
        <f>IF(入力!AA67="","",入力!AA67)</f>
        <v/>
      </c>
      <c r="AB67" s="206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206" t="str">
        <f>IF(入力!AC67="","",入力!AC67)</f>
        <v/>
      </c>
      <c r="AD67" s="206" t="str">
        <f>IF(入力!AD67="","",入力!AD67)</f>
        <v/>
      </c>
      <c r="AE67" s="206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206" t="str">
        <f>IF(入力!AF67="","",入力!AF67)</f>
        <v/>
      </c>
      <c r="AG67" s="206" t="str">
        <f>IF(入力!AG67="","",入力!AG67)</f>
        <v/>
      </c>
      <c r="AH67" s="206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205" t="str">
        <f>IF(入力!AI67="","",入力!AI67)</f>
        <v/>
      </c>
      <c r="AJ67" s="126" t="str">
        <f>IF(入力!AJ67="","",入力!AJ67)</f>
        <v/>
      </c>
      <c r="AK67" s="202" t="str">
        <f>IF(入力!AK67="","",入力!AK67)</f>
        <v/>
      </c>
      <c r="AL67" s="204" t="str">
        <f>IF(入力!AL67="","",入力!AL67)</f>
        <v/>
      </c>
      <c r="AM67" s="510" t="str">
        <f>IF(入力!AM67="","",入力!AM67)</f>
        <v/>
      </c>
      <c r="AN67" s="244" t="str">
        <f>IF(入力!AN67="","",入力!AN67)</f>
        <v/>
      </c>
      <c r="AO67" s="510" t="str">
        <f>IF(入力!AO67="","",入力!AO67)</f>
        <v/>
      </c>
      <c r="AP67" s="244" t="str">
        <f>IF(入力!AP67="","",入力!AP67)</f>
        <v/>
      </c>
      <c r="AQ67" s="510" t="str">
        <f>IF(入力!AQ67="","",入力!AQ67)</f>
        <v/>
      </c>
      <c r="AR67" s="244" t="str">
        <f>IF(入力!AR67="","",入力!AR67)</f>
        <v/>
      </c>
      <c r="AS67" s="134" t="str">
        <f>IF(入力!AS67="","",入力!AS67)</f>
        <v/>
      </c>
      <c r="AT67" s="265" t="str">
        <f>IF(入力!AT67="","",入力!AT67)</f>
        <v/>
      </c>
      <c r="AU67" s="128" t="str">
        <f>IF(入力!AU67="","",入力!AU67)</f>
        <v/>
      </c>
      <c r="AV67" s="268" t="str">
        <f>IF(入力!AV67="","",入力!AV67)</f>
        <v/>
      </c>
      <c r="AW67" s="128" t="str">
        <f>IF(入力!AW67="","",入力!AW67)</f>
        <v/>
      </c>
      <c r="AX67" s="269" t="str">
        <f>IF(入力!AX67="","",入力!AX67)</f>
        <v/>
      </c>
    </row>
    <row r="68" spans="1:50">
      <c r="A68" s="96">
        <f>IF(入力!A68="","",入力!A68)</f>
        <v>55</v>
      </c>
      <c r="B68" s="185" t="str">
        <f>IF(入力!B68="","",入力!B68)</f>
        <v/>
      </c>
      <c r="C68" s="185" t="str">
        <f>IF(入力!C68="","",入力!C68)</f>
        <v/>
      </c>
      <c r="D68" s="227" t="str">
        <f>IF(入力!D68="","",入力!D68)</f>
        <v/>
      </c>
      <c r="E68" s="417" t="str">
        <f>IF(入力!E68="", IF(D68="","",DATEDIF(D68,入力!$C$3,"Y")),入力!E68)</f>
        <v/>
      </c>
      <c r="F68" s="353" t="str">
        <f>IF(入力!F68="","",入力!F68)</f>
        <v/>
      </c>
      <c r="G68" s="185" t="str">
        <f>IF(入力!G68="","",入力!G68)</f>
        <v/>
      </c>
      <c r="H68" s="185" t="str">
        <f>IF(入力!H68="","",入力!H68)</f>
        <v/>
      </c>
      <c r="I68" s="185" t="str">
        <f>IF(入力!I68="","",入力!I68)</f>
        <v/>
      </c>
      <c r="J68" s="185" t="str">
        <f>IF(入力!J68="","",入力!J68)</f>
        <v/>
      </c>
      <c r="K68" s="159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IF(OR(入力!L68="",入力!M68="",入力!N68=""),"",(入力!L68-(入力!L68*(4.57/(1.0888-0.00153*(入力!M68+入力!N68))-4.142)*100)/100))</f>
        <v/>
      </c>
      <c r="P68" s="83" t="str">
        <f>IF(入力!P68="", IF(K68="","",L68/POWER(K68/100,2)),入力!P68)</f>
        <v/>
      </c>
      <c r="Q68" s="189" t="str">
        <f>IF(入力!Q68="","",入力!Q68)</f>
        <v/>
      </c>
      <c r="R68" s="244" t="str">
        <f>IF(入力!R68="","",入力!R68)</f>
        <v/>
      </c>
      <c r="S68" s="201" t="str">
        <f>IF(入力!S68="","",入力!S68)</f>
        <v/>
      </c>
      <c r="T68" s="200" t="str">
        <f>IF(入力!T68="","",入力!T68)</f>
        <v/>
      </c>
      <c r="U68" s="108" t="str">
        <f>IF(入力!U68="","",入力!U68)</f>
        <v/>
      </c>
      <c r="V68" s="233" t="str">
        <f>IF(入力!V68="","",入力!V68)</f>
        <v/>
      </c>
      <c r="W68" s="245" t="str">
        <f>IF(入力!W68="","",入力!W68)</f>
        <v/>
      </c>
      <c r="X68" s="246" t="str">
        <f>IF(入力!X68="","",入力!X68)</f>
        <v/>
      </c>
      <c r="Y68" s="206" t="str">
        <f>IF(入力!Y68="", IF(入力!W68="",IF(入力!X68="","",入力!X68-入力!Q68),IF(入力!X68="",入力!W68-入力!Q68,IF(入力!W68&gt;入力!X68,入力!W68-入力!Q68,入力!X68-入力!Q68))),入力!Y68)</f>
        <v/>
      </c>
      <c r="Z68" s="206" t="str">
        <f>IF(入力!Z68="","",入力!Z68)</f>
        <v/>
      </c>
      <c r="AA68" s="206" t="str">
        <f>IF(入力!AA68="","",入力!AA68)</f>
        <v/>
      </c>
      <c r="AB68" s="206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206" t="str">
        <f>IF(入力!AC68="","",入力!AC68)</f>
        <v/>
      </c>
      <c r="AD68" s="206" t="str">
        <f>IF(入力!AD68="","",入力!AD68)</f>
        <v/>
      </c>
      <c r="AE68" s="206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206" t="str">
        <f>IF(入力!AF68="","",入力!AF68)</f>
        <v/>
      </c>
      <c r="AG68" s="206" t="str">
        <f>IF(入力!AG68="","",入力!AG68)</f>
        <v/>
      </c>
      <c r="AH68" s="206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205" t="str">
        <f>IF(入力!AI68="","",入力!AI68)</f>
        <v/>
      </c>
      <c r="AJ68" s="126" t="str">
        <f>IF(入力!AJ68="","",入力!AJ68)</f>
        <v/>
      </c>
      <c r="AK68" s="202" t="str">
        <f>IF(入力!AK68="","",入力!AK68)</f>
        <v/>
      </c>
      <c r="AL68" s="204" t="str">
        <f>IF(入力!AL68="","",入力!AL68)</f>
        <v/>
      </c>
      <c r="AM68" s="510" t="str">
        <f>IF(入力!AM68="","",入力!AM68)</f>
        <v/>
      </c>
      <c r="AN68" s="244" t="str">
        <f>IF(入力!AN68="","",入力!AN68)</f>
        <v/>
      </c>
      <c r="AO68" s="510" t="str">
        <f>IF(入力!AO68="","",入力!AO68)</f>
        <v/>
      </c>
      <c r="AP68" s="244" t="str">
        <f>IF(入力!AP68="","",入力!AP68)</f>
        <v/>
      </c>
      <c r="AQ68" s="510" t="str">
        <f>IF(入力!AQ68="","",入力!AQ68)</f>
        <v/>
      </c>
      <c r="AR68" s="244" t="str">
        <f>IF(入力!AR68="","",入力!AR68)</f>
        <v/>
      </c>
      <c r="AS68" s="134" t="str">
        <f>IF(入力!AS68="","",入力!AS68)</f>
        <v/>
      </c>
      <c r="AT68" s="265" t="str">
        <f>IF(入力!AT68="","",入力!AT68)</f>
        <v/>
      </c>
      <c r="AU68" s="128" t="str">
        <f>IF(入力!AU68="","",入力!AU68)</f>
        <v/>
      </c>
      <c r="AV68" s="268" t="str">
        <f>IF(入力!AV68="","",入力!AV68)</f>
        <v/>
      </c>
      <c r="AW68" s="128" t="str">
        <f>IF(入力!AW68="","",入力!AW68)</f>
        <v/>
      </c>
      <c r="AX68" s="269" t="str">
        <f>IF(入力!AX68="","",入力!AX68)</f>
        <v/>
      </c>
    </row>
    <row r="69" spans="1:50">
      <c r="A69" s="96">
        <f>IF(入力!A69="","",入力!A69)</f>
        <v>56</v>
      </c>
      <c r="B69" s="185" t="str">
        <f>IF(入力!B69="","",入力!B69)</f>
        <v/>
      </c>
      <c r="C69" s="185" t="str">
        <f>IF(入力!C69="","",入力!C69)</f>
        <v/>
      </c>
      <c r="D69" s="227" t="str">
        <f>IF(入力!D69="","",入力!D69)</f>
        <v/>
      </c>
      <c r="E69" s="417" t="str">
        <f>IF(入力!E69="", IF(D69="","",DATEDIF(D69,入力!$C$3,"Y")),入力!E69)</f>
        <v/>
      </c>
      <c r="F69" s="353" t="str">
        <f>IF(入力!F69="","",入力!F69)</f>
        <v/>
      </c>
      <c r="G69" s="185" t="str">
        <f>IF(入力!G69="","",入力!G69)</f>
        <v/>
      </c>
      <c r="H69" s="185" t="str">
        <f>IF(入力!H69="","",入力!H69)</f>
        <v/>
      </c>
      <c r="I69" s="185" t="str">
        <f>IF(入力!I69="","",入力!I69)</f>
        <v/>
      </c>
      <c r="J69" s="185" t="str">
        <f>IF(入力!J69="","",入力!J69)</f>
        <v/>
      </c>
      <c r="K69" s="159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IF(OR(入力!L69="",入力!M69="",入力!N69=""),"",(入力!L69-(入力!L69*(4.57/(1.0888-0.00153*(入力!M69+入力!N69))-4.142)*100)/100))</f>
        <v/>
      </c>
      <c r="P69" s="83" t="str">
        <f>IF(入力!P69="", IF(K69="","",L69/POWER(K69/100,2)),入力!P69)</f>
        <v/>
      </c>
      <c r="Q69" s="189" t="str">
        <f>IF(入力!Q69="","",入力!Q69)</f>
        <v/>
      </c>
      <c r="R69" s="244" t="str">
        <f>IF(入力!R69="","",入力!R69)</f>
        <v/>
      </c>
      <c r="S69" s="201" t="str">
        <f>IF(入力!S69="","",入力!S69)</f>
        <v/>
      </c>
      <c r="T69" s="200" t="str">
        <f>IF(入力!T69="","",入力!T69)</f>
        <v/>
      </c>
      <c r="U69" s="108" t="str">
        <f>IF(入力!U69="","",入力!U69)</f>
        <v/>
      </c>
      <c r="V69" s="109" t="str">
        <f>IF(入力!V69="","",入力!V69)</f>
        <v/>
      </c>
      <c r="W69" s="245" t="str">
        <f>IF(入力!W69="","",入力!W69)</f>
        <v/>
      </c>
      <c r="X69" s="246" t="str">
        <f>IF(入力!X69="","",入力!X69)</f>
        <v/>
      </c>
      <c r="Y69" s="206" t="str">
        <f>IF(入力!Y69="", IF(入力!W69="",IF(入力!X69="","",入力!X69-入力!Q69),IF(入力!X69="",入力!W69-入力!Q69,IF(入力!W69&gt;入力!X69,入力!W69-入力!Q69,入力!X69-入力!Q69))),入力!Y69)</f>
        <v/>
      </c>
      <c r="Z69" s="206" t="str">
        <f>IF(入力!Z69="","",入力!Z69)</f>
        <v/>
      </c>
      <c r="AA69" s="206" t="str">
        <f>IF(入力!AA69="","",入力!AA69)</f>
        <v/>
      </c>
      <c r="AB69" s="206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206" t="str">
        <f>IF(入力!AC69="","",入力!AC69)</f>
        <v/>
      </c>
      <c r="AD69" s="206" t="str">
        <f>IF(入力!AD69="","",入力!AD69)</f>
        <v/>
      </c>
      <c r="AE69" s="206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206" t="str">
        <f>IF(入力!AF69="","",入力!AF69)</f>
        <v/>
      </c>
      <c r="AG69" s="206" t="str">
        <f>IF(入力!AG69="","",入力!AG69)</f>
        <v/>
      </c>
      <c r="AH69" s="206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205" t="str">
        <f>IF(入力!AI69="","",入力!AI69)</f>
        <v/>
      </c>
      <c r="AJ69" s="126" t="str">
        <f>IF(入力!AJ69="","",入力!AJ69)</f>
        <v/>
      </c>
      <c r="AK69" s="202" t="str">
        <f>IF(入力!AK69="","",入力!AK69)</f>
        <v/>
      </c>
      <c r="AL69" s="204" t="str">
        <f>IF(入力!AL69="","",入力!AL69)</f>
        <v/>
      </c>
      <c r="AM69" s="510" t="str">
        <f>IF(入力!AM69="","",入力!AM69)</f>
        <v/>
      </c>
      <c r="AN69" s="244" t="str">
        <f>IF(入力!AN69="","",入力!AN69)</f>
        <v/>
      </c>
      <c r="AO69" s="510" t="str">
        <f>IF(入力!AO69="","",入力!AO69)</f>
        <v/>
      </c>
      <c r="AP69" s="244" t="str">
        <f>IF(入力!AP69="","",入力!AP69)</f>
        <v/>
      </c>
      <c r="AQ69" s="510" t="str">
        <f>IF(入力!AQ69="","",入力!AQ69)</f>
        <v/>
      </c>
      <c r="AR69" s="244" t="str">
        <f>IF(入力!AR69="","",入力!AR69)</f>
        <v/>
      </c>
      <c r="AS69" s="134" t="str">
        <f>IF(入力!AS69="","",入力!AS69)</f>
        <v/>
      </c>
      <c r="AT69" s="265" t="str">
        <f>IF(入力!AT69="","",入力!AT69)</f>
        <v/>
      </c>
      <c r="AU69" s="128" t="str">
        <f>IF(入力!AU69="","",入力!AU69)</f>
        <v/>
      </c>
      <c r="AV69" s="268" t="str">
        <f>IF(入力!AV69="","",入力!AV69)</f>
        <v/>
      </c>
      <c r="AW69" s="128" t="str">
        <f>IF(入力!AW69="","",入力!AW69)</f>
        <v/>
      </c>
      <c r="AX69" s="269" t="str">
        <f>IF(入力!AX69="","",入力!AX69)</f>
        <v/>
      </c>
    </row>
    <row r="70" spans="1:50">
      <c r="A70" s="96">
        <f>IF(入力!A70="","",入力!A70)</f>
        <v>57</v>
      </c>
      <c r="B70" s="185" t="str">
        <f>IF(入力!B70="","",入力!B70)</f>
        <v/>
      </c>
      <c r="C70" s="185" t="str">
        <f>IF(入力!C70="","",入力!C70)</f>
        <v/>
      </c>
      <c r="D70" s="227" t="str">
        <f>IF(入力!D70="","",入力!D70)</f>
        <v/>
      </c>
      <c r="E70" s="417" t="str">
        <f>IF(入力!E70="", IF(D70="","",DATEDIF(D70,入力!$C$3,"Y")),入力!E70)</f>
        <v/>
      </c>
      <c r="F70" s="353" t="str">
        <f>IF(入力!F70="","",入力!F70)</f>
        <v/>
      </c>
      <c r="G70" s="185" t="str">
        <f>IF(入力!G70="","",入力!G70)</f>
        <v/>
      </c>
      <c r="H70" s="185" t="str">
        <f>IF(入力!H70="","",入力!H70)</f>
        <v/>
      </c>
      <c r="I70" s="185" t="str">
        <f>IF(入力!I70="","",入力!I70)</f>
        <v/>
      </c>
      <c r="J70" s="185" t="str">
        <f>IF(入力!J70="","",入力!J70)</f>
        <v/>
      </c>
      <c r="K70" s="159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IF(OR(入力!L70="",入力!M70="",入力!N70=""),"",(入力!L70-(入力!L70*(4.57/(1.0888-0.00153*(入力!M70+入力!N70))-4.142)*100)/100))</f>
        <v/>
      </c>
      <c r="P70" s="83" t="str">
        <f>IF(入力!P70="", IF(K70="","",L70/POWER(K70/100,2)),入力!P70)</f>
        <v/>
      </c>
      <c r="Q70" s="189" t="str">
        <f>IF(入力!Q70="","",入力!Q70)</f>
        <v/>
      </c>
      <c r="R70" s="244" t="str">
        <f>IF(入力!R70="","",入力!R70)</f>
        <v/>
      </c>
      <c r="S70" s="201" t="str">
        <f>IF(入力!S70="","",入力!S70)</f>
        <v/>
      </c>
      <c r="T70" s="200" t="str">
        <f>IF(入力!T70="","",入力!T70)</f>
        <v/>
      </c>
      <c r="U70" s="108" t="str">
        <f>IF(入力!U70="","",入力!U70)</f>
        <v/>
      </c>
      <c r="V70" s="109" t="str">
        <f>IF(入力!V70="","",入力!V70)</f>
        <v/>
      </c>
      <c r="W70" s="245" t="str">
        <f>IF(入力!W70="","",入力!W70)</f>
        <v/>
      </c>
      <c r="X70" s="246" t="str">
        <f>IF(入力!X70="","",入力!X70)</f>
        <v/>
      </c>
      <c r="Y70" s="206" t="str">
        <f>IF(入力!Y70="", IF(入力!W70="",IF(入力!X70="","",入力!X70-入力!Q70),IF(入力!X70="",入力!W70-入力!Q70,IF(入力!W70&gt;入力!X70,入力!W70-入力!Q70,入力!X70-入力!Q70))),入力!Y70)</f>
        <v/>
      </c>
      <c r="Z70" s="206" t="str">
        <f>IF(入力!Z70="","",入力!Z70)</f>
        <v/>
      </c>
      <c r="AA70" s="206" t="str">
        <f>IF(入力!AA70="","",入力!AA70)</f>
        <v/>
      </c>
      <c r="AB70" s="206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206" t="str">
        <f>IF(入力!AC70="","",入力!AC70)</f>
        <v/>
      </c>
      <c r="AD70" s="206" t="str">
        <f>IF(入力!AD70="","",入力!AD70)</f>
        <v/>
      </c>
      <c r="AE70" s="206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206" t="str">
        <f>IF(入力!AF70="","",入力!AF70)</f>
        <v/>
      </c>
      <c r="AG70" s="206" t="str">
        <f>IF(入力!AG70="","",入力!AG70)</f>
        <v/>
      </c>
      <c r="AH70" s="206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205" t="str">
        <f>IF(入力!AI70="","",入力!AI70)</f>
        <v/>
      </c>
      <c r="AJ70" s="126" t="str">
        <f>IF(入力!AJ70="","",入力!AJ70)</f>
        <v/>
      </c>
      <c r="AK70" s="202" t="str">
        <f>IF(入力!AK70="","",入力!AK70)</f>
        <v/>
      </c>
      <c r="AL70" s="204" t="str">
        <f>IF(入力!AL70="","",入力!AL70)</f>
        <v/>
      </c>
      <c r="AM70" s="510" t="str">
        <f>IF(入力!AM70="","",入力!AM70)</f>
        <v/>
      </c>
      <c r="AN70" s="244" t="str">
        <f>IF(入力!AN70="","",入力!AN70)</f>
        <v/>
      </c>
      <c r="AO70" s="510" t="str">
        <f>IF(入力!AO70="","",入力!AO70)</f>
        <v/>
      </c>
      <c r="AP70" s="244" t="str">
        <f>IF(入力!AP70="","",入力!AP70)</f>
        <v/>
      </c>
      <c r="AQ70" s="510" t="str">
        <f>IF(入力!AQ70="","",入力!AQ70)</f>
        <v/>
      </c>
      <c r="AR70" s="244" t="str">
        <f>IF(入力!AR70="","",入力!AR70)</f>
        <v/>
      </c>
      <c r="AS70" s="134" t="str">
        <f>IF(入力!AS70="","",入力!AS70)</f>
        <v/>
      </c>
      <c r="AT70" s="265" t="str">
        <f>IF(入力!AT70="","",入力!AT70)</f>
        <v/>
      </c>
      <c r="AU70" s="128" t="str">
        <f>IF(入力!AU70="","",入力!AU70)</f>
        <v/>
      </c>
      <c r="AV70" s="268" t="str">
        <f>IF(入力!AV70="","",入力!AV70)</f>
        <v/>
      </c>
      <c r="AW70" s="128" t="str">
        <f>IF(入力!AW70="","",入力!AW70)</f>
        <v/>
      </c>
      <c r="AX70" s="269" t="str">
        <f>IF(入力!AX70="","",入力!AX70)</f>
        <v/>
      </c>
    </row>
    <row r="71" spans="1:50">
      <c r="A71" s="96">
        <f>IF(入力!A71="","",入力!A71)</f>
        <v>58</v>
      </c>
      <c r="B71" s="185" t="str">
        <f>IF(入力!B71="","",入力!B71)</f>
        <v/>
      </c>
      <c r="C71" s="185" t="str">
        <f>IF(入力!C71="","",入力!C71)</f>
        <v/>
      </c>
      <c r="D71" s="227" t="str">
        <f>IF(入力!D71="","",入力!D71)</f>
        <v/>
      </c>
      <c r="E71" s="417" t="str">
        <f>IF(入力!E71="", IF(D71="","",DATEDIF(D71,入力!$C$3,"Y")),入力!E71)</f>
        <v/>
      </c>
      <c r="F71" s="353" t="str">
        <f>IF(入力!F71="","",入力!F71)</f>
        <v/>
      </c>
      <c r="G71" s="185" t="str">
        <f>IF(入力!G71="","",入力!G71)</f>
        <v/>
      </c>
      <c r="H71" s="185" t="str">
        <f>IF(入力!H71="","",入力!H71)</f>
        <v/>
      </c>
      <c r="I71" s="185" t="str">
        <f>IF(入力!I71="","",入力!I71)</f>
        <v/>
      </c>
      <c r="J71" s="185" t="str">
        <f>IF(入力!J71="","",入力!J71)</f>
        <v/>
      </c>
      <c r="K71" s="159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IF(OR(入力!L71="",入力!M71="",入力!N71=""),"",(入力!L71-(入力!L71*(4.57/(1.0888-0.00153*(入力!M71+入力!N71))-4.142)*100)/100))</f>
        <v/>
      </c>
      <c r="P71" s="83" t="str">
        <f>IF(入力!P71="", IF(K71="","",L71/POWER(K71/100,2)),入力!P71)</f>
        <v/>
      </c>
      <c r="Q71" s="189" t="str">
        <f>IF(入力!Q71="","",入力!Q71)</f>
        <v/>
      </c>
      <c r="R71" s="244" t="str">
        <f>IF(入力!R71="","",入力!R71)</f>
        <v/>
      </c>
      <c r="S71" s="201" t="str">
        <f>IF(入力!S71="","",入力!S71)</f>
        <v/>
      </c>
      <c r="T71" s="200" t="str">
        <f>IF(入力!T71="","",入力!T71)</f>
        <v/>
      </c>
      <c r="U71" s="108" t="str">
        <f>IF(入力!U71="","",入力!U71)</f>
        <v/>
      </c>
      <c r="V71" s="109" t="str">
        <f>IF(入力!V71="","",入力!V71)</f>
        <v/>
      </c>
      <c r="W71" s="245" t="str">
        <f>IF(入力!W71="","",入力!W71)</f>
        <v/>
      </c>
      <c r="X71" s="246" t="str">
        <f>IF(入力!X71="","",入力!X71)</f>
        <v/>
      </c>
      <c r="Y71" s="206" t="str">
        <f>IF(入力!Y71="", IF(入力!W71="",IF(入力!X71="","",入力!X71-入力!Q71),IF(入力!X71="",入力!W71-入力!Q71,IF(入力!W71&gt;入力!X71,入力!W71-入力!Q71,入力!X71-入力!Q71))),入力!Y71)</f>
        <v/>
      </c>
      <c r="Z71" s="206" t="str">
        <f>IF(入力!Z71="","",入力!Z71)</f>
        <v/>
      </c>
      <c r="AA71" s="206" t="str">
        <f>IF(入力!AA71="","",入力!AA71)</f>
        <v/>
      </c>
      <c r="AB71" s="206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206" t="str">
        <f>IF(入力!AC71="","",入力!AC71)</f>
        <v/>
      </c>
      <c r="AD71" s="206" t="str">
        <f>IF(入力!AD71="","",入力!AD71)</f>
        <v/>
      </c>
      <c r="AE71" s="206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206" t="str">
        <f>IF(入力!AF71="","",入力!AF71)</f>
        <v/>
      </c>
      <c r="AG71" s="206" t="str">
        <f>IF(入力!AG71="","",入力!AG71)</f>
        <v/>
      </c>
      <c r="AH71" s="206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205" t="str">
        <f>IF(入力!AI71="","",入力!AI71)</f>
        <v/>
      </c>
      <c r="AJ71" s="126" t="str">
        <f>IF(入力!AJ71="","",入力!AJ71)</f>
        <v/>
      </c>
      <c r="AK71" s="202" t="str">
        <f>IF(入力!AK71="","",入力!AK71)</f>
        <v/>
      </c>
      <c r="AL71" s="204" t="str">
        <f>IF(入力!AL71="","",入力!AL71)</f>
        <v/>
      </c>
      <c r="AM71" s="510" t="str">
        <f>IF(入力!AM71="","",入力!AM71)</f>
        <v/>
      </c>
      <c r="AN71" s="244" t="str">
        <f>IF(入力!AN71="","",入力!AN71)</f>
        <v/>
      </c>
      <c r="AO71" s="510" t="str">
        <f>IF(入力!AO71="","",入力!AO71)</f>
        <v/>
      </c>
      <c r="AP71" s="244" t="str">
        <f>IF(入力!AP71="","",入力!AP71)</f>
        <v/>
      </c>
      <c r="AQ71" s="510" t="str">
        <f>IF(入力!AQ71="","",入力!AQ71)</f>
        <v/>
      </c>
      <c r="AR71" s="244" t="str">
        <f>IF(入力!AR71="","",入力!AR71)</f>
        <v/>
      </c>
      <c r="AS71" s="134" t="str">
        <f>IF(入力!AS71="","",入力!AS71)</f>
        <v/>
      </c>
      <c r="AT71" s="265" t="str">
        <f>IF(入力!AT71="","",入力!AT71)</f>
        <v/>
      </c>
      <c r="AU71" s="128" t="str">
        <f>IF(入力!AU71="","",入力!AU71)</f>
        <v/>
      </c>
      <c r="AV71" s="268" t="str">
        <f>IF(入力!AV71="","",入力!AV71)</f>
        <v/>
      </c>
      <c r="AW71" s="128" t="str">
        <f>IF(入力!AW71="","",入力!AW71)</f>
        <v/>
      </c>
      <c r="AX71" s="269" t="str">
        <f>IF(入力!AX71="","",入力!AX71)</f>
        <v/>
      </c>
    </row>
    <row r="72" spans="1:50">
      <c r="A72" s="96">
        <f>IF(入力!A72="","",入力!A72)</f>
        <v>59</v>
      </c>
      <c r="B72" s="185" t="str">
        <f>IF(入力!B72="","",入力!B72)</f>
        <v/>
      </c>
      <c r="C72" s="185" t="str">
        <f>IF(入力!C72="","",入力!C72)</f>
        <v/>
      </c>
      <c r="D72" s="227" t="str">
        <f>IF(入力!D72="","",入力!D72)</f>
        <v/>
      </c>
      <c r="E72" s="417" t="str">
        <f>IF(入力!E72="", IF(D72="","",DATEDIF(D72,入力!$C$3,"Y")),入力!E72)</f>
        <v/>
      </c>
      <c r="F72" s="353" t="str">
        <f>IF(入力!F72="","",入力!F72)</f>
        <v/>
      </c>
      <c r="G72" s="185" t="str">
        <f>IF(入力!G72="","",入力!G72)</f>
        <v/>
      </c>
      <c r="H72" s="185" t="str">
        <f>IF(入力!H72="","",入力!H72)</f>
        <v/>
      </c>
      <c r="I72" s="185" t="str">
        <f>IF(入力!I72="","",入力!I72)</f>
        <v/>
      </c>
      <c r="J72" s="185" t="str">
        <f>IF(入力!J72="","",入力!J72)</f>
        <v/>
      </c>
      <c r="K72" s="159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IF(OR(入力!L72="",入力!M72="",入力!N72=""),"",(入力!L72-(入力!L72*(4.57/(1.0888-0.00153*(入力!M72+入力!N72))-4.142)*100)/100))</f>
        <v/>
      </c>
      <c r="P72" s="83" t="str">
        <f>IF(入力!P72="", IF(K72="","",L72/POWER(K72/100,2)),入力!P72)</f>
        <v/>
      </c>
      <c r="Q72" s="189" t="str">
        <f>IF(入力!Q72="","",入力!Q72)</f>
        <v/>
      </c>
      <c r="R72" s="244" t="str">
        <f>IF(入力!R72="","",入力!R72)</f>
        <v/>
      </c>
      <c r="S72" s="201" t="str">
        <f>IF(入力!S72="","",入力!S72)</f>
        <v/>
      </c>
      <c r="T72" s="200" t="str">
        <f>IF(入力!T72="","",入力!T72)</f>
        <v/>
      </c>
      <c r="U72" s="108" t="str">
        <f>IF(入力!U72="","",入力!U72)</f>
        <v/>
      </c>
      <c r="V72" s="109" t="str">
        <f>IF(入力!V72="","",入力!V72)</f>
        <v/>
      </c>
      <c r="W72" s="245" t="str">
        <f>IF(入力!W72="","",入力!W72)</f>
        <v/>
      </c>
      <c r="X72" s="246" t="str">
        <f>IF(入力!X72="","",入力!X72)</f>
        <v/>
      </c>
      <c r="Y72" s="206" t="str">
        <f>IF(入力!Y72="", IF(入力!W72="",IF(入力!X72="","",入力!X72-入力!Q72),IF(入力!X72="",入力!W72-入力!Q72,IF(入力!W72&gt;入力!X72,入力!W72-入力!Q72,入力!X72-入力!Q72))),入力!Y72)</f>
        <v/>
      </c>
      <c r="Z72" s="206" t="str">
        <f>IF(入力!Z72="","",入力!Z72)</f>
        <v/>
      </c>
      <c r="AA72" s="206" t="str">
        <f>IF(入力!AA72="","",入力!AA72)</f>
        <v/>
      </c>
      <c r="AB72" s="206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206" t="str">
        <f>IF(入力!AC72="","",入力!AC72)</f>
        <v/>
      </c>
      <c r="AD72" s="206" t="str">
        <f>IF(入力!AD72="","",入力!AD72)</f>
        <v/>
      </c>
      <c r="AE72" s="206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206" t="str">
        <f>IF(入力!AF72="","",入力!AF72)</f>
        <v/>
      </c>
      <c r="AG72" s="206" t="str">
        <f>IF(入力!AG72="","",入力!AG72)</f>
        <v/>
      </c>
      <c r="AH72" s="206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205" t="str">
        <f>IF(入力!AI72="","",入力!AI72)</f>
        <v/>
      </c>
      <c r="AJ72" s="126" t="str">
        <f>IF(入力!AJ72="","",入力!AJ72)</f>
        <v/>
      </c>
      <c r="AK72" s="202" t="str">
        <f>IF(入力!AK72="","",入力!AK72)</f>
        <v/>
      </c>
      <c r="AL72" s="204" t="str">
        <f>IF(入力!AL72="","",入力!AL72)</f>
        <v/>
      </c>
      <c r="AM72" s="510" t="str">
        <f>IF(入力!AM72="","",入力!AM72)</f>
        <v/>
      </c>
      <c r="AN72" s="244" t="str">
        <f>IF(入力!AN72="","",入力!AN72)</f>
        <v/>
      </c>
      <c r="AO72" s="510" t="str">
        <f>IF(入力!AO72="","",入力!AO72)</f>
        <v/>
      </c>
      <c r="AP72" s="244" t="str">
        <f>IF(入力!AP72="","",入力!AP72)</f>
        <v/>
      </c>
      <c r="AQ72" s="510" t="str">
        <f>IF(入力!AQ72="","",入力!AQ72)</f>
        <v/>
      </c>
      <c r="AR72" s="244" t="str">
        <f>IF(入力!AR72="","",入力!AR72)</f>
        <v/>
      </c>
      <c r="AS72" s="134" t="str">
        <f>IF(入力!AS72="","",入力!AS72)</f>
        <v/>
      </c>
      <c r="AT72" s="265" t="str">
        <f>IF(入力!AT72="","",入力!AT72)</f>
        <v/>
      </c>
      <c r="AU72" s="128" t="str">
        <f>IF(入力!AU72="","",入力!AU72)</f>
        <v/>
      </c>
      <c r="AV72" s="268" t="str">
        <f>IF(入力!AV72="","",入力!AV72)</f>
        <v/>
      </c>
      <c r="AW72" s="128" t="str">
        <f>IF(入力!AW72="","",入力!AW72)</f>
        <v/>
      </c>
      <c r="AX72" s="269" t="str">
        <f>IF(入力!AX72="","",入力!AX72)</f>
        <v/>
      </c>
    </row>
    <row r="73" spans="1:50" ht="14.25" thickBot="1">
      <c r="A73" s="99">
        <f>IF(入力!A73="","",入力!A73)</f>
        <v>60</v>
      </c>
      <c r="B73" s="209" t="str">
        <f>IF(入力!B73="","",入力!B73)</f>
        <v/>
      </c>
      <c r="C73" s="209" t="str">
        <f>IF(入力!C73="","",入力!C73)</f>
        <v/>
      </c>
      <c r="D73" s="228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09" t="str">
        <f>IF(入力!G73="","",入力!G73)</f>
        <v/>
      </c>
      <c r="H73" s="209" t="str">
        <f>IF(入力!H73="","",入力!H73)</f>
        <v/>
      </c>
      <c r="I73" s="358" t="str">
        <f>IF(入力!I73="","",入力!I73)</f>
        <v/>
      </c>
      <c r="J73" s="358" t="str">
        <f>IF(入力!J73="","",入力!J73)</f>
        <v/>
      </c>
      <c r="K73" s="218" t="str">
        <f>IF(入力!K73="","",入力!K73)</f>
        <v/>
      </c>
      <c r="L73" s="219" t="str">
        <f>IF(入力!L73="","",入力!L73)</f>
        <v/>
      </c>
      <c r="M73" s="219" t="str">
        <f>IF(入力!M73="","",入力!M73)</f>
        <v/>
      </c>
      <c r="N73" s="219" t="str">
        <f>IF(入力!N73="","",入力!N73)</f>
        <v/>
      </c>
      <c r="O73" s="83" t="str">
        <f>IF(OR(入力!L73="",入力!M73="",入力!N73=""),"",(入力!L73-(入力!L73*(4.57/(1.0888-0.00153*(入力!M73+入力!N73))-4.142)*100)/100))</f>
        <v/>
      </c>
      <c r="P73" s="219" t="str">
        <f>IF(入力!P73="", IF(K73="","",L73/POWER(K73/100,2)),入力!P73)</f>
        <v/>
      </c>
      <c r="Q73" s="247" t="str">
        <f>IF(入力!Q73="","",入力!Q73)</f>
        <v/>
      </c>
      <c r="R73" s="220" t="str">
        <f>IF(入力!R73="","",入力!R73)</f>
        <v/>
      </c>
      <c r="S73" s="248" t="str">
        <f>IF(入力!S73="","",入力!S73)</f>
        <v/>
      </c>
      <c r="T73" s="360" t="str">
        <f>IF(入力!T73="","",入力!T73)</f>
        <v/>
      </c>
      <c r="U73" s="120" t="str">
        <f>IF(入力!U73="","",入力!U73)</f>
        <v/>
      </c>
      <c r="V73" s="359" t="str">
        <f>IF(入力!V73="","",入力!V73)</f>
        <v/>
      </c>
      <c r="W73" s="250" t="str">
        <f>IF(入力!W73="","",入力!W73)</f>
        <v/>
      </c>
      <c r="X73" s="253" t="str">
        <f>IF(入力!X73="","",入力!X73)</f>
        <v/>
      </c>
      <c r="Y73" s="251" t="str">
        <f>IF(入力!Y73="", IF(入力!W73="",IF(入力!X73="","",入力!X73-入力!Q73),IF(入力!X73="",入力!W73-入力!Q73,IF(入力!W73&gt;入力!X73,入力!W73-入力!Q73,入力!X73-入力!Q73))),入力!Y73)</f>
        <v/>
      </c>
      <c r="Z73" s="251" t="str">
        <f>IF(入力!Z73="","",入力!Z73)</f>
        <v/>
      </c>
      <c r="AA73" s="251" t="str">
        <f>IF(入力!AA73="","",入力!AA73)</f>
        <v/>
      </c>
      <c r="AB73" s="25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251" t="str">
        <f>IF(入力!AC73="","",入力!AC73)</f>
        <v/>
      </c>
      <c r="AD73" s="251" t="str">
        <f>IF(入力!AD73="","",入力!AD73)</f>
        <v/>
      </c>
      <c r="AE73" s="25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251" t="str">
        <f>IF(入力!AF73="","",入力!AF73)</f>
        <v/>
      </c>
      <c r="AG73" s="251" t="str">
        <f>IF(入力!AG73="","",入力!AG73)</f>
        <v/>
      </c>
      <c r="AH73" s="206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249" t="str">
        <f>IF(入力!AI73="","",入力!AI73)</f>
        <v/>
      </c>
      <c r="AJ73" s="237" t="str">
        <f>IF(入力!AJ73="","",入力!AJ73)</f>
        <v/>
      </c>
      <c r="AK73" s="221" t="str">
        <f>IF(入力!AK73="","",入力!AK73)</f>
        <v/>
      </c>
      <c r="AL73" s="222" t="str">
        <f>IF(入力!AL73="","",入力!AL73)</f>
        <v/>
      </c>
      <c r="AM73" s="511" t="str">
        <f>IF(入力!AM73="","",入力!AM73)</f>
        <v/>
      </c>
      <c r="AN73" s="220" t="str">
        <f>IF(入力!AN73="","",入力!AN73)</f>
        <v/>
      </c>
      <c r="AO73" s="511" t="str">
        <f>IF(入力!AO73="","",入力!AO73)</f>
        <v/>
      </c>
      <c r="AP73" s="220" t="str">
        <f>IF(入力!AP73="","",入力!AP73)</f>
        <v/>
      </c>
      <c r="AQ73" s="511" t="str">
        <f>IF(入力!AQ73="","",入力!AQ73)</f>
        <v/>
      </c>
      <c r="AR73" s="220" t="str">
        <f>IF(入力!AR73="","",入力!AR73)</f>
        <v/>
      </c>
      <c r="AS73" s="250" t="str">
        <f>IF(入力!AS73="","",入力!AS73)</f>
        <v/>
      </c>
      <c r="AT73" s="361" t="str">
        <f>IF(入力!AT73="","",入力!AT73)</f>
        <v/>
      </c>
      <c r="AU73" s="362" t="str">
        <f>IF(入力!AU73="","",入力!AU73)</f>
        <v/>
      </c>
      <c r="AV73" s="363" t="str">
        <f>IF(入力!AV73="","",入力!AV73)</f>
        <v/>
      </c>
      <c r="AW73" s="362" t="str">
        <f>IF(入力!AW73="","",入力!AW73)</f>
        <v/>
      </c>
      <c r="AX73" s="364" t="str">
        <f>IF(入力!AX73="","",入力!AX73)</f>
        <v/>
      </c>
    </row>
    <row r="74" spans="1:50" ht="14.25" thickTop="1">
      <c r="A74" s="266"/>
      <c r="B74" s="267"/>
      <c r="C74" s="267"/>
      <c r="D74" s="267"/>
      <c r="E74" s="267"/>
      <c r="F74" s="267"/>
      <c r="G74" s="267"/>
      <c r="H74" s="356"/>
      <c r="I74" s="630" t="s">
        <v>55</v>
      </c>
      <c r="J74" s="717"/>
      <c r="K74" s="439" t="str">
        <f>IF(COUNTBLANK(K14:K73)=60,"",AVERAGE(K14:K73))</f>
        <v/>
      </c>
      <c r="L74" s="448" t="str">
        <f t="shared" ref="L74:AX74" si="0">IF(COUNTBLANK(L14:L73)=60,"",AVERAGE(L14:L73))</f>
        <v/>
      </c>
      <c r="M74" s="448" t="str">
        <f t="shared" si="0"/>
        <v/>
      </c>
      <c r="N74" s="448" t="str">
        <f t="shared" si="0"/>
        <v/>
      </c>
      <c r="O74" s="448" t="str">
        <f t="shared" si="0"/>
        <v/>
      </c>
      <c r="P74" s="448" t="str">
        <f t="shared" si="0"/>
        <v/>
      </c>
      <c r="Q74" s="448" t="str">
        <f t="shared" si="0"/>
        <v/>
      </c>
      <c r="R74" s="437" t="str">
        <f t="shared" si="0"/>
        <v/>
      </c>
      <c r="S74" s="448" t="str">
        <f t="shared" si="0"/>
        <v/>
      </c>
      <c r="T74" s="437" t="str">
        <f t="shared" si="0"/>
        <v/>
      </c>
      <c r="U74" s="439" t="str">
        <f t="shared" si="0"/>
        <v/>
      </c>
      <c r="V74" s="448" t="str">
        <f t="shared" si="0"/>
        <v/>
      </c>
      <c r="W74" s="439" t="str">
        <f t="shared" si="0"/>
        <v/>
      </c>
      <c r="X74" s="448" t="str">
        <f t="shared" si="0"/>
        <v/>
      </c>
      <c r="Y74" s="448" t="str">
        <f t="shared" si="0"/>
        <v/>
      </c>
      <c r="Z74" s="448" t="str">
        <f t="shared" si="0"/>
        <v/>
      </c>
      <c r="AA74" s="448" t="str">
        <f t="shared" si="0"/>
        <v/>
      </c>
      <c r="AB74" s="448" t="str">
        <f t="shared" si="0"/>
        <v/>
      </c>
      <c r="AC74" s="448" t="str">
        <f t="shared" si="0"/>
        <v/>
      </c>
      <c r="AD74" s="448" t="str">
        <f t="shared" si="0"/>
        <v/>
      </c>
      <c r="AE74" s="448" t="str">
        <f t="shared" si="0"/>
        <v/>
      </c>
      <c r="AF74" s="448" t="str">
        <f t="shared" si="0"/>
        <v/>
      </c>
      <c r="AG74" s="448" t="str">
        <f t="shared" si="0"/>
        <v/>
      </c>
      <c r="AH74" s="448" t="str">
        <f t="shared" si="0"/>
        <v/>
      </c>
      <c r="AI74" s="448" t="str">
        <f t="shared" si="0"/>
        <v/>
      </c>
      <c r="AJ74" s="437" t="str">
        <f t="shared" si="0"/>
        <v/>
      </c>
      <c r="AK74" s="439" t="str">
        <f t="shared" si="0"/>
        <v/>
      </c>
      <c r="AL74" s="466" t="str">
        <f t="shared" si="0"/>
        <v/>
      </c>
      <c r="AM74" s="443" t="str">
        <f t="shared" si="0"/>
        <v/>
      </c>
      <c r="AN74" s="466" t="str">
        <f t="shared" si="0"/>
        <v/>
      </c>
      <c r="AO74" s="443" t="str">
        <f t="shared" si="0"/>
        <v/>
      </c>
      <c r="AP74" s="466" t="str">
        <f t="shared" si="0"/>
        <v/>
      </c>
      <c r="AQ74" s="443" t="str">
        <f t="shared" si="0"/>
        <v/>
      </c>
      <c r="AR74" s="437" t="str">
        <f t="shared" si="0"/>
        <v/>
      </c>
      <c r="AS74" s="439" t="str">
        <f t="shared" si="0"/>
        <v/>
      </c>
      <c r="AT74" s="437" t="str">
        <f t="shared" si="0"/>
        <v/>
      </c>
      <c r="AU74" s="439" t="str">
        <f t="shared" si="0"/>
        <v/>
      </c>
      <c r="AV74" s="448" t="str">
        <f t="shared" si="0"/>
        <v/>
      </c>
      <c r="AW74" s="448" t="str">
        <f t="shared" si="0"/>
        <v/>
      </c>
      <c r="AX74" s="461" t="str">
        <f t="shared" si="0"/>
        <v/>
      </c>
    </row>
    <row r="75" spans="1:50">
      <c r="A75" s="266"/>
      <c r="B75" s="267"/>
      <c r="C75" s="267"/>
      <c r="D75" s="267"/>
      <c r="E75" s="267"/>
      <c r="F75" s="267"/>
      <c r="G75" s="267"/>
      <c r="H75" s="267"/>
      <c r="I75" s="632" t="s">
        <v>56</v>
      </c>
      <c r="J75" s="633"/>
      <c r="K75" s="440" t="str">
        <f>IF(COUNTBLANK(K14:K73)=60,"",IF(COUNTBLANK(K14:K73)=59,"",STDEV(K14:K73)))</f>
        <v/>
      </c>
      <c r="L75" s="449" t="str">
        <f t="shared" ref="L75:AX75" si="1">IF(COUNTBLANK(L14:L73)=60,"",IF(COUNTBLANK(L14:L73)=59,"",STDEV(L14:L73)))</f>
        <v/>
      </c>
      <c r="M75" s="449" t="str">
        <f t="shared" si="1"/>
        <v/>
      </c>
      <c r="N75" s="449" t="str">
        <f t="shared" si="1"/>
        <v/>
      </c>
      <c r="O75" s="449" t="str">
        <f t="shared" si="1"/>
        <v/>
      </c>
      <c r="P75" s="449" t="str">
        <f t="shared" si="1"/>
        <v/>
      </c>
      <c r="Q75" s="449" t="str">
        <f t="shared" si="1"/>
        <v/>
      </c>
      <c r="R75" s="444" t="str">
        <f t="shared" si="1"/>
        <v/>
      </c>
      <c r="S75" s="449" t="str">
        <f t="shared" si="1"/>
        <v/>
      </c>
      <c r="T75" s="444" t="str">
        <f t="shared" si="1"/>
        <v/>
      </c>
      <c r="U75" s="440" t="str">
        <f t="shared" si="1"/>
        <v/>
      </c>
      <c r="V75" s="449" t="str">
        <f t="shared" si="1"/>
        <v/>
      </c>
      <c r="W75" s="440" t="str">
        <f t="shared" si="1"/>
        <v/>
      </c>
      <c r="X75" s="449" t="str">
        <f t="shared" si="1"/>
        <v/>
      </c>
      <c r="Y75" s="449" t="str">
        <f t="shared" si="1"/>
        <v/>
      </c>
      <c r="Z75" s="449" t="str">
        <f t="shared" si="1"/>
        <v/>
      </c>
      <c r="AA75" s="449" t="str">
        <f t="shared" si="1"/>
        <v/>
      </c>
      <c r="AB75" s="449" t="str">
        <f t="shared" si="1"/>
        <v/>
      </c>
      <c r="AC75" s="449" t="str">
        <f t="shared" si="1"/>
        <v/>
      </c>
      <c r="AD75" s="449" t="str">
        <f t="shared" si="1"/>
        <v/>
      </c>
      <c r="AE75" s="449" t="str">
        <f t="shared" si="1"/>
        <v/>
      </c>
      <c r="AF75" s="449" t="str">
        <f t="shared" si="1"/>
        <v/>
      </c>
      <c r="AG75" s="449" t="str">
        <f t="shared" si="1"/>
        <v/>
      </c>
      <c r="AH75" s="449" t="str">
        <f t="shared" si="1"/>
        <v/>
      </c>
      <c r="AI75" s="449" t="str">
        <f t="shared" si="1"/>
        <v/>
      </c>
      <c r="AJ75" s="444" t="str">
        <f t="shared" si="1"/>
        <v/>
      </c>
      <c r="AK75" s="440" t="str">
        <f t="shared" si="1"/>
        <v/>
      </c>
      <c r="AL75" s="513" t="str">
        <f t="shared" si="1"/>
        <v/>
      </c>
      <c r="AM75" s="444" t="str">
        <f t="shared" si="1"/>
        <v/>
      </c>
      <c r="AN75" s="513" t="str">
        <f t="shared" si="1"/>
        <v/>
      </c>
      <c r="AO75" s="444" t="str">
        <f t="shared" si="1"/>
        <v/>
      </c>
      <c r="AP75" s="513" t="str">
        <f t="shared" si="1"/>
        <v/>
      </c>
      <c r="AQ75" s="444" t="str">
        <f t="shared" si="1"/>
        <v/>
      </c>
      <c r="AR75" s="444" t="str">
        <f t="shared" si="1"/>
        <v/>
      </c>
      <c r="AS75" s="440" t="str">
        <f t="shared" si="1"/>
        <v/>
      </c>
      <c r="AT75" s="444" t="str">
        <f t="shared" si="1"/>
        <v/>
      </c>
      <c r="AU75" s="440" t="str">
        <f t="shared" si="1"/>
        <v/>
      </c>
      <c r="AV75" s="449" t="str">
        <f t="shared" si="1"/>
        <v/>
      </c>
      <c r="AW75" s="449" t="str">
        <f t="shared" si="1"/>
        <v/>
      </c>
      <c r="AX75" s="258" t="str">
        <f t="shared" si="1"/>
        <v/>
      </c>
    </row>
    <row r="76" spans="1:50">
      <c r="A76" s="266"/>
      <c r="B76" s="267"/>
      <c r="C76" s="267"/>
      <c r="D76" s="267"/>
      <c r="E76" s="267"/>
      <c r="F76" s="267"/>
      <c r="G76" s="267"/>
      <c r="H76" s="267"/>
      <c r="I76" s="632" t="s">
        <v>232</v>
      </c>
      <c r="J76" s="633"/>
      <c r="K76" s="440" t="str">
        <f>IF(COUNTBLANK(K14:K73)=60,"",MAX(K14:K73))</f>
        <v/>
      </c>
      <c r="L76" s="449" t="str">
        <f>IF(COUNTBLANK(L14:L73)=60,"",MIN(L14:L73))</f>
        <v/>
      </c>
      <c r="M76" s="449" t="str">
        <f t="shared" ref="M76:P76" si="2">IF(COUNTBLANK(M14:M73)=60,"",MIN(M14:M73))</f>
        <v/>
      </c>
      <c r="N76" s="449" t="str">
        <f t="shared" si="2"/>
        <v/>
      </c>
      <c r="O76" s="449" t="str">
        <f t="shared" si="2"/>
        <v/>
      </c>
      <c r="P76" s="449" t="str">
        <f t="shared" si="2"/>
        <v/>
      </c>
      <c r="Q76" s="449" t="str">
        <f>IF(COUNTBLANK(Q14:Q73)=60,"",MAX(Q14:Q73))</f>
        <v/>
      </c>
      <c r="R76" s="436" t="str">
        <f>IF(COUNTBLANK(R14:R73)=60,"",MAX(R14:R73))</f>
        <v/>
      </c>
      <c r="S76" s="449" t="str">
        <f t="shared" ref="S76:V76" si="3">IF(COUNTBLANK(S14:S73)=60,"",MIN(S14:S73))</f>
        <v/>
      </c>
      <c r="T76" s="436" t="str">
        <f t="shared" si="3"/>
        <v/>
      </c>
      <c r="U76" s="440" t="str">
        <f t="shared" si="3"/>
        <v/>
      </c>
      <c r="V76" s="449" t="str">
        <f t="shared" si="3"/>
        <v/>
      </c>
      <c r="W76" s="440" t="str">
        <f>IF(COUNTBLANK(W14:W73)=60,"",MAX(W14:W73))</f>
        <v/>
      </c>
      <c r="X76" s="449" t="str">
        <f t="shared" ref="X76:AX76" si="4">IF(COUNTBLANK(X14:X73)=60,"",MAX(X14:X73))</f>
        <v/>
      </c>
      <c r="Y76" s="449" t="str">
        <f t="shared" si="4"/>
        <v/>
      </c>
      <c r="Z76" s="449" t="str">
        <f t="shared" si="4"/>
        <v/>
      </c>
      <c r="AA76" s="449" t="str">
        <f t="shared" si="4"/>
        <v/>
      </c>
      <c r="AB76" s="449" t="str">
        <f t="shared" si="4"/>
        <v/>
      </c>
      <c r="AC76" s="449" t="str">
        <f t="shared" si="4"/>
        <v/>
      </c>
      <c r="AD76" s="449" t="str">
        <f t="shared" si="4"/>
        <v/>
      </c>
      <c r="AE76" s="449" t="str">
        <f t="shared" si="4"/>
        <v/>
      </c>
      <c r="AF76" s="449" t="str">
        <f t="shared" si="4"/>
        <v/>
      </c>
      <c r="AG76" s="449" t="str">
        <f t="shared" si="4"/>
        <v/>
      </c>
      <c r="AH76" s="449" t="str">
        <f t="shared" si="4"/>
        <v/>
      </c>
      <c r="AI76" s="449" t="str">
        <f t="shared" si="4"/>
        <v/>
      </c>
      <c r="AJ76" s="436" t="str">
        <f t="shared" si="4"/>
        <v/>
      </c>
      <c r="AK76" s="440" t="str">
        <f t="shared" si="4"/>
        <v/>
      </c>
      <c r="AL76" s="513" t="str">
        <f t="shared" si="4"/>
        <v/>
      </c>
      <c r="AM76" s="444" t="str">
        <f t="shared" si="4"/>
        <v/>
      </c>
      <c r="AN76" s="513" t="str">
        <f t="shared" si="4"/>
        <v/>
      </c>
      <c r="AO76" s="444" t="str">
        <f t="shared" si="4"/>
        <v/>
      </c>
      <c r="AP76" s="513" t="str">
        <f t="shared" si="4"/>
        <v/>
      </c>
      <c r="AQ76" s="444" t="str">
        <f t="shared" si="4"/>
        <v/>
      </c>
      <c r="AR76" s="436" t="str">
        <f t="shared" si="4"/>
        <v/>
      </c>
      <c r="AS76" s="440" t="str">
        <f t="shared" si="4"/>
        <v/>
      </c>
      <c r="AT76" s="436" t="str">
        <f t="shared" si="4"/>
        <v/>
      </c>
      <c r="AU76" s="440" t="str">
        <f t="shared" si="4"/>
        <v/>
      </c>
      <c r="AV76" s="449" t="str">
        <f t="shared" si="4"/>
        <v/>
      </c>
      <c r="AW76" s="449" t="str">
        <f t="shared" si="4"/>
        <v/>
      </c>
      <c r="AX76" s="258" t="str">
        <f t="shared" si="4"/>
        <v/>
      </c>
    </row>
    <row r="77" spans="1:50">
      <c r="A77" s="266"/>
      <c r="B77" s="267"/>
      <c r="C77" s="267"/>
      <c r="D77" s="267"/>
      <c r="E77" s="267"/>
      <c r="F77" s="267"/>
      <c r="G77" s="267"/>
      <c r="H77" s="267"/>
      <c r="I77" s="632" t="s">
        <v>233</v>
      </c>
      <c r="J77" s="633"/>
      <c r="K77" s="441" t="str">
        <f>IF(COUNTBLANK(K14:K73)=60,"",MIN(K14:K73))</f>
        <v/>
      </c>
      <c r="L77" s="451" t="str">
        <f t="shared" ref="L77:O77" si="5">IF(COUNTBLANK(L14:L73)=60,"",MAX(L14:L73))</f>
        <v/>
      </c>
      <c r="M77" s="451" t="str">
        <f t="shared" si="5"/>
        <v/>
      </c>
      <c r="N77" s="451" t="str">
        <f t="shared" si="5"/>
        <v/>
      </c>
      <c r="O77" s="451" t="str">
        <f t="shared" si="5"/>
        <v/>
      </c>
      <c r="P77" s="451" t="str">
        <f>IF(COUNTBLANK(P14:P73)=60,"",MAX(P14:P73))</f>
        <v/>
      </c>
      <c r="Q77" s="451" t="str">
        <f>IF(COUNTBLANK(Q14:Q73)=60,"",MIN(Q14:Q73))</f>
        <v/>
      </c>
      <c r="R77" s="438" t="str">
        <f>IF(COUNTBLANK(R14:R73)=60,"",MIN(R14:R73))</f>
        <v/>
      </c>
      <c r="S77" s="451" t="str">
        <f t="shared" ref="S77:V77" si="6">IF(COUNTBLANK(S14:S73)=60,"",MAX(S14:S73))</f>
        <v/>
      </c>
      <c r="T77" s="438" t="str">
        <f t="shared" si="6"/>
        <v/>
      </c>
      <c r="U77" s="441" t="str">
        <f t="shared" si="6"/>
        <v/>
      </c>
      <c r="V77" s="451" t="str">
        <f t="shared" si="6"/>
        <v/>
      </c>
      <c r="W77" s="441" t="str">
        <f t="shared" ref="W77:AB77" si="7">IF(COUNTBLANK(W14:W73)=60,"",MIN(W14:W73))</f>
        <v/>
      </c>
      <c r="X77" s="451" t="str">
        <f t="shared" si="7"/>
        <v/>
      </c>
      <c r="Y77" s="449" t="str">
        <f t="shared" si="7"/>
        <v/>
      </c>
      <c r="Z77" s="449" t="str">
        <f t="shared" si="7"/>
        <v/>
      </c>
      <c r="AA77" s="449" t="str">
        <f t="shared" si="7"/>
        <v/>
      </c>
      <c r="AB77" s="449" t="str">
        <f t="shared" si="7"/>
        <v/>
      </c>
      <c r="AC77" s="449" t="str">
        <f t="shared" ref="AC77:AL77" si="8">IF(COUNTBLANK(AC14:AC73)=60,"",MIN(AC14:AC73))</f>
        <v/>
      </c>
      <c r="AD77" s="449" t="str">
        <f t="shared" si="8"/>
        <v/>
      </c>
      <c r="AE77" s="449" t="str">
        <f t="shared" si="8"/>
        <v/>
      </c>
      <c r="AF77" s="449" t="str">
        <f t="shared" si="8"/>
        <v/>
      </c>
      <c r="AG77" s="449" t="str">
        <f t="shared" si="8"/>
        <v/>
      </c>
      <c r="AH77" s="449" t="str">
        <f t="shared" si="8"/>
        <v/>
      </c>
      <c r="AI77" s="449" t="str">
        <f t="shared" si="8"/>
        <v/>
      </c>
      <c r="AJ77" s="436" t="str">
        <f t="shared" si="8"/>
        <v/>
      </c>
      <c r="AK77" s="440" t="str">
        <f t="shared" si="8"/>
        <v/>
      </c>
      <c r="AL77" s="513" t="str">
        <f t="shared" si="8"/>
        <v/>
      </c>
      <c r="AM77" s="444" t="str">
        <f t="shared" ref="AM77:AP77" si="9">IF(COUNTBLANK(AM14:AM73)=60,"",MIN(AM14:AM73))</f>
        <v/>
      </c>
      <c r="AN77" s="513" t="str">
        <f t="shared" si="9"/>
        <v/>
      </c>
      <c r="AO77" s="444" t="str">
        <f t="shared" si="9"/>
        <v/>
      </c>
      <c r="AP77" s="513" t="str">
        <f t="shared" si="9"/>
        <v/>
      </c>
      <c r="AQ77" s="444" t="str">
        <f t="shared" ref="AQ77:AW77" si="10">IF(COUNTBLANK(AQ14:AQ73)=60,"",MIN(AQ14:AQ73))</f>
        <v/>
      </c>
      <c r="AR77" s="436" t="str">
        <f t="shared" si="10"/>
        <v/>
      </c>
      <c r="AS77" s="440" t="str">
        <f t="shared" si="10"/>
        <v/>
      </c>
      <c r="AT77" s="436" t="str">
        <f t="shared" si="10"/>
        <v/>
      </c>
      <c r="AU77" s="440" t="str">
        <f t="shared" si="10"/>
        <v/>
      </c>
      <c r="AV77" s="449" t="str">
        <f t="shared" si="10"/>
        <v/>
      </c>
      <c r="AW77" s="449" t="str">
        <f t="shared" si="10"/>
        <v/>
      </c>
      <c r="AX77" s="258" t="str">
        <f>IF(COUNTBLANK(AX14:AX73)=60,"",MIN(AX14:AX73))</f>
        <v/>
      </c>
    </row>
    <row r="78" spans="1:50">
      <c r="A78" s="266"/>
      <c r="B78" s="267"/>
      <c r="C78" s="267"/>
      <c r="D78" s="267"/>
      <c r="E78" s="267"/>
      <c r="F78" s="267"/>
      <c r="G78" s="267"/>
      <c r="H78" s="267"/>
      <c r="I78" s="632" t="s">
        <v>72</v>
      </c>
      <c r="J78" s="633"/>
      <c r="K78" s="440" t="str">
        <f>IF(COUNTBLANK(K14:K73)=60,"",MEDIAN(K14:K73))</f>
        <v/>
      </c>
      <c r="L78" s="449" t="str">
        <f t="shared" ref="L78:AW78" si="11">IF(COUNTBLANK(L14:L73)=60,"",MEDIAN(L14:L73))</f>
        <v/>
      </c>
      <c r="M78" s="449" t="str">
        <f t="shared" si="11"/>
        <v/>
      </c>
      <c r="N78" s="449" t="str">
        <f t="shared" si="11"/>
        <v/>
      </c>
      <c r="O78" s="449" t="str">
        <f t="shared" si="11"/>
        <v/>
      </c>
      <c r="P78" s="449" t="str">
        <f t="shared" si="11"/>
        <v/>
      </c>
      <c r="Q78" s="449" t="str">
        <f t="shared" si="11"/>
        <v/>
      </c>
      <c r="R78" s="436" t="str">
        <f t="shared" si="11"/>
        <v/>
      </c>
      <c r="S78" s="449" t="str">
        <f t="shared" si="11"/>
        <v/>
      </c>
      <c r="T78" s="436" t="str">
        <f t="shared" si="11"/>
        <v/>
      </c>
      <c r="U78" s="440" t="str">
        <f t="shared" si="11"/>
        <v/>
      </c>
      <c r="V78" s="449" t="str">
        <f t="shared" si="11"/>
        <v/>
      </c>
      <c r="W78" s="440" t="str">
        <f t="shared" si="11"/>
        <v/>
      </c>
      <c r="X78" s="449" t="str">
        <f t="shared" si="11"/>
        <v/>
      </c>
      <c r="Y78" s="449" t="str">
        <f t="shared" si="11"/>
        <v/>
      </c>
      <c r="Z78" s="449" t="str">
        <f t="shared" si="11"/>
        <v/>
      </c>
      <c r="AA78" s="449" t="str">
        <f t="shared" si="11"/>
        <v/>
      </c>
      <c r="AB78" s="449" t="str">
        <f t="shared" si="11"/>
        <v/>
      </c>
      <c r="AC78" s="449" t="str">
        <f t="shared" si="11"/>
        <v/>
      </c>
      <c r="AD78" s="449" t="str">
        <f t="shared" si="11"/>
        <v/>
      </c>
      <c r="AE78" s="449" t="str">
        <f t="shared" si="11"/>
        <v/>
      </c>
      <c r="AF78" s="449" t="str">
        <f t="shared" si="11"/>
        <v/>
      </c>
      <c r="AG78" s="449" t="str">
        <f t="shared" si="11"/>
        <v/>
      </c>
      <c r="AH78" s="449" t="str">
        <f t="shared" si="11"/>
        <v/>
      </c>
      <c r="AI78" s="449" t="str">
        <f t="shared" si="11"/>
        <v/>
      </c>
      <c r="AJ78" s="436" t="str">
        <f t="shared" si="11"/>
        <v/>
      </c>
      <c r="AK78" s="440" t="str">
        <f t="shared" si="11"/>
        <v/>
      </c>
      <c r="AL78" s="513" t="str">
        <f t="shared" si="11"/>
        <v/>
      </c>
      <c r="AM78" s="444" t="str">
        <f t="shared" si="11"/>
        <v/>
      </c>
      <c r="AN78" s="513" t="str">
        <f t="shared" si="11"/>
        <v/>
      </c>
      <c r="AO78" s="444" t="str">
        <f t="shared" si="11"/>
        <v/>
      </c>
      <c r="AP78" s="513" t="str">
        <f t="shared" si="11"/>
        <v/>
      </c>
      <c r="AQ78" s="444" t="str">
        <f t="shared" si="11"/>
        <v/>
      </c>
      <c r="AR78" s="436" t="str">
        <f t="shared" si="11"/>
        <v/>
      </c>
      <c r="AS78" s="440" t="str">
        <f t="shared" si="11"/>
        <v/>
      </c>
      <c r="AT78" s="436" t="str">
        <f t="shared" si="11"/>
        <v/>
      </c>
      <c r="AU78" s="440" t="str">
        <f t="shared" si="11"/>
        <v/>
      </c>
      <c r="AV78" s="449" t="str">
        <f t="shared" si="11"/>
        <v/>
      </c>
      <c r="AW78" s="449" t="str">
        <f t="shared" si="11"/>
        <v/>
      </c>
      <c r="AX78" s="258" t="str">
        <f>IF(COUNTBLANK(AX14:AX73)=60,"",MEDIAN(AX14:AX73))</f>
        <v/>
      </c>
    </row>
    <row r="79" spans="1:50" ht="14.25" thickBot="1">
      <c r="A79" s="266"/>
      <c r="B79" s="267"/>
      <c r="C79" s="267"/>
      <c r="D79" s="267"/>
      <c r="E79" s="267"/>
      <c r="F79" s="267"/>
      <c r="G79" s="267"/>
      <c r="H79" s="356"/>
      <c r="I79" s="628" t="s">
        <v>234</v>
      </c>
      <c r="J79" s="629"/>
      <c r="K79" s="442" t="str">
        <f>IF(COUNTBLANK(K14:K73)=60,"",IF(COUNTBLANK(K14:K73)=59,"",VAR(K14:K73)))</f>
        <v/>
      </c>
      <c r="L79" s="450" t="str">
        <f t="shared" ref="L79:AX79" si="12">IF(COUNTBLANK(L14:L73)=60,"",IF(COUNTBLANK(L14:L73)=59,"",VAR(L14:L73)))</f>
        <v/>
      </c>
      <c r="M79" s="450" t="str">
        <f t="shared" si="12"/>
        <v/>
      </c>
      <c r="N79" s="450" t="str">
        <f t="shared" si="12"/>
        <v/>
      </c>
      <c r="O79" s="450" t="str">
        <f t="shared" si="12"/>
        <v/>
      </c>
      <c r="P79" s="450" t="str">
        <f t="shared" si="12"/>
        <v/>
      </c>
      <c r="Q79" s="450" t="str">
        <f t="shared" si="12"/>
        <v/>
      </c>
      <c r="R79" s="446" t="str">
        <f t="shared" si="12"/>
        <v/>
      </c>
      <c r="S79" s="450" t="str">
        <f t="shared" si="12"/>
        <v/>
      </c>
      <c r="T79" s="446" t="str">
        <f t="shared" si="12"/>
        <v/>
      </c>
      <c r="U79" s="442" t="str">
        <f t="shared" si="12"/>
        <v/>
      </c>
      <c r="V79" s="450" t="str">
        <f t="shared" si="12"/>
        <v/>
      </c>
      <c r="W79" s="442" t="str">
        <f t="shared" si="12"/>
        <v/>
      </c>
      <c r="X79" s="450" t="str">
        <f t="shared" si="12"/>
        <v/>
      </c>
      <c r="Y79" s="450" t="str">
        <f t="shared" si="12"/>
        <v/>
      </c>
      <c r="Z79" s="450" t="str">
        <f t="shared" si="12"/>
        <v/>
      </c>
      <c r="AA79" s="450" t="str">
        <f t="shared" si="12"/>
        <v/>
      </c>
      <c r="AB79" s="450" t="str">
        <f t="shared" si="12"/>
        <v/>
      </c>
      <c r="AC79" s="450" t="str">
        <f t="shared" si="12"/>
        <v/>
      </c>
      <c r="AD79" s="450" t="str">
        <f t="shared" si="12"/>
        <v/>
      </c>
      <c r="AE79" s="450" t="str">
        <f t="shared" si="12"/>
        <v/>
      </c>
      <c r="AF79" s="450" t="str">
        <f t="shared" si="12"/>
        <v/>
      </c>
      <c r="AG79" s="450" t="str">
        <f t="shared" si="12"/>
        <v/>
      </c>
      <c r="AH79" s="450" t="str">
        <f t="shared" si="12"/>
        <v/>
      </c>
      <c r="AI79" s="450" t="str">
        <f t="shared" si="12"/>
        <v/>
      </c>
      <c r="AJ79" s="446" t="str">
        <f t="shared" si="12"/>
        <v/>
      </c>
      <c r="AK79" s="442" t="str">
        <f t="shared" si="12"/>
        <v/>
      </c>
      <c r="AL79" s="450" t="str">
        <f t="shared" si="12"/>
        <v/>
      </c>
      <c r="AM79" s="442" t="str">
        <f t="shared" si="12"/>
        <v/>
      </c>
      <c r="AN79" s="514" t="str">
        <f t="shared" si="12"/>
        <v/>
      </c>
      <c r="AO79" s="446" t="str">
        <f t="shared" si="12"/>
        <v/>
      </c>
      <c r="AP79" s="514" t="str">
        <f t="shared" si="12"/>
        <v/>
      </c>
      <c r="AQ79" s="446" t="str">
        <f t="shared" si="12"/>
        <v/>
      </c>
      <c r="AR79" s="446" t="str">
        <f t="shared" si="12"/>
        <v/>
      </c>
      <c r="AS79" s="442" t="str">
        <f t="shared" si="12"/>
        <v/>
      </c>
      <c r="AT79" s="446" t="str">
        <f t="shared" si="12"/>
        <v/>
      </c>
      <c r="AU79" s="442" t="str">
        <f t="shared" si="12"/>
        <v/>
      </c>
      <c r="AV79" s="450" t="str">
        <f t="shared" si="12"/>
        <v/>
      </c>
      <c r="AW79" s="450" t="str">
        <f t="shared" si="12"/>
        <v/>
      </c>
      <c r="AX79" s="282" t="str">
        <f t="shared" si="12"/>
        <v/>
      </c>
    </row>
    <row r="80" spans="1:50">
      <c r="A80" s="198"/>
      <c r="B80" s="198"/>
      <c r="C80" s="198"/>
      <c r="D80" s="198"/>
      <c r="E80" s="198"/>
      <c r="F80" s="198"/>
      <c r="G80" s="198"/>
      <c r="H80" s="267"/>
      <c r="I80" s="238"/>
      <c r="J80" s="459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460"/>
      <c r="AC80" s="460"/>
      <c r="AD80" s="460"/>
      <c r="AE80" s="460"/>
      <c r="AF80" s="460"/>
      <c r="AG80" s="460"/>
      <c r="AH80" s="460"/>
      <c r="AI80" s="460"/>
      <c r="AJ80" s="460"/>
      <c r="AK80" s="460"/>
      <c r="AL80" s="460"/>
      <c r="AM80" s="460"/>
      <c r="AN80" s="460"/>
      <c r="AO80" s="460"/>
      <c r="AP80" s="460"/>
      <c r="AQ80" s="460"/>
      <c r="AR80" s="457"/>
      <c r="AS80" s="457"/>
      <c r="AT80" s="457"/>
      <c r="AU80" s="457"/>
      <c r="AV80" s="457"/>
      <c r="AW80" s="457"/>
      <c r="AX80" s="457"/>
    </row>
    <row r="81" spans="1:43" ht="14.25">
      <c r="A81" s="636" t="s">
        <v>355</v>
      </c>
      <c r="B81" s="636"/>
      <c r="C81" s="636"/>
      <c r="D81" s="636"/>
      <c r="E81" s="636"/>
      <c r="F81" s="186"/>
      <c r="G81" s="198"/>
      <c r="H81" s="198"/>
      <c r="I81" s="238"/>
      <c r="J81" s="238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</row>
    <row r="82" spans="1:43" ht="14.25" thickBot="1">
      <c r="G82" s="198"/>
      <c r="H82" s="198"/>
      <c r="I82" s="238"/>
      <c r="J82" s="238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</row>
    <row r="83" spans="1:43">
      <c r="A83" s="531" t="str">
        <f>IF(入力!A3="","",入力!A3)</f>
        <v>測定日【関数】</v>
      </c>
      <c r="B83" s="532"/>
      <c r="C83" s="535">
        <f>IF(入力!C3="","",入力!C3)</f>
        <v>42370</v>
      </c>
      <c r="D83" s="535"/>
      <c r="E83" s="536"/>
      <c r="G83" s="213" t="s">
        <v>170</v>
      </c>
      <c r="H83" s="198"/>
      <c r="I83" s="238"/>
      <c r="J83" s="238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</row>
    <row r="84" spans="1:43">
      <c r="A84" s="533" t="str">
        <f>IF(入力!A4="","",入力!A4)</f>
        <v>測定日【表示】</v>
      </c>
      <c r="B84" s="534"/>
      <c r="C84" s="578" t="str">
        <f>IF(入力!C4="","",入力!C4)</f>
        <v>2016.01.01</v>
      </c>
      <c r="D84" s="578"/>
      <c r="E84" s="579"/>
      <c r="G84" s="213" t="s">
        <v>171</v>
      </c>
      <c r="H84" s="198"/>
      <c r="I84" s="238"/>
      <c r="J84" s="238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</row>
    <row r="85" spans="1:43">
      <c r="A85" s="533" t="str">
        <f>IF(入力!A5="","",入力!A5)</f>
        <v>測定場所</v>
      </c>
      <c r="B85" s="534"/>
      <c r="C85" s="578" t="str">
        <f>IF(入力!C5="","",入力!C5)</f>
        <v>●●トレーニングセンター</v>
      </c>
      <c r="D85" s="578"/>
      <c r="E85" s="579"/>
      <c r="G85" s="213" t="s">
        <v>173</v>
      </c>
      <c r="H85" s="198"/>
      <c r="I85" s="238"/>
      <c r="J85" s="238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</row>
    <row r="86" spans="1:43">
      <c r="A86" s="533" t="str">
        <f>IF(入力!A6="","",入力!A6)</f>
        <v>チームカテゴリー</v>
      </c>
      <c r="B86" s="534"/>
      <c r="C86" s="578" t="str">
        <f>IF(入力!C6="","",入力!C6)</f>
        <v>●●チーム</v>
      </c>
      <c r="D86" s="578"/>
      <c r="E86" s="579"/>
      <c r="G86" s="213" t="s">
        <v>174</v>
      </c>
      <c r="H86" s="198"/>
      <c r="I86" s="238"/>
      <c r="J86" s="238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</row>
    <row r="87" spans="1:43" ht="14.25" thickBot="1">
      <c r="A87" s="581" t="str">
        <f>IF(入力!A7="","",入力!A7)</f>
        <v>入力者</v>
      </c>
      <c r="B87" s="582"/>
      <c r="C87" s="643" t="str">
        <f>IF(入力!C7="","",入力!C7)</f>
        <v>○○ ○○</v>
      </c>
      <c r="D87" s="643"/>
      <c r="E87" s="644"/>
      <c r="G87" s="213"/>
      <c r="H87" s="198"/>
      <c r="I87" s="238"/>
      <c r="J87" s="238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</row>
    <row r="88" spans="1:43" ht="14.25" thickBot="1">
      <c r="A88" s="19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239"/>
    </row>
    <row r="89" spans="1:43">
      <c r="A89" s="572" t="s">
        <v>47</v>
      </c>
      <c r="B89" s="575" t="s">
        <v>60</v>
      </c>
      <c r="C89" s="575" t="s">
        <v>108</v>
      </c>
      <c r="D89" s="575" t="s">
        <v>79</v>
      </c>
      <c r="E89" s="575" t="s">
        <v>84</v>
      </c>
      <c r="F89" s="575" t="s">
        <v>109</v>
      </c>
      <c r="G89" s="575" t="s">
        <v>82</v>
      </c>
      <c r="H89" s="575" t="s">
        <v>347</v>
      </c>
      <c r="I89" s="575" t="s">
        <v>80</v>
      </c>
      <c r="J89" s="594" t="s">
        <v>81</v>
      </c>
      <c r="K89" s="584" t="s">
        <v>118</v>
      </c>
      <c r="L89" s="585"/>
      <c r="M89" s="585"/>
      <c r="N89" s="585"/>
      <c r="O89" s="585"/>
      <c r="P89" s="585"/>
      <c r="Q89" s="586"/>
      <c r="R89" s="646" t="s">
        <v>119</v>
      </c>
      <c r="S89" s="645" t="s">
        <v>122</v>
      </c>
      <c r="T89" s="551" t="s">
        <v>132</v>
      </c>
      <c r="U89" s="552"/>
      <c r="V89" s="552"/>
      <c r="W89" s="552"/>
      <c r="X89" s="552"/>
      <c r="Y89" s="552"/>
      <c r="Z89" s="552"/>
      <c r="AA89" s="552"/>
      <c r="AB89" s="552"/>
      <c r="AC89" s="553"/>
      <c r="AD89" s="545" t="s">
        <v>135</v>
      </c>
      <c r="AE89" s="545"/>
      <c r="AF89" s="545"/>
      <c r="AG89" s="545"/>
      <c r="AH89" s="545"/>
      <c r="AI89" s="546"/>
      <c r="AJ89" s="562" t="s">
        <v>141</v>
      </c>
      <c r="AK89" s="563"/>
      <c r="AL89" s="556" t="s">
        <v>237</v>
      </c>
      <c r="AM89" s="624"/>
      <c r="AN89" s="626" t="s">
        <v>235</v>
      </c>
      <c r="AQ89" s="198"/>
    </row>
    <row r="90" spans="1:43">
      <c r="A90" s="573"/>
      <c r="B90" s="576"/>
      <c r="C90" s="576"/>
      <c r="D90" s="576"/>
      <c r="E90" s="576"/>
      <c r="F90" s="576"/>
      <c r="G90" s="576"/>
      <c r="H90" s="576"/>
      <c r="I90" s="576"/>
      <c r="J90" s="595"/>
      <c r="K90" s="587"/>
      <c r="L90" s="588"/>
      <c r="M90" s="588"/>
      <c r="N90" s="588"/>
      <c r="O90" s="588"/>
      <c r="P90" s="588"/>
      <c r="Q90" s="589"/>
      <c r="R90" s="647"/>
      <c r="S90" s="718"/>
      <c r="T90" s="540" t="s">
        <v>133</v>
      </c>
      <c r="U90" s="541"/>
      <c r="V90" s="541"/>
      <c r="W90" s="541"/>
      <c r="X90" s="541"/>
      <c r="Y90" s="541"/>
      <c r="Z90" s="541"/>
      <c r="AA90" s="541"/>
      <c r="AB90" s="542"/>
      <c r="AC90" s="523" t="s">
        <v>124</v>
      </c>
      <c r="AD90" s="547" t="s">
        <v>136</v>
      </c>
      <c r="AE90" s="548"/>
      <c r="AF90" s="568" t="s">
        <v>137</v>
      </c>
      <c r="AG90" s="548"/>
      <c r="AH90" s="568" t="s">
        <v>138</v>
      </c>
      <c r="AI90" s="548"/>
      <c r="AJ90" s="564"/>
      <c r="AK90" s="565"/>
      <c r="AL90" s="559"/>
      <c r="AM90" s="625"/>
      <c r="AN90" s="627"/>
    </row>
    <row r="91" spans="1:43">
      <c r="A91" s="573"/>
      <c r="B91" s="576"/>
      <c r="C91" s="576"/>
      <c r="D91" s="576"/>
      <c r="E91" s="576"/>
      <c r="F91" s="576"/>
      <c r="G91" s="576"/>
      <c r="H91" s="576"/>
      <c r="I91" s="576"/>
      <c r="J91" s="595"/>
      <c r="K91" s="190" t="s">
        <v>110</v>
      </c>
      <c r="L91" s="191" t="s">
        <v>111</v>
      </c>
      <c r="M91" s="192" t="s">
        <v>112</v>
      </c>
      <c r="N91" s="192" t="s">
        <v>128</v>
      </c>
      <c r="O91" s="192" t="s">
        <v>117</v>
      </c>
      <c r="P91" s="592" t="s">
        <v>167</v>
      </c>
      <c r="Q91" s="593"/>
      <c r="R91" s="475" t="s">
        <v>120</v>
      </c>
      <c r="S91" s="489" t="s">
        <v>123</v>
      </c>
      <c r="T91" s="598" t="s">
        <v>134</v>
      </c>
      <c r="U91" s="599"/>
      <c r="V91" s="537" t="s">
        <v>125</v>
      </c>
      <c r="W91" s="539"/>
      <c r="X91" s="537" t="s">
        <v>348</v>
      </c>
      <c r="Y91" s="539"/>
      <c r="Z91" s="537" t="s">
        <v>352</v>
      </c>
      <c r="AA91" s="539"/>
      <c r="AB91" s="474" t="s">
        <v>126</v>
      </c>
      <c r="AC91" s="524" t="s">
        <v>127</v>
      </c>
      <c r="AD91" s="623" t="s">
        <v>139</v>
      </c>
      <c r="AE91" s="570"/>
      <c r="AF91" s="512" t="s">
        <v>140</v>
      </c>
      <c r="AG91" s="505" t="s">
        <v>236</v>
      </c>
      <c r="AH91" s="623" t="s">
        <v>346</v>
      </c>
      <c r="AI91" s="570"/>
      <c r="AJ91" s="195" t="s">
        <v>142</v>
      </c>
      <c r="AK91" s="259" t="s">
        <v>143</v>
      </c>
      <c r="AL91" s="279" t="s">
        <v>241</v>
      </c>
      <c r="AM91" s="276" t="s">
        <v>242</v>
      </c>
      <c r="AN91" s="255"/>
    </row>
    <row r="92" spans="1:43">
      <c r="A92" s="573"/>
      <c r="B92" s="576"/>
      <c r="C92" s="576"/>
      <c r="D92" s="576"/>
      <c r="E92" s="576"/>
      <c r="F92" s="576"/>
      <c r="G92" s="576"/>
      <c r="H92" s="576"/>
      <c r="I92" s="576"/>
      <c r="J92" s="595"/>
      <c r="K92" s="179"/>
      <c r="L92" s="180"/>
      <c r="M92" s="181"/>
      <c r="N92" s="181"/>
      <c r="O92" s="181"/>
      <c r="P92" s="193" t="s">
        <v>146</v>
      </c>
      <c r="Q92" s="194" t="s">
        <v>147</v>
      </c>
      <c r="R92" s="476"/>
      <c r="S92" s="490"/>
      <c r="T92" s="162"/>
      <c r="U92" s="164" t="s">
        <v>144</v>
      </c>
      <c r="V92" s="162"/>
      <c r="W92" s="164" t="s">
        <v>144</v>
      </c>
      <c r="X92" s="162"/>
      <c r="Y92" s="164" t="s">
        <v>144</v>
      </c>
      <c r="Z92" s="162"/>
      <c r="AA92" s="164" t="s">
        <v>144</v>
      </c>
      <c r="AB92" s="473"/>
      <c r="AC92" s="525"/>
      <c r="AD92" s="163" t="s">
        <v>149</v>
      </c>
      <c r="AE92" s="498" t="s">
        <v>150</v>
      </c>
      <c r="AF92" s="163"/>
      <c r="AG92" s="506"/>
      <c r="AH92" s="163" t="s">
        <v>243</v>
      </c>
      <c r="AI92" s="177" t="s">
        <v>244</v>
      </c>
      <c r="AJ92" s="178"/>
      <c r="AK92" s="260"/>
      <c r="AL92" s="280"/>
      <c r="AM92" s="277"/>
      <c r="AN92" s="256"/>
    </row>
    <row r="93" spans="1:43">
      <c r="A93" s="574"/>
      <c r="B93" s="577"/>
      <c r="C93" s="577"/>
      <c r="D93" s="577"/>
      <c r="E93" s="577"/>
      <c r="F93" s="577"/>
      <c r="G93" s="577"/>
      <c r="H93" s="577"/>
      <c r="I93" s="577"/>
      <c r="J93" s="596"/>
      <c r="K93" s="165" t="s">
        <v>114</v>
      </c>
      <c r="L93" s="166" t="s">
        <v>113</v>
      </c>
      <c r="M93" s="167" t="s">
        <v>116</v>
      </c>
      <c r="N93" s="167" t="s">
        <v>113</v>
      </c>
      <c r="O93" s="167" t="s">
        <v>148</v>
      </c>
      <c r="P93" s="210" t="s">
        <v>114</v>
      </c>
      <c r="Q93" s="211" t="s">
        <v>114</v>
      </c>
      <c r="R93" s="168" t="s">
        <v>121</v>
      </c>
      <c r="S93" s="494" t="s">
        <v>121</v>
      </c>
      <c r="T93" s="175" t="s">
        <v>114</v>
      </c>
      <c r="U93" s="173" t="s">
        <v>114</v>
      </c>
      <c r="V93" s="171" t="s">
        <v>114</v>
      </c>
      <c r="W93" s="173" t="s">
        <v>114</v>
      </c>
      <c r="X93" s="171" t="s">
        <v>114</v>
      </c>
      <c r="Y93" s="173" t="s">
        <v>114</v>
      </c>
      <c r="Z93" s="171" t="s">
        <v>114</v>
      </c>
      <c r="AA93" s="173" t="s">
        <v>114</v>
      </c>
      <c r="AB93" s="174" t="s">
        <v>131</v>
      </c>
      <c r="AC93" s="526" t="s">
        <v>131</v>
      </c>
      <c r="AD93" s="170" t="s">
        <v>114</v>
      </c>
      <c r="AE93" s="499" t="s">
        <v>114</v>
      </c>
      <c r="AF93" s="496" t="s">
        <v>114</v>
      </c>
      <c r="AG93" s="499" t="s">
        <v>114</v>
      </c>
      <c r="AH93" s="496" t="s">
        <v>226</v>
      </c>
      <c r="AI93" s="196" t="s">
        <v>226</v>
      </c>
      <c r="AJ93" s="197" t="s">
        <v>131</v>
      </c>
      <c r="AK93" s="261" t="s">
        <v>153</v>
      </c>
      <c r="AL93" s="281" t="s">
        <v>238</v>
      </c>
      <c r="AM93" s="278" t="s">
        <v>238</v>
      </c>
      <c r="AN93" s="257"/>
    </row>
    <row r="94" spans="1:43">
      <c r="A94" s="96">
        <f>IF(入力!A14="","",入力!A14)</f>
        <v>1</v>
      </c>
      <c r="B94" s="185" t="str">
        <f>IF(入力!B14="","",入力!B14)</f>
        <v/>
      </c>
      <c r="C94" s="185" t="str">
        <f>IF(入力!C14="","",入力!C14)</f>
        <v/>
      </c>
      <c r="D94" s="227" t="str">
        <f>IF(入力!D14="","",入力!D14)</f>
        <v/>
      </c>
      <c r="E94" s="350" t="str">
        <f>IF(入力!E14="", IF(D94="","",DATEDIF(D94,入力!$C$3,"Y")),入力!E14)</f>
        <v/>
      </c>
      <c r="F94" s="350" t="str">
        <f>IF(入力!F14="","",入力!F14)</f>
        <v/>
      </c>
      <c r="G94" s="185" t="str">
        <f>IF(入力!G14="","",入力!G14)</f>
        <v/>
      </c>
      <c r="H94" s="185" t="str">
        <f>IF(入力!H14="","",入力!H14)</f>
        <v/>
      </c>
      <c r="I94" s="350" t="str">
        <f>IF(入力!I14="","",入力!I14)</f>
        <v/>
      </c>
      <c r="J94" s="158" t="str">
        <f>IF(入力!J14="","",入力!J14)</f>
        <v/>
      </c>
      <c r="K94" s="159" t="str">
        <f>IF(入力!K14="","",入力!K14)</f>
        <v/>
      </c>
      <c r="L94" s="83" t="str">
        <f>IF(入力!L14="","",入力!L14)</f>
        <v/>
      </c>
      <c r="M94" s="205" t="str">
        <f>IF(OR(入力!M14="",入力!N14=""),"",((4.57/(1.0888-0.00153*(入力!M14+入力!N14))-4.142)*100))</f>
        <v/>
      </c>
      <c r="N94" s="83" t="str">
        <f>IF(OR(入力!L14="",入力!M14="",入力!N14=""),"",(入力!L14-(入力!L14*(4.57/(1.0888-0.00153*(入力!M14+入力!N14))-4.142)*100)/100))</f>
        <v/>
      </c>
      <c r="O94" s="83" t="str">
        <f>IF(入力!P14="", IF(入力!K14="","",入力!L14/POWER(入力!K14/100,2)),入力!P14)</f>
        <v/>
      </c>
      <c r="P94" s="83" t="str">
        <f>IF(入力!Q14="","",入力!Q14)</f>
        <v/>
      </c>
      <c r="Q94" s="189" t="str">
        <f>IF(入力!R14="","",入力!R14)</f>
        <v/>
      </c>
      <c r="R94" s="232" t="str">
        <f xml:space="preserve"> IF(入力!S14="",IF(入力!T14="","",入力!T14),IF(入力!T14="",入力!S14,IF(入力!S14&gt;入力!T14,入力!T14,入力!S14)))</f>
        <v/>
      </c>
      <c r="S94" s="487" t="str">
        <f>IF(入力!U14="",IF(入力!V14="","",入力!V14),IF(入力!V14="",入力!U14,IF(入力!U14&gt;入力!V14,入力!V14,入力!U14)))</f>
        <v/>
      </c>
      <c r="T94" s="226" t="str">
        <f>IF(入力!W14="",IF(入力!X14="","",入力!X14),IF(入力!X14="",入力!W14,IF(入力!W14&gt;入力!X14,入力!W14,入力!X14)))</f>
        <v/>
      </c>
      <c r="U94" s="234" t="str">
        <f>IF(入力!Y14="", IF(入力!W14="",IF(入力!X14="","",入力!X14-入力!Q14),IF(入力!X14="",入力!W14-入力!Q14,IF(入力!W14&gt;入力!X14,入力!W14-入力!Q14,入力!X14-入力!Q14))),入力!Y14)</f>
        <v/>
      </c>
      <c r="V94" s="234" t="str">
        <f>IF(入力!Z14="",IF(入力!AA14="","",入力!AA14),IF(入力!AA14="",入力!Z14,IF(入力!Z14&gt;入力!AA14,入力!Z14,入力!AA14)))</f>
        <v/>
      </c>
      <c r="W94" s="234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234" t="str">
        <f>IF(入力!AC14="",IF(入力!AD14="","",入力!AD14),IF(入力!AD14="",入力!AC14,IF(入力!AC14&gt;入力!AD14,入力!AC14,入力!AD14)))</f>
        <v/>
      </c>
      <c r="Y94" s="234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234" t="str">
        <f>IF(入力!AF14="",IF(入力!AG14="","",入力!AG14),IF(入力!AG14="",入力!AF14,IF(入力!AF14&gt;入力!AG14,入力!AF14,入力!AG14)))</f>
        <v/>
      </c>
      <c r="AA94" s="234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126" t="str">
        <f>IF(入力!AI14="",IF(入力!AJ14="","",入力!AJ14),IF(入力!AJ14="",入力!AI14,IF(入力!AI14&gt;入力!AJ14,入力!AI14,入力!AJ14)))</f>
        <v/>
      </c>
      <c r="AC94" s="232" t="str">
        <f>IF(入力!AK14="",IF(入力!AL14="","",入力!AL14),IF(入力!AL14="",入力!AK14,IF(入力!AK14&gt;入力!AL14,入力!AK14,入力!AL14)))</f>
        <v/>
      </c>
      <c r="AD94" s="231" t="str">
        <f>IF(入力!AM14="","",入力!AM14)</f>
        <v/>
      </c>
      <c r="AE94" s="158" t="str">
        <f>IF(入力!AN14="","",入力!AN14)</f>
        <v/>
      </c>
      <c r="AF94" s="231" t="str">
        <f>IF(入力!AO14="","",入力!AO14)</f>
        <v/>
      </c>
      <c r="AG94" s="244" t="str">
        <f>IF(入力!AP14="","",入力!AP14)</f>
        <v/>
      </c>
      <c r="AH94" s="510" t="str">
        <f>IF(入力!AQ14="","",入力!AQ14)</f>
        <v/>
      </c>
      <c r="AI94" s="84" t="str">
        <f>IF(入力!AR14="","",入力!AR14)</f>
        <v/>
      </c>
      <c r="AJ94" s="351" t="str">
        <f>IF(入力!AS14="","",入力!AS14)</f>
        <v/>
      </c>
      <c r="AK94" s="158" t="str">
        <f>IF(入力!AT14="","",入力!AT14)</f>
        <v/>
      </c>
      <c r="AL94" s="160" t="str">
        <f>IF(入力!AU14="",IF(入力!AV14="","",入力!AV14),IF(入力!AV14="",入力!AU14,IF(入力!AU14&gt;入力!AV14,入力!AU14,入力!AV14)))</f>
        <v/>
      </c>
      <c r="AM94" s="283" t="str">
        <f>IF(入力!AW14="",IF(入力!AX14="","",入力!AX14),IF(入力!AX14="",入力!AW14,IF(入力!AW14&gt;入力!AX14,入力!AW14,入力!AX14)))</f>
        <v/>
      </c>
      <c r="AN94" s="199" t="str">
        <f>IF(入力!K14="","", IF(入力!AC14="","", IF(入力!Z14="","", K94/224*((X94-224)+(V94-224)))))</f>
        <v/>
      </c>
    </row>
    <row r="95" spans="1:43">
      <c r="A95" s="96">
        <f>IF(入力!A15="","",入力!A15)</f>
        <v>2</v>
      </c>
      <c r="B95" s="185" t="str">
        <f>IF(入力!B15="","",入力!B15)</f>
        <v/>
      </c>
      <c r="C95" s="185" t="str">
        <f>IF(入力!C15="","",入力!C15)</f>
        <v/>
      </c>
      <c r="D95" s="227" t="str">
        <f>IF(入力!D15="","",入力!D15)</f>
        <v/>
      </c>
      <c r="E95" s="418" t="str">
        <f>IF(入力!E15="", IF(D95="","",DATEDIF(D95,入力!$C$3,"Y")),入力!E15)</f>
        <v/>
      </c>
      <c r="F95" s="350" t="str">
        <f>IF(入力!F15="","",入力!F15)</f>
        <v/>
      </c>
      <c r="G95" s="185" t="str">
        <f>IF(入力!G15="","",入力!G15)</f>
        <v/>
      </c>
      <c r="H95" s="185" t="str">
        <f>IF(入力!H15="","",入力!H15)</f>
        <v/>
      </c>
      <c r="I95" s="350" t="str">
        <f>IF(入力!I15="","",入力!I15)</f>
        <v/>
      </c>
      <c r="J95" s="350" t="str">
        <f>IF(入力!J15="","",入力!J15)</f>
        <v/>
      </c>
      <c r="K95" s="159" t="str">
        <f>IF(入力!K15="","",入力!K15)</f>
        <v/>
      </c>
      <c r="L95" s="83" t="str">
        <f>IF(入力!L15="","",入力!L15)</f>
        <v/>
      </c>
      <c r="M95" s="205" t="str">
        <f>IF(OR(入力!M15="",入力!N15=""),"",((4.57/(1.0888-0.00153*(入力!M15+入力!N15))-4.142)*100))</f>
        <v/>
      </c>
      <c r="N95" s="83" t="str">
        <f>IF(OR(入力!L15="",入力!M15="",入力!N15=""),"",(入力!L15-(入力!L15*(4.57/(1.0888-0.00153*(入力!M15+入力!N15))-4.142)*100)/100))</f>
        <v/>
      </c>
      <c r="O95" s="83" t="str">
        <f>IF(入力!P15="", IF(入力!K15="","",入力!L15/POWER(入力!K15/100,2)),入力!P15)</f>
        <v/>
      </c>
      <c r="P95" s="83" t="str">
        <f>IF(入力!Q15="","",入力!Q15)</f>
        <v/>
      </c>
      <c r="Q95" s="189" t="str">
        <f>IF(入力!R15="","",入力!R15)</f>
        <v/>
      </c>
      <c r="R95" s="232" t="str">
        <f xml:space="preserve"> IF(入力!S15="",IF(入力!T15="","",入力!T15),IF(入力!T15="",入力!S15,IF(入力!S15&gt;入力!T15,入力!T15,入力!S15)))</f>
        <v/>
      </c>
      <c r="S95" s="487" t="str">
        <f>IF(入力!U15="",IF(入力!V15="","",入力!V15),IF(入力!V15="",入力!U15,IF(入力!U15&gt;入力!V15,入力!V15,入力!U15)))</f>
        <v/>
      </c>
      <c r="T95" s="226" t="str">
        <f>IF(入力!W15="",IF(入力!X15="","",入力!X15),IF(入力!X15="",入力!W15,IF(入力!W15&gt;入力!X15,入力!W15,入力!X15)))</f>
        <v/>
      </c>
      <c r="U95" s="234" t="str">
        <f>IF(入力!Y15="", IF(入力!W15="",IF(入力!X15="","",入力!X15-入力!Q15),IF(入力!X15="",入力!W15-入力!Q15,IF(入力!W15&gt;入力!X15,入力!W15-入力!Q15,入力!X15-入力!Q15))),入力!Y15)</f>
        <v/>
      </c>
      <c r="V95" s="234" t="str">
        <f>IF(入力!Z15="",IF(入力!AA15="","",入力!AA15),IF(入力!AA15="",入力!Z15,IF(入力!Z15&gt;入力!AA15,入力!Z15,入力!AA15)))</f>
        <v/>
      </c>
      <c r="W95" s="234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234" t="str">
        <f>IF(入力!AC15="",IF(入力!AD15="","",入力!AD15),IF(入力!AD15="",入力!AC15,IF(入力!AC15&gt;入力!AD15,入力!AC15,入力!AD15)))</f>
        <v/>
      </c>
      <c r="Y95" s="234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234" t="str">
        <f>IF(入力!AF15="",IF(入力!AG15="","",入力!AG15),IF(入力!AG15="",入力!AF15,IF(入力!AF15&gt;入力!AG15,入力!AF15,入力!AG15)))</f>
        <v/>
      </c>
      <c r="AA95" s="234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126" t="str">
        <f>IF(入力!AI15="",IF(入力!AJ15="","",入力!AJ15),IF(入力!AJ15="",入力!AI15,IF(入力!AI15&gt;入力!AJ15,入力!AI15,入力!AJ15)))</f>
        <v/>
      </c>
      <c r="AC95" s="232" t="str">
        <f>IF(入力!AK15="",IF(入力!AL15="","",入力!AL15),IF(入力!AL15="",入力!AK15,IF(入力!AK15&gt;入力!AL15,入力!AK15,入力!AL15)))</f>
        <v/>
      </c>
      <c r="AD95" s="231" t="str">
        <f>IF(入力!AM15="","",入力!AM15)</f>
        <v/>
      </c>
      <c r="AE95" s="158" t="str">
        <f>IF(入力!AN15="","",入力!AN15)</f>
        <v/>
      </c>
      <c r="AF95" s="231" t="str">
        <f>IF(入力!AO15="","",入力!AO15)</f>
        <v/>
      </c>
      <c r="AG95" s="244" t="str">
        <f>IF(入力!AP15="","",入力!AP15)</f>
        <v/>
      </c>
      <c r="AH95" s="510" t="str">
        <f>IF(入力!AQ15="","",入力!AQ15)</f>
        <v/>
      </c>
      <c r="AI95" s="84" t="str">
        <f>IF(入力!AR15="","",入力!AR15)</f>
        <v/>
      </c>
      <c r="AJ95" s="351" t="str">
        <f>IF(入力!AS15="","",入力!AS15)</f>
        <v/>
      </c>
      <c r="AK95" s="158" t="str">
        <f>IF(入力!AT15="","",入力!AT15)</f>
        <v/>
      </c>
      <c r="AL95" s="160" t="str">
        <f>IF(入力!AU15="",IF(入力!AV15="","",入力!AV15),IF(入力!AV15="",入力!AU15,IF(入力!AU15&gt;入力!AV15,入力!AU15,入力!AV15)))</f>
        <v/>
      </c>
      <c r="AM95" s="283" t="str">
        <f>IF(入力!AW15="",IF(入力!AX15="","",入力!AX15),IF(入力!AX15="",入力!AW15,IF(入力!AW15&gt;入力!AX15,入力!AW15,入力!AX15)))</f>
        <v/>
      </c>
      <c r="AN95" s="199" t="str">
        <f>IF(入力!K15="","", IF(入力!AC15="","", IF(入力!Z15="","", K95/224*((X95-224)+(V95-224)))))</f>
        <v/>
      </c>
    </row>
    <row r="96" spans="1:43">
      <c r="A96" s="96">
        <f>IF(入力!A16="","",入力!A16)</f>
        <v>3</v>
      </c>
      <c r="B96" s="185" t="str">
        <f>IF(入力!B16="","",入力!B16)</f>
        <v/>
      </c>
      <c r="C96" s="185" t="str">
        <f>IF(入力!C16="","",入力!C16)</f>
        <v/>
      </c>
      <c r="D96" s="227" t="str">
        <f>IF(入力!D16="","",入力!D16)</f>
        <v/>
      </c>
      <c r="E96" s="418" t="str">
        <f>IF(入力!E16="", IF(D96="","",DATEDIF(D96,入力!$C$3,"Y")),入力!E16)</f>
        <v/>
      </c>
      <c r="F96" s="350" t="str">
        <f>IF(入力!F16="","",入力!F16)</f>
        <v/>
      </c>
      <c r="G96" s="185" t="str">
        <f>IF(入力!G16="","",入力!G16)</f>
        <v/>
      </c>
      <c r="H96" s="185" t="str">
        <f>IF(入力!H16="","",入力!H16)</f>
        <v/>
      </c>
      <c r="I96" s="350" t="str">
        <f>IF(入力!I16="","",入力!I16)</f>
        <v/>
      </c>
      <c r="J96" s="350" t="str">
        <f>IF(入力!J16="","",入力!J16)</f>
        <v/>
      </c>
      <c r="K96" s="159" t="str">
        <f>IF(入力!K16="","",入力!K16)</f>
        <v/>
      </c>
      <c r="L96" s="83" t="str">
        <f>IF(入力!L16="","",入力!L16)</f>
        <v/>
      </c>
      <c r="M96" s="205" t="str">
        <f>IF(OR(入力!M16="",入力!N16=""),"",((4.57/(1.0888-0.00153*(入力!M16+入力!N16))-4.142)*100))</f>
        <v/>
      </c>
      <c r="N96" s="83" t="str">
        <f>IF(OR(入力!L16="",入力!M16="",入力!N16=""),"",(入力!L16-(入力!L16*(4.57/(1.0888-0.00153*(入力!M16+入力!N16))-4.142)*100)/100))</f>
        <v/>
      </c>
      <c r="O96" s="83" t="str">
        <f>IF(入力!P16="", IF(入力!K16="","",入力!L16/POWER(入力!K16/100,2)),入力!P16)</f>
        <v/>
      </c>
      <c r="P96" s="83" t="str">
        <f>IF(入力!Q16="","",入力!Q16)</f>
        <v/>
      </c>
      <c r="Q96" s="189" t="str">
        <f>IF(入力!R16="","",入力!R16)</f>
        <v/>
      </c>
      <c r="R96" s="232" t="str">
        <f xml:space="preserve"> IF(入力!S16="",IF(入力!T16="","",入力!T16),IF(入力!T16="",入力!S16,IF(入力!S16&gt;入力!T16,入力!T16,入力!S16)))</f>
        <v/>
      </c>
      <c r="S96" s="487" t="str">
        <f>IF(入力!U16="",IF(入力!V16="","",入力!V16),IF(入力!V16="",入力!U16,IF(入力!U16&gt;入力!V16,入力!V16,入力!U16)))</f>
        <v/>
      </c>
      <c r="T96" s="226" t="str">
        <f>IF(入力!W16="",IF(入力!X16="","",入力!X16),IF(入力!X16="",入力!W16,IF(入力!W16&gt;入力!X16,入力!W16,入力!X16)))</f>
        <v/>
      </c>
      <c r="U96" s="234" t="str">
        <f>IF(入力!Y16="", IF(入力!W16="",IF(入力!X16="","",入力!X16-入力!Q16),IF(入力!X16="",入力!W16-入力!Q16,IF(入力!W16&gt;入力!X16,入力!W16-入力!Q16,入力!X16-入力!Q16))),入力!Y16)</f>
        <v/>
      </c>
      <c r="V96" s="234" t="str">
        <f>IF(入力!Z16="",IF(入力!AA16="","",入力!AA16),IF(入力!AA16="",入力!Z16,IF(入力!Z16&gt;入力!AA16,入力!Z16,入力!AA16)))</f>
        <v/>
      </c>
      <c r="W96" s="234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234" t="str">
        <f>IF(入力!AC16="",IF(入力!AD16="","",入力!AD16),IF(入力!AD16="",入力!AC16,IF(入力!AC16&gt;入力!AD16,入力!AC16,入力!AD16)))</f>
        <v/>
      </c>
      <c r="Y96" s="234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234" t="str">
        <f>IF(入力!AF16="",IF(入力!AG16="","",入力!AG16),IF(入力!AG16="",入力!AF16,IF(入力!AF16&gt;入力!AG16,入力!AF16,入力!AG16)))</f>
        <v/>
      </c>
      <c r="AA96" s="234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126" t="str">
        <f>IF(入力!AI16="",IF(入力!AJ16="","",入力!AJ16),IF(入力!AJ16="",入力!AI16,IF(入力!AI16&gt;入力!AJ16,入力!AI16,入力!AJ16)))</f>
        <v/>
      </c>
      <c r="AC96" s="232" t="str">
        <f>IF(入力!AK16="",IF(入力!AL16="","",入力!AL16),IF(入力!AL16="",入力!AK16,IF(入力!AK16&gt;入力!AL16,入力!AK16,入力!AL16)))</f>
        <v/>
      </c>
      <c r="AD96" s="231" t="str">
        <f>IF(入力!AM16="","",入力!AM16)</f>
        <v/>
      </c>
      <c r="AE96" s="158" t="str">
        <f>IF(入力!AN16="","",入力!AN16)</f>
        <v/>
      </c>
      <c r="AF96" s="231" t="str">
        <f>IF(入力!AO16="","",入力!AO16)</f>
        <v/>
      </c>
      <c r="AG96" s="244" t="str">
        <f>IF(入力!AP16="","",入力!AP16)</f>
        <v/>
      </c>
      <c r="AH96" s="510" t="str">
        <f>IF(入力!AQ16="","",入力!AQ16)</f>
        <v/>
      </c>
      <c r="AI96" s="84" t="str">
        <f>IF(入力!AR16="","",入力!AR16)</f>
        <v/>
      </c>
      <c r="AJ96" s="351" t="str">
        <f>IF(入力!AS16="","",入力!AS16)</f>
        <v/>
      </c>
      <c r="AK96" s="158" t="str">
        <f>IF(入力!AT16="","",入力!AT16)</f>
        <v/>
      </c>
      <c r="AL96" s="160" t="str">
        <f>IF(入力!AU16="",IF(入力!AV16="","",入力!AV16),IF(入力!AV16="",入力!AU16,IF(入力!AU16&gt;入力!AV16,入力!AU16,入力!AV16)))</f>
        <v/>
      </c>
      <c r="AM96" s="283" t="str">
        <f>IF(入力!AW16="",IF(入力!AX16="","",入力!AX16),IF(入力!AX16="",入力!AW16,IF(入力!AW16&gt;入力!AX16,入力!AW16,入力!AX16)))</f>
        <v/>
      </c>
      <c r="AN96" s="199" t="str">
        <f>IF(入力!K16="","", IF(入力!AC16="","", IF(入力!Z16="","", K96/224*((X96-224)+(V96-224)))))</f>
        <v/>
      </c>
    </row>
    <row r="97" spans="1:40">
      <c r="A97" s="96">
        <f>IF(入力!A17="","",入力!A17)</f>
        <v>4</v>
      </c>
      <c r="B97" s="185" t="str">
        <f>IF(入力!B17="","",入力!B17)</f>
        <v/>
      </c>
      <c r="C97" s="185" t="str">
        <f>IF(入力!C17="","",入力!C17)</f>
        <v/>
      </c>
      <c r="D97" s="227" t="str">
        <f>IF(入力!D17="","",入力!D17)</f>
        <v/>
      </c>
      <c r="E97" s="418" t="str">
        <f>IF(入力!E17="", IF(D97="","",DATEDIF(D97,入力!$C$3,"Y")),入力!E17)</f>
        <v/>
      </c>
      <c r="F97" s="350" t="str">
        <f>IF(入力!F17="","",入力!F17)</f>
        <v/>
      </c>
      <c r="G97" s="185" t="str">
        <f>IF(入力!G17="","",入力!G17)</f>
        <v/>
      </c>
      <c r="H97" s="185" t="str">
        <f>IF(入力!H17="","",入力!H17)</f>
        <v/>
      </c>
      <c r="I97" s="350" t="str">
        <f>IF(入力!I17="","",入力!I17)</f>
        <v/>
      </c>
      <c r="J97" s="350" t="str">
        <f>IF(入力!J17="","",入力!J17)</f>
        <v/>
      </c>
      <c r="K97" s="159" t="str">
        <f>IF(入力!K17="","",入力!K17)</f>
        <v/>
      </c>
      <c r="L97" s="83" t="str">
        <f>IF(入力!L17="","",入力!L17)</f>
        <v/>
      </c>
      <c r="M97" s="205" t="str">
        <f>IF(OR(入力!M17="",入力!N17=""),"",((4.57/(1.0888-0.00153*(入力!M17+入力!N17))-4.142)*100))</f>
        <v/>
      </c>
      <c r="N97" s="83" t="str">
        <f>IF(OR(入力!L17="",入力!M17="",入力!N17=""),"",(入力!L17-(入力!L17*(4.57/(1.0888-0.00153*(入力!M17+入力!N17))-4.142)*100)/100))</f>
        <v/>
      </c>
      <c r="O97" s="83" t="str">
        <f>IF(入力!P17="", IF(入力!K17="","",入力!L17/POWER(入力!K17/100,2)),入力!P17)</f>
        <v/>
      </c>
      <c r="P97" s="83" t="str">
        <f>IF(入力!Q17="","",入力!Q17)</f>
        <v/>
      </c>
      <c r="Q97" s="189" t="str">
        <f>IF(入力!R17="","",入力!R17)</f>
        <v/>
      </c>
      <c r="R97" s="232" t="str">
        <f xml:space="preserve"> IF(入力!S17="",IF(入力!T17="","",入力!T17),IF(入力!T17="",入力!S17,IF(入力!S17&gt;入力!T17,入力!T17,入力!S17)))</f>
        <v/>
      </c>
      <c r="S97" s="487" t="str">
        <f>IF(入力!U17="",IF(入力!V17="","",入力!V17),IF(入力!V17="",入力!U17,IF(入力!U17&gt;入力!V17,入力!V17,入力!U17)))</f>
        <v/>
      </c>
      <c r="T97" s="226" t="str">
        <f>IF(入力!W17="",IF(入力!X17="","",入力!X17),IF(入力!X17="",入力!W17,IF(入力!W17&gt;入力!X17,入力!W17,入力!X17)))</f>
        <v/>
      </c>
      <c r="U97" s="234" t="str">
        <f>IF(入力!Y17="", IF(入力!W17="",IF(入力!X17="","",入力!X17-入力!Q17),IF(入力!X17="",入力!W17-入力!Q17,IF(入力!W17&gt;入力!X17,入力!W17-入力!Q17,入力!X17-入力!Q17))),入力!Y17)</f>
        <v/>
      </c>
      <c r="V97" s="234" t="str">
        <f>IF(入力!Z17="",IF(入力!AA17="","",入力!AA17),IF(入力!AA17="",入力!Z17,IF(入力!Z17&gt;入力!AA17,入力!Z17,入力!AA17)))</f>
        <v/>
      </c>
      <c r="W97" s="234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234" t="str">
        <f>IF(入力!AC17="",IF(入力!AD17="","",入力!AD17),IF(入力!AD17="",入力!AC17,IF(入力!AC17&gt;入力!AD17,入力!AC17,入力!AD17)))</f>
        <v/>
      </c>
      <c r="Y97" s="234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234" t="str">
        <f>IF(入力!AF17="",IF(入力!AG17="","",入力!AG17),IF(入力!AG17="",入力!AF17,IF(入力!AF17&gt;入力!AG17,入力!AF17,入力!AG17)))</f>
        <v/>
      </c>
      <c r="AA97" s="234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126" t="str">
        <f>IF(入力!AI17="",IF(入力!AJ17="","",入力!AJ17),IF(入力!AJ17="",入力!AI17,IF(入力!AI17&gt;入力!AJ17,入力!AI17,入力!AJ17)))</f>
        <v/>
      </c>
      <c r="AC97" s="232" t="str">
        <f>IF(入力!AK17="",IF(入力!AL17="","",入力!AL17),IF(入力!AL17="",入力!AK17,IF(入力!AK17&gt;入力!AL17,入力!AK17,入力!AL17)))</f>
        <v/>
      </c>
      <c r="AD97" s="231" t="str">
        <f>IF(入力!AM17="","",入力!AM17)</f>
        <v/>
      </c>
      <c r="AE97" s="158" t="str">
        <f>IF(入力!AN17="","",入力!AN17)</f>
        <v/>
      </c>
      <c r="AF97" s="231" t="str">
        <f>IF(入力!AO17="","",入力!AO17)</f>
        <v/>
      </c>
      <c r="AG97" s="244" t="str">
        <f>IF(入力!AP17="","",入力!AP17)</f>
        <v/>
      </c>
      <c r="AH97" s="510" t="str">
        <f>IF(入力!AQ17="","",入力!AQ17)</f>
        <v/>
      </c>
      <c r="AI97" s="84" t="str">
        <f>IF(入力!AR17="","",入力!AR17)</f>
        <v/>
      </c>
      <c r="AJ97" s="351" t="str">
        <f>IF(入力!AS17="","",入力!AS17)</f>
        <v/>
      </c>
      <c r="AK97" s="158" t="str">
        <f>IF(入力!AT17="","",入力!AT17)</f>
        <v/>
      </c>
      <c r="AL97" s="160" t="str">
        <f>IF(入力!AU17="",IF(入力!AV17="","",入力!AV17),IF(入力!AV17="",入力!AU17,IF(入力!AU17&gt;入力!AV17,入力!AU17,入力!AV17)))</f>
        <v/>
      </c>
      <c r="AM97" s="283" t="str">
        <f>IF(入力!AW17="",IF(入力!AX17="","",入力!AX17),IF(入力!AX17="",入力!AW17,IF(入力!AW17&gt;入力!AX17,入力!AW17,入力!AX17)))</f>
        <v/>
      </c>
      <c r="AN97" s="199" t="str">
        <f>IF(入力!K17="","", IF(入力!AC17="","", IF(入力!Z17="","", K97/224*((X97-224)+(V97-224)))))</f>
        <v/>
      </c>
    </row>
    <row r="98" spans="1:40">
      <c r="A98" s="96">
        <f>IF(入力!A18="","",入力!A18)</f>
        <v>5</v>
      </c>
      <c r="B98" s="185" t="str">
        <f>IF(入力!B18="","",入力!B18)</f>
        <v/>
      </c>
      <c r="C98" s="185" t="str">
        <f>IF(入力!C18="","",入力!C18)</f>
        <v/>
      </c>
      <c r="D98" s="227" t="str">
        <f>IF(入力!D18="","",入力!D18)</f>
        <v/>
      </c>
      <c r="E98" s="418" t="str">
        <f>IF(入力!E18="", IF(D98="","",DATEDIF(D98,入力!$C$3,"Y")),入力!E18)</f>
        <v/>
      </c>
      <c r="F98" s="350" t="str">
        <f>IF(入力!F18="","",入力!F18)</f>
        <v/>
      </c>
      <c r="G98" s="185" t="str">
        <f>IF(入力!G18="","",入力!G18)</f>
        <v/>
      </c>
      <c r="H98" s="185" t="str">
        <f>IF(入力!H18="","",入力!H18)</f>
        <v/>
      </c>
      <c r="I98" s="350" t="str">
        <f>IF(入力!I18="","",入力!I18)</f>
        <v/>
      </c>
      <c r="J98" s="350" t="str">
        <f>IF(入力!J18="","",入力!J18)</f>
        <v/>
      </c>
      <c r="K98" s="159" t="str">
        <f>IF(入力!K18="","",入力!K18)</f>
        <v/>
      </c>
      <c r="L98" s="83" t="str">
        <f>IF(入力!L18="","",入力!L18)</f>
        <v/>
      </c>
      <c r="M98" s="205" t="str">
        <f>IF(OR(入力!M18="",入力!N18=""),"",((4.57/(1.0888-0.00153*(入力!M18+入力!N18))-4.142)*100))</f>
        <v/>
      </c>
      <c r="N98" s="83" t="str">
        <f>IF(OR(入力!L18="",入力!M18="",入力!N18=""),"",(入力!L18-(入力!L18*(4.57/(1.0888-0.00153*(入力!M18+入力!N18))-4.142)*100)/100))</f>
        <v/>
      </c>
      <c r="O98" s="83" t="str">
        <f>IF(入力!P18="", IF(入力!K18="","",入力!L18/POWER(入力!K18/100,2)),入力!P18)</f>
        <v/>
      </c>
      <c r="P98" s="83" t="str">
        <f>IF(入力!Q18="","",入力!Q18)</f>
        <v/>
      </c>
      <c r="Q98" s="189" t="str">
        <f>IF(入力!R18="","",入力!R18)</f>
        <v/>
      </c>
      <c r="R98" s="232" t="str">
        <f xml:space="preserve"> IF(入力!S18="",IF(入力!T18="","",入力!T18),IF(入力!T18="",入力!S18,IF(入力!S18&gt;入力!T18,入力!T18,入力!S18)))</f>
        <v/>
      </c>
      <c r="S98" s="487" t="str">
        <f>IF(入力!U18="",IF(入力!V18="","",入力!V18),IF(入力!V18="",入力!U18,IF(入力!U18&gt;入力!V18,入力!V18,入力!U18)))</f>
        <v/>
      </c>
      <c r="T98" s="226" t="str">
        <f>IF(入力!W18="",IF(入力!X18="","",入力!X18),IF(入力!X18="",入力!W18,IF(入力!W18&gt;入力!X18,入力!W18,入力!X18)))</f>
        <v/>
      </c>
      <c r="U98" s="234" t="str">
        <f>IF(入力!Y18="", IF(入力!W18="",IF(入力!X18="","",入力!X18-入力!Q18),IF(入力!X18="",入力!W18-入力!Q18,IF(入力!W18&gt;入力!X18,入力!W18-入力!Q18,入力!X18-入力!Q18))),入力!Y18)</f>
        <v/>
      </c>
      <c r="V98" s="234" t="str">
        <f>IF(入力!Z18="",IF(入力!AA18="","",入力!AA18),IF(入力!AA18="",入力!Z18,IF(入力!Z18&gt;入力!AA18,入力!Z18,入力!AA18)))</f>
        <v/>
      </c>
      <c r="W98" s="234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234" t="str">
        <f>IF(入力!AC18="",IF(入力!AD18="","",入力!AD18),IF(入力!AD18="",入力!AC18,IF(入力!AC18&gt;入力!AD18,入力!AC18,入力!AD18)))</f>
        <v/>
      </c>
      <c r="Y98" s="234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234" t="str">
        <f>IF(入力!AF18="",IF(入力!AG18="","",入力!AG18),IF(入力!AG18="",入力!AF18,IF(入力!AF18&gt;入力!AG18,入力!AF18,入力!AG18)))</f>
        <v/>
      </c>
      <c r="AA98" s="234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126" t="str">
        <f>IF(入力!AI18="",IF(入力!AJ18="","",入力!AJ18),IF(入力!AJ18="",入力!AI18,IF(入力!AI18&gt;入力!AJ18,入力!AI18,入力!AJ18)))</f>
        <v/>
      </c>
      <c r="AC98" s="232" t="str">
        <f>IF(入力!AK18="",IF(入力!AL18="","",入力!AL18),IF(入力!AL18="",入力!AK18,IF(入力!AK18&gt;入力!AL18,入力!AK18,入力!AL18)))</f>
        <v/>
      </c>
      <c r="AD98" s="231" t="str">
        <f>IF(入力!AM18="","",入力!AM18)</f>
        <v/>
      </c>
      <c r="AE98" s="158" t="str">
        <f>IF(入力!AN18="","",入力!AN18)</f>
        <v/>
      </c>
      <c r="AF98" s="231" t="str">
        <f>IF(入力!AO18="","",入力!AO18)</f>
        <v/>
      </c>
      <c r="AG98" s="244" t="str">
        <f>IF(入力!AP18="","",入力!AP18)</f>
        <v/>
      </c>
      <c r="AH98" s="510" t="str">
        <f>IF(入力!AQ18="","",入力!AQ18)</f>
        <v/>
      </c>
      <c r="AI98" s="84" t="str">
        <f>IF(入力!AR18="","",入力!AR18)</f>
        <v/>
      </c>
      <c r="AJ98" s="351" t="str">
        <f>IF(入力!AS18="","",入力!AS18)</f>
        <v/>
      </c>
      <c r="AK98" s="158" t="str">
        <f>IF(入力!AT18="","",入力!AT18)</f>
        <v/>
      </c>
      <c r="AL98" s="160" t="str">
        <f>IF(入力!AU18="",IF(入力!AV18="","",入力!AV18),IF(入力!AV18="",入力!AU18,IF(入力!AU18&gt;入力!AV18,入力!AU18,入力!AV18)))</f>
        <v/>
      </c>
      <c r="AM98" s="283" t="str">
        <f>IF(入力!AW18="",IF(入力!AX18="","",入力!AX18),IF(入力!AX18="",入力!AW18,IF(入力!AW18&gt;入力!AX18,入力!AW18,入力!AX18)))</f>
        <v/>
      </c>
      <c r="AN98" s="199" t="str">
        <f>IF(入力!K18="","", IF(入力!AC18="","", IF(入力!Z18="","", K98/224*((X98-224)+(V98-224)))))</f>
        <v/>
      </c>
    </row>
    <row r="99" spans="1:40">
      <c r="A99" s="96">
        <f>IF(入力!A19="","",入力!A19)</f>
        <v>6</v>
      </c>
      <c r="B99" s="185" t="str">
        <f>IF(入力!B19="","",入力!B19)</f>
        <v/>
      </c>
      <c r="C99" s="185" t="str">
        <f>IF(入力!C19="","",入力!C19)</f>
        <v/>
      </c>
      <c r="D99" s="227" t="str">
        <f>IF(入力!D19="","",入力!D19)</f>
        <v/>
      </c>
      <c r="E99" s="418" t="str">
        <f>IF(入力!E19="", IF(D99="","",DATEDIF(D99,入力!$C$3,"Y")),入力!E19)</f>
        <v/>
      </c>
      <c r="F99" s="350" t="str">
        <f>IF(入力!F19="","",入力!F19)</f>
        <v/>
      </c>
      <c r="G99" s="185" t="str">
        <f>IF(入力!G19="","",入力!G19)</f>
        <v/>
      </c>
      <c r="H99" s="185" t="str">
        <f>IF(入力!H19="","",入力!H19)</f>
        <v/>
      </c>
      <c r="I99" s="350" t="str">
        <f>IF(入力!I19="","",入力!I19)</f>
        <v/>
      </c>
      <c r="J99" s="350" t="str">
        <f>IF(入力!J19="","",入力!J19)</f>
        <v/>
      </c>
      <c r="K99" s="159" t="str">
        <f>IF(入力!K19="","",入力!K19)</f>
        <v/>
      </c>
      <c r="L99" s="83" t="str">
        <f>IF(入力!L19="","",入力!L19)</f>
        <v/>
      </c>
      <c r="M99" s="205" t="str">
        <f>IF(OR(入力!M19="",入力!N19=""),"",((4.57/(1.0888-0.00153*(入力!M19+入力!N19))-4.142)*100))</f>
        <v/>
      </c>
      <c r="N99" s="83" t="str">
        <f>IF(OR(入力!L19="",入力!M19="",入力!N19=""),"",(入力!L19-(入力!L19*(4.57/(1.0888-0.00153*(入力!M19+入力!N19))-4.142)*100)/100))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89" t="str">
        <f>IF(入力!R19="","",入力!R19)</f>
        <v/>
      </c>
      <c r="R99" s="232" t="str">
        <f xml:space="preserve"> IF(入力!S19="",IF(入力!T19="","",入力!T19),IF(入力!T19="",入力!S19,IF(入力!S19&gt;入力!T19,入力!T19,入力!S19)))</f>
        <v/>
      </c>
      <c r="S99" s="487" t="str">
        <f>IF(入力!U19="",IF(入力!V19="","",入力!V19),IF(入力!V19="",入力!U19,IF(入力!U19&gt;入力!V19,入力!V19,入力!U19)))</f>
        <v/>
      </c>
      <c r="T99" s="226" t="str">
        <f>IF(入力!W19="",IF(入力!X19="","",入力!X19),IF(入力!X19="",入力!W19,IF(入力!W19&gt;入力!X19,入力!W19,入力!X19)))</f>
        <v/>
      </c>
      <c r="U99" s="234" t="str">
        <f>IF(入力!Y19="", IF(入力!W19="",IF(入力!X19="","",入力!X19-入力!Q19),IF(入力!X19="",入力!W19-入力!Q19,IF(入力!W19&gt;入力!X19,入力!W19-入力!Q19,入力!X19-入力!Q19))),入力!Y19)</f>
        <v/>
      </c>
      <c r="V99" s="234" t="str">
        <f>IF(入力!Z19="",IF(入力!AA19="","",入力!AA19),IF(入力!AA19="",入力!Z19,IF(入力!Z19&gt;入力!AA19,入力!Z19,入力!AA19)))</f>
        <v/>
      </c>
      <c r="W9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234" t="str">
        <f>IF(入力!AC19="",IF(入力!AD19="","",入力!AD19),IF(入力!AD19="",入力!AC19,IF(入力!AC19&gt;入力!AD19,入力!AC19,入力!AD19)))</f>
        <v/>
      </c>
      <c r="Y9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234" t="str">
        <f>IF(入力!AF19="",IF(入力!AG19="","",入力!AG19),IF(入力!AG19="",入力!AF19,IF(入力!AF19&gt;入力!AG19,入力!AF19,入力!AG19)))</f>
        <v/>
      </c>
      <c r="AA9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126" t="str">
        <f>IF(入力!AI19="",IF(入力!AJ19="","",入力!AJ19),IF(入力!AJ19="",入力!AI19,IF(入力!AI19&gt;入力!AJ19,入力!AI19,入力!AJ19)))</f>
        <v/>
      </c>
      <c r="AC99" s="232" t="str">
        <f>IF(入力!AK19="",IF(入力!AL19="","",入力!AL19),IF(入力!AL19="",入力!AK19,IF(入力!AK19&gt;入力!AL19,入力!AK19,入力!AL19)))</f>
        <v/>
      </c>
      <c r="AD99" s="231" t="str">
        <f>IF(入力!AM19="","",入力!AM19)</f>
        <v/>
      </c>
      <c r="AE99" s="158" t="str">
        <f>IF(入力!AN19="","",入力!AN19)</f>
        <v/>
      </c>
      <c r="AF99" s="231" t="str">
        <f>IF(入力!AO19="","",入力!AO19)</f>
        <v/>
      </c>
      <c r="AG99" s="244" t="str">
        <f>IF(入力!AP19="","",入力!AP19)</f>
        <v/>
      </c>
      <c r="AH99" s="510" t="str">
        <f>IF(入力!AQ19="","",入力!AQ19)</f>
        <v/>
      </c>
      <c r="AI99" s="84" t="str">
        <f>IF(入力!AR19="","",入力!AR19)</f>
        <v/>
      </c>
      <c r="AJ99" s="351" t="str">
        <f>IF(入力!AS19="","",入力!AS19)</f>
        <v/>
      </c>
      <c r="AK99" s="158" t="str">
        <f>IF(入力!AT19="","",入力!AT19)</f>
        <v/>
      </c>
      <c r="AL99" s="160" t="str">
        <f>IF(入力!AU19="",IF(入力!AV19="","",入力!AV19),IF(入力!AV19="",入力!AU19,IF(入力!AU19&gt;入力!AV19,入力!AU19,入力!AV19)))</f>
        <v/>
      </c>
      <c r="AM99" s="283" t="str">
        <f>IF(入力!AW19="",IF(入力!AX19="","",入力!AX19),IF(入力!AX19="",入力!AW19,IF(入力!AW19&gt;入力!AX19,入力!AW19,入力!AX19)))</f>
        <v/>
      </c>
      <c r="AN99" s="199" t="str">
        <f>IF(入力!K19="","", IF(入力!AC19="","", IF(入力!Z19="","", K99/224*((X99-224)+(V99-224)))))</f>
        <v/>
      </c>
    </row>
    <row r="100" spans="1:40">
      <c r="A100" s="96">
        <f>IF(入力!A20="","",入力!A20)</f>
        <v>7</v>
      </c>
      <c r="B100" s="185" t="str">
        <f>IF(入力!B20="","",入力!B20)</f>
        <v/>
      </c>
      <c r="C100" s="185" t="str">
        <f>IF(入力!C20="","",入力!C20)</f>
        <v/>
      </c>
      <c r="D100" s="227" t="str">
        <f>IF(入力!D20="","",入力!D20)</f>
        <v/>
      </c>
      <c r="E100" s="418" t="str">
        <f>IF(入力!E20="", IF(D100="","",DATEDIF(D100,入力!$C$3,"Y")),入力!E20)</f>
        <v/>
      </c>
      <c r="F100" s="350" t="str">
        <f>IF(入力!F20="","",入力!F20)</f>
        <v/>
      </c>
      <c r="G100" s="185" t="str">
        <f>IF(入力!G20="","",入力!G20)</f>
        <v/>
      </c>
      <c r="H100" s="185" t="str">
        <f>IF(入力!H20="","",入力!H20)</f>
        <v/>
      </c>
      <c r="I100" s="350" t="str">
        <f>IF(入力!I20="","",入力!I20)</f>
        <v/>
      </c>
      <c r="J100" s="350" t="str">
        <f>IF(入力!J20="","",入力!J20)</f>
        <v/>
      </c>
      <c r="K100" s="159" t="str">
        <f>IF(入力!K20="","",入力!K20)</f>
        <v/>
      </c>
      <c r="L100" s="83" t="str">
        <f>IF(入力!L20="","",入力!L20)</f>
        <v/>
      </c>
      <c r="M100" s="205" t="str">
        <f>IF(OR(入力!M20="",入力!N20=""),"",((4.57/(1.0888-0.00153*(入力!M20+入力!N20))-4.142)*100))</f>
        <v/>
      </c>
      <c r="N100" s="83" t="str">
        <f>IF(OR(入力!L20="",入力!M20="",入力!N20=""),"",(入力!L20-(入力!L20*(4.57/(1.0888-0.00153*(入力!M20+入力!N20))-4.142)*100)/100))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89" t="str">
        <f>IF(入力!R20="","",入力!R20)</f>
        <v/>
      </c>
      <c r="R100" s="232" t="str">
        <f xml:space="preserve"> IF(入力!S20="",IF(入力!T20="","",入力!T20),IF(入力!T20="",入力!S20,IF(入力!S20&gt;入力!T20,入力!T20,入力!S20)))</f>
        <v/>
      </c>
      <c r="S100" s="487" t="str">
        <f>IF(入力!U20="",IF(入力!V20="","",入力!V20),IF(入力!V20="",入力!U20,IF(入力!U20&gt;入力!V20,入力!V20,入力!U20)))</f>
        <v/>
      </c>
      <c r="T100" s="226" t="str">
        <f>IF(入力!W20="",IF(入力!X20="","",入力!X20),IF(入力!X20="",入力!W20,IF(入力!W20&gt;入力!X20,入力!W20,入力!X20)))</f>
        <v/>
      </c>
      <c r="U100" s="234" t="str">
        <f>IF(入力!Y20="", IF(入力!W20="",IF(入力!X20="","",入力!X20-入力!Q20),IF(入力!X20="",入力!W20-入力!Q20,IF(入力!W20&gt;入力!X20,入力!W20-入力!Q20,入力!X20-入力!Q20))),入力!Y20)</f>
        <v/>
      </c>
      <c r="V100" s="234" t="str">
        <f>IF(入力!Z20="",IF(入力!AA20="","",入力!AA20),IF(入力!AA20="",入力!Z20,IF(入力!Z20&gt;入力!AA20,入力!Z20,入力!AA20)))</f>
        <v/>
      </c>
      <c r="W10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234" t="str">
        <f>IF(入力!AC20="",IF(入力!AD20="","",入力!AD20),IF(入力!AD20="",入力!AC20,IF(入力!AC20&gt;入力!AD20,入力!AC20,入力!AD20)))</f>
        <v/>
      </c>
      <c r="Y10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234" t="str">
        <f>IF(入力!AF20="",IF(入力!AG20="","",入力!AG20),IF(入力!AG20="",入力!AF20,IF(入力!AF20&gt;入力!AG20,入力!AF20,入力!AG20)))</f>
        <v/>
      </c>
      <c r="AA10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126" t="str">
        <f>IF(入力!AI20="",IF(入力!AJ20="","",入力!AJ20),IF(入力!AJ20="",入力!AI20,IF(入力!AI20&gt;入力!AJ20,入力!AI20,入力!AJ20)))</f>
        <v/>
      </c>
      <c r="AC100" s="232" t="str">
        <f>IF(入力!AK20="",IF(入力!AL20="","",入力!AL20),IF(入力!AL20="",入力!AK20,IF(入力!AK20&gt;入力!AL20,入力!AK20,入力!AL20)))</f>
        <v/>
      </c>
      <c r="AD100" s="231" t="str">
        <f>IF(入力!AM20="","",入力!AM20)</f>
        <v/>
      </c>
      <c r="AE100" s="158" t="str">
        <f>IF(入力!AN20="","",入力!AN20)</f>
        <v/>
      </c>
      <c r="AF100" s="231" t="str">
        <f>IF(入力!AO20="","",入力!AO20)</f>
        <v/>
      </c>
      <c r="AG100" s="244" t="str">
        <f>IF(入力!AP20="","",入力!AP20)</f>
        <v/>
      </c>
      <c r="AH100" s="510" t="str">
        <f>IF(入力!AQ20="","",入力!AQ20)</f>
        <v/>
      </c>
      <c r="AI100" s="84" t="str">
        <f>IF(入力!AR20="","",入力!AR20)</f>
        <v/>
      </c>
      <c r="AJ100" s="351" t="str">
        <f>IF(入力!AS20="","",入力!AS20)</f>
        <v/>
      </c>
      <c r="AK100" s="158" t="str">
        <f>IF(入力!AT20="","",入力!AT20)</f>
        <v/>
      </c>
      <c r="AL100" s="160" t="str">
        <f>IF(入力!AU20="",IF(入力!AV20="","",入力!AV20),IF(入力!AV20="",入力!AU20,IF(入力!AU20&gt;入力!AV20,入力!AU20,入力!AV20)))</f>
        <v/>
      </c>
      <c r="AM100" s="283" t="str">
        <f>IF(入力!AW20="",IF(入力!AX20="","",入力!AX20),IF(入力!AX20="",入力!AW20,IF(入力!AW20&gt;入力!AX20,入力!AW20,入力!AX20)))</f>
        <v/>
      </c>
      <c r="AN100" s="199" t="str">
        <f>IF(入力!K20="","", IF(入力!AC20="","", IF(入力!Z20="","", K100/224*((X100-224)+(V100-224)))))</f>
        <v/>
      </c>
    </row>
    <row r="101" spans="1:40">
      <c r="A101" s="96">
        <f>IF(入力!A21="","",入力!A21)</f>
        <v>8</v>
      </c>
      <c r="B101" s="185" t="str">
        <f>IF(入力!B21="","",入力!B21)</f>
        <v/>
      </c>
      <c r="C101" s="185" t="str">
        <f>IF(入力!C21="","",入力!C21)</f>
        <v/>
      </c>
      <c r="D101" s="227" t="str">
        <f>IF(入力!D21="","",入力!D21)</f>
        <v/>
      </c>
      <c r="E101" s="418" t="str">
        <f>IF(入力!E21="", IF(D101="","",DATEDIF(D101,入力!$C$3,"Y")),入力!E21)</f>
        <v/>
      </c>
      <c r="F101" s="350" t="str">
        <f>IF(入力!F21="","",入力!F21)</f>
        <v/>
      </c>
      <c r="G101" s="185" t="str">
        <f>IF(入力!G21="","",入力!G21)</f>
        <v/>
      </c>
      <c r="H101" s="185" t="str">
        <f>IF(入力!H21="","",入力!H21)</f>
        <v/>
      </c>
      <c r="I101" s="350" t="str">
        <f>IF(入力!I21="","",入力!I21)</f>
        <v/>
      </c>
      <c r="J101" s="350" t="str">
        <f>IF(入力!J21="","",入力!J21)</f>
        <v/>
      </c>
      <c r="K101" s="159" t="str">
        <f>IF(入力!K21="","",入力!K21)</f>
        <v/>
      </c>
      <c r="L101" s="83" t="str">
        <f>IF(入力!L21="","",入力!L21)</f>
        <v/>
      </c>
      <c r="M101" s="205" t="str">
        <f>IF(OR(入力!M21="",入力!N21=""),"",((4.57/(1.0888-0.00153*(入力!M21+入力!N21))-4.142)*100))</f>
        <v/>
      </c>
      <c r="N101" s="83" t="str">
        <f>IF(OR(入力!L21="",入力!M21="",入力!N21=""),"",(入力!L21-(入力!L21*(4.57/(1.0888-0.00153*(入力!M21+入力!N21))-4.142)*100)/100))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89" t="str">
        <f>IF(入力!R21="","",入力!R21)</f>
        <v/>
      </c>
      <c r="R101" s="232" t="str">
        <f xml:space="preserve"> IF(入力!S21="",IF(入力!T21="","",入力!T21),IF(入力!T21="",入力!S21,IF(入力!S21&gt;入力!T21,入力!T21,入力!S21)))</f>
        <v/>
      </c>
      <c r="S101" s="487" t="str">
        <f>IF(入力!U21="",IF(入力!V21="","",入力!V21),IF(入力!V21="",入力!U21,IF(入力!U21&gt;入力!V21,入力!V21,入力!U21)))</f>
        <v/>
      </c>
      <c r="T101" s="226" t="str">
        <f>IF(入力!W21="",IF(入力!X21="","",入力!X21),IF(入力!X21="",入力!W21,IF(入力!W21&gt;入力!X21,入力!W21,入力!X21)))</f>
        <v/>
      </c>
      <c r="U101" s="234" t="str">
        <f>IF(入力!Y21="", IF(入力!W21="",IF(入力!X21="","",入力!X21-入力!Q21),IF(入力!X21="",入力!W21-入力!Q21,IF(入力!W21&gt;入力!X21,入力!W21-入力!Q21,入力!X21-入力!Q21))),入力!Y21)</f>
        <v/>
      </c>
      <c r="V101" s="234" t="str">
        <f>IF(入力!Z21="",IF(入力!AA21="","",入力!AA21),IF(入力!AA21="",入力!Z21,IF(入力!Z21&gt;入力!AA21,入力!Z21,入力!AA21)))</f>
        <v/>
      </c>
      <c r="W10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234" t="str">
        <f>IF(入力!AC21="",IF(入力!AD21="","",入力!AD21),IF(入力!AD21="",入力!AC21,IF(入力!AC21&gt;入力!AD21,入力!AC21,入力!AD21)))</f>
        <v/>
      </c>
      <c r="Y10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234" t="str">
        <f>IF(入力!AF21="",IF(入力!AG21="","",入力!AG21),IF(入力!AG21="",入力!AF21,IF(入力!AF21&gt;入力!AG21,入力!AF21,入力!AG21)))</f>
        <v/>
      </c>
      <c r="AA10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126" t="str">
        <f>IF(入力!AI21="",IF(入力!AJ21="","",入力!AJ21),IF(入力!AJ21="",入力!AI21,IF(入力!AI21&gt;入力!AJ21,入力!AI21,入力!AJ21)))</f>
        <v/>
      </c>
      <c r="AC101" s="232" t="str">
        <f>IF(入力!AK21="",IF(入力!AL21="","",入力!AL21),IF(入力!AL21="",入力!AK21,IF(入力!AK21&gt;入力!AL21,入力!AK21,入力!AL21)))</f>
        <v/>
      </c>
      <c r="AD101" s="231" t="str">
        <f>IF(入力!AM21="","",入力!AM21)</f>
        <v/>
      </c>
      <c r="AE101" s="158" t="str">
        <f>IF(入力!AN21="","",入力!AN21)</f>
        <v/>
      </c>
      <c r="AF101" s="231" t="str">
        <f>IF(入力!AO21="","",入力!AO21)</f>
        <v/>
      </c>
      <c r="AG101" s="244" t="str">
        <f>IF(入力!AP21="","",入力!AP21)</f>
        <v/>
      </c>
      <c r="AH101" s="510" t="str">
        <f>IF(入力!AQ21="","",入力!AQ21)</f>
        <v/>
      </c>
      <c r="AI101" s="84" t="str">
        <f>IF(入力!AR21="","",入力!AR21)</f>
        <v/>
      </c>
      <c r="AJ101" s="351" t="str">
        <f>IF(入力!AS21="","",入力!AS21)</f>
        <v/>
      </c>
      <c r="AK101" s="158" t="str">
        <f>IF(入力!AT21="","",入力!AT21)</f>
        <v/>
      </c>
      <c r="AL101" s="160" t="str">
        <f>IF(入力!AU21="",IF(入力!AV21="","",入力!AV21),IF(入力!AV21="",入力!AU21,IF(入力!AU21&gt;入力!AV21,入力!AU21,入力!AV21)))</f>
        <v/>
      </c>
      <c r="AM101" s="283" t="str">
        <f>IF(入力!AW21="",IF(入力!AX21="","",入力!AX21),IF(入力!AX21="",入力!AW21,IF(入力!AW21&gt;入力!AX21,入力!AW21,入力!AX21)))</f>
        <v/>
      </c>
      <c r="AN101" s="199" t="str">
        <f>IF(入力!K21="","", IF(入力!AC21="","", IF(入力!Z21="","", K101/224*((X101-224)+(V101-224)))))</f>
        <v/>
      </c>
    </row>
    <row r="102" spans="1:40">
      <c r="A102" s="96">
        <f>IF(入力!A22="","",入力!A22)</f>
        <v>9</v>
      </c>
      <c r="B102" s="185" t="str">
        <f>IF(入力!B22="","",入力!B22)</f>
        <v/>
      </c>
      <c r="C102" s="185" t="str">
        <f>IF(入力!C22="","",入力!C22)</f>
        <v/>
      </c>
      <c r="D102" s="227" t="str">
        <f>IF(入力!D22="","",入力!D22)</f>
        <v/>
      </c>
      <c r="E102" s="418" t="str">
        <f>IF(入力!E22="", IF(D102="","",DATEDIF(D102,入力!$C$3,"Y")),入力!E22)</f>
        <v/>
      </c>
      <c r="F102" s="350" t="str">
        <f>IF(入力!F22="","",入力!F22)</f>
        <v/>
      </c>
      <c r="G102" s="185" t="str">
        <f>IF(入力!G22="","",入力!G22)</f>
        <v/>
      </c>
      <c r="H102" s="185" t="str">
        <f>IF(入力!H22="","",入力!H22)</f>
        <v/>
      </c>
      <c r="I102" s="350" t="str">
        <f>IF(入力!I22="","",入力!I22)</f>
        <v/>
      </c>
      <c r="J102" s="350" t="str">
        <f>IF(入力!J22="","",入力!J22)</f>
        <v/>
      </c>
      <c r="K102" s="159" t="str">
        <f>IF(入力!K22="","",入力!K22)</f>
        <v/>
      </c>
      <c r="L102" s="83" t="str">
        <f>IF(入力!L22="","",入力!L22)</f>
        <v/>
      </c>
      <c r="M102" s="205" t="str">
        <f>IF(OR(入力!M22="",入力!N22=""),"",((4.57/(1.0888-0.00153*(入力!M22+入力!N22))-4.142)*100))</f>
        <v/>
      </c>
      <c r="N102" s="83" t="str">
        <f>IF(OR(入力!L22="",入力!M22="",入力!N22=""),"",(入力!L22-(入力!L22*(4.57/(1.0888-0.00153*(入力!M22+入力!N22))-4.142)*100)/100))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89" t="str">
        <f>IF(入力!R22="","",入力!R22)</f>
        <v/>
      </c>
      <c r="R102" s="232" t="str">
        <f xml:space="preserve"> IF(入力!S22="",IF(入力!T22="","",入力!T22),IF(入力!T22="",入力!S22,IF(入力!S22&gt;入力!T22,入力!T22,入力!S22)))</f>
        <v/>
      </c>
      <c r="S102" s="487" t="str">
        <f>IF(入力!U22="",IF(入力!V22="","",入力!V22),IF(入力!V22="",入力!U22,IF(入力!U22&gt;入力!V22,入力!V22,入力!U22)))</f>
        <v/>
      </c>
      <c r="T102" s="226" t="str">
        <f>IF(入力!W22="",IF(入力!X22="","",入力!X22),IF(入力!X22="",入力!W22,IF(入力!W22&gt;入力!X22,入力!W22,入力!X22)))</f>
        <v/>
      </c>
      <c r="U102" s="234" t="str">
        <f>IF(入力!Y22="", IF(入力!W22="",IF(入力!X22="","",入力!X22-入力!Q22),IF(入力!X22="",入力!W22-入力!Q22,IF(入力!W22&gt;入力!X22,入力!W22-入力!Q22,入力!X22-入力!Q22))),入力!Y22)</f>
        <v/>
      </c>
      <c r="V102" s="234" t="str">
        <f>IF(入力!Z22="",IF(入力!AA22="","",入力!AA22),IF(入力!AA22="",入力!Z22,IF(入力!Z22&gt;入力!AA22,入力!Z22,入力!AA22)))</f>
        <v/>
      </c>
      <c r="W10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234" t="str">
        <f>IF(入力!AC22="",IF(入力!AD22="","",入力!AD22),IF(入力!AD22="",入力!AC22,IF(入力!AC22&gt;入力!AD22,入力!AC22,入力!AD22)))</f>
        <v/>
      </c>
      <c r="Y10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234" t="str">
        <f>IF(入力!AF22="",IF(入力!AG22="","",入力!AG22),IF(入力!AG22="",入力!AF22,IF(入力!AF22&gt;入力!AG22,入力!AF22,入力!AG22)))</f>
        <v/>
      </c>
      <c r="AA10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126" t="str">
        <f>IF(入力!AI22="",IF(入力!AJ22="","",入力!AJ22),IF(入力!AJ22="",入力!AI22,IF(入力!AI22&gt;入力!AJ22,入力!AI22,入力!AJ22)))</f>
        <v/>
      </c>
      <c r="AC102" s="232" t="str">
        <f>IF(入力!AK22="",IF(入力!AL22="","",入力!AL22),IF(入力!AL22="",入力!AK22,IF(入力!AK22&gt;入力!AL22,入力!AK22,入力!AL22)))</f>
        <v/>
      </c>
      <c r="AD102" s="231" t="str">
        <f>IF(入力!AM22="","",入力!AM22)</f>
        <v/>
      </c>
      <c r="AE102" s="158" t="str">
        <f>IF(入力!AN22="","",入力!AN22)</f>
        <v/>
      </c>
      <c r="AF102" s="231" t="str">
        <f>IF(入力!AO22="","",入力!AO22)</f>
        <v/>
      </c>
      <c r="AG102" s="244" t="str">
        <f>IF(入力!AP22="","",入力!AP22)</f>
        <v/>
      </c>
      <c r="AH102" s="510" t="str">
        <f>IF(入力!AQ22="","",入力!AQ22)</f>
        <v/>
      </c>
      <c r="AI102" s="84" t="str">
        <f>IF(入力!AR22="","",入力!AR22)</f>
        <v/>
      </c>
      <c r="AJ102" s="351" t="str">
        <f>IF(入力!AS22="","",入力!AS22)</f>
        <v/>
      </c>
      <c r="AK102" s="158" t="str">
        <f>IF(入力!AT22="","",入力!AT22)</f>
        <v/>
      </c>
      <c r="AL102" s="160" t="str">
        <f>IF(入力!AU22="",IF(入力!AV22="","",入力!AV22),IF(入力!AV22="",入力!AU22,IF(入力!AU22&gt;入力!AV22,入力!AU22,入力!AV22)))</f>
        <v/>
      </c>
      <c r="AM102" s="283" t="str">
        <f>IF(入力!AW22="",IF(入力!AX22="","",入力!AX22),IF(入力!AX22="",入力!AW22,IF(入力!AW22&gt;入力!AX22,入力!AW22,入力!AX22)))</f>
        <v/>
      </c>
      <c r="AN102" s="199" t="str">
        <f>IF(入力!K22="","", IF(入力!AC22="","", IF(入力!Z22="","", K102/224*((X102-224)+(V102-224)))))</f>
        <v/>
      </c>
    </row>
    <row r="103" spans="1:40">
      <c r="A103" s="96">
        <f>IF(入力!A23="","",入力!A23)</f>
        <v>10</v>
      </c>
      <c r="B103" s="185" t="str">
        <f>IF(入力!B23="","",入力!B23)</f>
        <v/>
      </c>
      <c r="C103" s="185" t="str">
        <f>IF(入力!C23="","",入力!C23)</f>
        <v/>
      </c>
      <c r="D103" s="227" t="str">
        <f>IF(入力!D23="","",入力!D23)</f>
        <v/>
      </c>
      <c r="E103" s="418" t="str">
        <f>IF(入力!E23="", IF(D103="","",DATEDIF(D103,入力!$C$3,"Y")),入力!E23)</f>
        <v/>
      </c>
      <c r="F103" s="350" t="str">
        <f>IF(入力!F23="","",入力!F23)</f>
        <v/>
      </c>
      <c r="G103" s="185" t="str">
        <f>IF(入力!G23="","",入力!G23)</f>
        <v/>
      </c>
      <c r="H103" s="185" t="str">
        <f>IF(入力!H23="","",入力!H23)</f>
        <v/>
      </c>
      <c r="I103" s="350" t="str">
        <f>IF(入力!I23="","",入力!I23)</f>
        <v/>
      </c>
      <c r="J103" s="350" t="str">
        <f>IF(入力!J23="","",入力!J23)</f>
        <v/>
      </c>
      <c r="K103" s="159" t="str">
        <f>IF(入力!K23="","",入力!K23)</f>
        <v/>
      </c>
      <c r="L103" s="83" t="str">
        <f>IF(入力!L23="","",入力!L23)</f>
        <v/>
      </c>
      <c r="M103" s="205" t="str">
        <f>IF(OR(入力!M23="",入力!N23=""),"",((4.57/(1.0888-0.00153*(入力!M23+入力!N23))-4.142)*100))</f>
        <v/>
      </c>
      <c r="N103" s="83" t="str">
        <f>IF(OR(入力!L23="",入力!M23="",入力!N23=""),"",(入力!L23-(入力!L23*(4.57/(1.0888-0.00153*(入力!M23+入力!N23))-4.142)*100)/100))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89" t="str">
        <f>IF(入力!R23="","",入力!R23)</f>
        <v/>
      </c>
      <c r="R103" s="232" t="str">
        <f xml:space="preserve"> IF(入力!S23="",IF(入力!T23="","",入力!T23),IF(入力!T23="",入力!S23,IF(入力!S23&gt;入力!T23,入力!T23,入力!S23)))</f>
        <v/>
      </c>
      <c r="S103" s="487" t="str">
        <f>IF(入力!U23="",IF(入力!V23="","",入力!V23),IF(入力!V23="",入力!U23,IF(入力!U23&gt;入力!V23,入力!V23,入力!U23)))</f>
        <v/>
      </c>
      <c r="T103" s="226" t="str">
        <f>IF(入力!W23="",IF(入力!X23="","",入力!X23),IF(入力!X23="",入力!W23,IF(入力!W23&gt;入力!X23,入力!W23,入力!X23)))</f>
        <v/>
      </c>
      <c r="U103" s="234" t="str">
        <f>IF(入力!Y23="", IF(入力!W23="",IF(入力!X23="","",入力!X23-入力!Q23),IF(入力!X23="",入力!W23-入力!Q23,IF(入力!W23&gt;入力!X23,入力!W23-入力!Q23,入力!X23-入力!Q23))),入力!Y23)</f>
        <v/>
      </c>
      <c r="V103" s="234" t="str">
        <f>IF(入力!Z23="",IF(入力!AA23="","",入力!AA23),IF(入力!AA23="",入力!Z23,IF(入力!Z23&gt;入力!AA23,入力!Z23,入力!AA23)))</f>
        <v/>
      </c>
      <c r="W10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234" t="str">
        <f>IF(入力!AC23="",IF(入力!AD23="","",入力!AD23),IF(入力!AD23="",入力!AC23,IF(入力!AC23&gt;入力!AD23,入力!AC23,入力!AD23)))</f>
        <v/>
      </c>
      <c r="Y10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234" t="str">
        <f>IF(入力!AF23="",IF(入力!AG23="","",入力!AG23),IF(入力!AG23="",入力!AF23,IF(入力!AF23&gt;入力!AG23,入力!AF23,入力!AG23)))</f>
        <v/>
      </c>
      <c r="AA10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126" t="str">
        <f>IF(入力!AI23="",IF(入力!AJ23="","",入力!AJ23),IF(入力!AJ23="",入力!AI23,IF(入力!AI23&gt;入力!AJ23,入力!AI23,入力!AJ23)))</f>
        <v/>
      </c>
      <c r="AC103" s="232" t="str">
        <f>IF(入力!AK23="",IF(入力!AL23="","",入力!AL23),IF(入力!AL23="",入力!AK23,IF(入力!AK23&gt;入力!AL23,入力!AK23,入力!AL23)))</f>
        <v/>
      </c>
      <c r="AD103" s="231" t="str">
        <f>IF(入力!AM23="","",入力!AM23)</f>
        <v/>
      </c>
      <c r="AE103" s="158" t="str">
        <f>IF(入力!AN23="","",入力!AN23)</f>
        <v/>
      </c>
      <c r="AF103" s="231" t="str">
        <f>IF(入力!AO23="","",入力!AO23)</f>
        <v/>
      </c>
      <c r="AG103" s="244" t="str">
        <f>IF(入力!AP23="","",入力!AP23)</f>
        <v/>
      </c>
      <c r="AH103" s="510" t="str">
        <f>IF(入力!AQ23="","",入力!AQ23)</f>
        <v/>
      </c>
      <c r="AI103" s="84" t="str">
        <f>IF(入力!AR23="","",入力!AR23)</f>
        <v/>
      </c>
      <c r="AJ103" s="351" t="str">
        <f>IF(入力!AS23="","",入力!AS23)</f>
        <v/>
      </c>
      <c r="AK103" s="158" t="str">
        <f>IF(入力!AT23="","",入力!AT23)</f>
        <v/>
      </c>
      <c r="AL103" s="160" t="str">
        <f>IF(入力!AU23="",IF(入力!AV23="","",入力!AV23),IF(入力!AV23="",入力!AU23,IF(入力!AU23&gt;入力!AV23,入力!AU23,入力!AV23)))</f>
        <v/>
      </c>
      <c r="AM103" s="283" t="str">
        <f>IF(入力!AW23="",IF(入力!AX23="","",入力!AX23),IF(入力!AX23="",入力!AW23,IF(入力!AW23&gt;入力!AX23,入力!AW23,入力!AX23)))</f>
        <v/>
      </c>
      <c r="AN103" s="199" t="str">
        <f>IF(入力!K23="","", IF(入力!AC23="","", IF(入力!Z23="","", K103/224*((X103-224)+(V103-224)))))</f>
        <v/>
      </c>
    </row>
    <row r="104" spans="1:40">
      <c r="A104" s="96">
        <f>IF(入力!A24="","",入力!A24)</f>
        <v>11</v>
      </c>
      <c r="B104" s="185" t="str">
        <f>IF(入力!B24="","",入力!B24)</f>
        <v/>
      </c>
      <c r="C104" s="185" t="str">
        <f>IF(入力!C24="","",入力!C24)</f>
        <v/>
      </c>
      <c r="D104" s="227" t="str">
        <f>IF(入力!D24="","",入力!D24)</f>
        <v/>
      </c>
      <c r="E104" s="418" t="str">
        <f>IF(入力!E24="", IF(D104="","",DATEDIF(D104,入力!$C$3,"Y")),入力!E24)</f>
        <v/>
      </c>
      <c r="F104" s="350" t="str">
        <f>IF(入力!F24="","",入力!F24)</f>
        <v/>
      </c>
      <c r="G104" s="185" t="str">
        <f>IF(入力!G24="","",入力!G24)</f>
        <v/>
      </c>
      <c r="H104" s="185" t="str">
        <f>IF(入力!H24="","",入力!H24)</f>
        <v/>
      </c>
      <c r="I104" s="350" t="str">
        <f>IF(入力!I24="","",入力!I24)</f>
        <v/>
      </c>
      <c r="J104" s="350" t="str">
        <f>IF(入力!J24="","",入力!J24)</f>
        <v/>
      </c>
      <c r="K104" s="159" t="str">
        <f>IF(入力!K24="","",入力!K24)</f>
        <v/>
      </c>
      <c r="L104" s="83" t="str">
        <f>IF(入力!L24="","",入力!L24)</f>
        <v/>
      </c>
      <c r="M104" s="205" t="str">
        <f>IF(OR(入力!M24="",入力!N24=""),"",((4.57/(1.0888-0.00153*(入力!M24+入力!N24))-4.142)*100))</f>
        <v/>
      </c>
      <c r="N104" s="83" t="str">
        <f>IF(OR(入力!L24="",入力!M24="",入力!N24=""),"",(入力!L24-(入力!L24*(4.57/(1.0888-0.00153*(入力!M24+入力!N24))-4.142)*100)/100))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89" t="str">
        <f>IF(入力!R24="","",入力!R24)</f>
        <v/>
      </c>
      <c r="R104" s="232" t="str">
        <f xml:space="preserve"> IF(入力!S24="",IF(入力!T24="","",入力!T24),IF(入力!T24="",入力!S24,IF(入力!S24&gt;入力!T24,入力!T24,入力!S24)))</f>
        <v/>
      </c>
      <c r="S104" s="487" t="str">
        <f>IF(入力!U24="",IF(入力!V24="","",入力!V24),IF(入力!V24="",入力!U24,IF(入力!U24&gt;入力!V24,入力!V24,入力!U24)))</f>
        <v/>
      </c>
      <c r="T104" s="226" t="str">
        <f>IF(入力!W24="",IF(入力!X24="","",入力!X24),IF(入力!X24="",入力!W24,IF(入力!W24&gt;入力!X24,入力!W24,入力!X24)))</f>
        <v/>
      </c>
      <c r="U104" s="234" t="str">
        <f>IF(入力!Y24="", IF(入力!W24="",IF(入力!X24="","",入力!X24-入力!Q24),IF(入力!X24="",入力!W24-入力!Q24,IF(入力!W24&gt;入力!X24,入力!W24-入力!Q24,入力!X24-入力!Q24))),入力!Y24)</f>
        <v/>
      </c>
      <c r="V104" s="234" t="str">
        <f>IF(入力!Z24="",IF(入力!AA24="","",入力!AA24),IF(入力!AA24="",入力!Z24,IF(入力!Z24&gt;入力!AA24,入力!Z24,入力!AA24)))</f>
        <v/>
      </c>
      <c r="W10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234" t="str">
        <f>IF(入力!AC24="",IF(入力!AD24="","",入力!AD24),IF(入力!AD24="",入力!AC24,IF(入力!AC24&gt;入力!AD24,入力!AC24,入力!AD24)))</f>
        <v/>
      </c>
      <c r="Y10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234" t="str">
        <f>IF(入力!AF24="",IF(入力!AG24="","",入力!AG24),IF(入力!AG24="",入力!AF24,IF(入力!AF24&gt;入力!AG24,入力!AF24,入力!AG24)))</f>
        <v/>
      </c>
      <c r="AA10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126" t="str">
        <f>IF(入力!AI24="",IF(入力!AJ24="","",入力!AJ24),IF(入力!AJ24="",入力!AI24,IF(入力!AI24&gt;入力!AJ24,入力!AI24,入力!AJ24)))</f>
        <v/>
      </c>
      <c r="AC104" s="232" t="str">
        <f>IF(入力!AK24="",IF(入力!AL24="","",入力!AL24),IF(入力!AL24="",入力!AK24,IF(入力!AK24&gt;入力!AL24,入力!AK24,入力!AL24)))</f>
        <v/>
      </c>
      <c r="AD104" s="231" t="str">
        <f>IF(入力!AM24="","",入力!AM24)</f>
        <v/>
      </c>
      <c r="AE104" s="158" t="str">
        <f>IF(入力!AN24="","",入力!AN24)</f>
        <v/>
      </c>
      <c r="AF104" s="231" t="str">
        <f>IF(入力!AO24="","",入力!AO24)</f>
        <v/>
      </c>
      <c r="AG104" s="244" t="str">
        <f>IF(入力!AP24="","",入力!AP24)</f>
        <v/>
      </c>
      <c r="AH104" s="510" t="str">
        <f>IF(入力!AQ24="","",入力!AQ24)</f>
        <v/>
      </c>
      <c r="AI104" s="84" t="str">
        <f>IF(入力!AR24="","",入力!AR24)</f>
        <v/>
      </c>
      <c r="AJ104" s="351" t="str">
        <f>IF(入力!AS24="","",入力!AS24)</f>
        <v/>
      </c>
      <c r="AK104" s="158" t="str">
        <f>IF(入力!AT24="","",入力!AT24)</f>
        <v/>
      </c>
      <c r="AL104" s="160" t="str">
        <f>IF(入力!AU24="",IF(入力!AV24="","",入力!AV24),IF(入力!AV24="",入力!AU24,IF(入力!AU24&gt;入力!AV24,入力!AU24,入力!AV24)))</f>
        <v/>
      </c>
      <c r="AM104" s="283" t="str">
        <f>IF(入力!AW24="",IF(入力!AX24="","",入力!AX24),IF(入力!AX24="",入力!AW24,IF(入力!AW24&gt;入力!AX24,入力!AW24,入力!AX24)))</f>
        <v/>
      </c>
      <c r="AN104" s="199" t="str">
        <f>IF(入力!K24="","", IF(入力!AC24="","", IF(入力!Z24="","", K104/224*((X104-224)+(V104-224)))))</f>
        <v/>
      </c>
    </row>
    <row r="105" spans="1:40">
      <c r="A105" s="96">
        <f>IF(入力!A25="","",入力!A25)</f>
        <v>12</v>
      </c>
      <c r="B105" s="185" t="str">
        <f>IF(入力!B25="","",入力!B25)</f>
        <v/>
      </c>
      <c r="C105" s="185" t="str">
        <f>IF(入力!C25="","",入力!C25)</f>
        <v/>
      </c>
      <c r="D105" s="227" t="str">
        <f>IF(入力!D25="","",入力!D25)</f>
        <v/>
      </c>
      <c r="E105" s="418" t="str">
        <f>IF(入力!E25="", IF(D105="","",DATEDIF(D105,入力!$C$3,"Y")),入力!E25)</f>
        <v/>
      </c>
      <c r="F105" s="350" t="str">
        <f>IF(入力!F25="","",入力!F25)</f>
        <v/>
      </c>
      <c r="G105" s="185" t="str">
        <f>IF(入力!G25="","",入力!G25)</f>
        <v/>
      </c>
      <c r="H105" s="185" t="str">
        <f>IF(入力!H25="","",入力!H25)</f>
        <v/>
      </c>
      <c r="I105" s="350" t="str">
        <f>IF(入力!I25="","",入力!I25)</f>
        <v/>
      </c>
      <c r="J105" s="350" t="str">
        <f>IF(入力!J25="","",入力!J25)</f>
        <v/>
      </c>
      <c r="K105" s="159" t="str">
        <f>IF(入力!K25="","",入力!K25)</f>
        <v/>
      </c>
      <c r="L105" s="83" t="str">
        <f>IF(入力!L25="","",入力!L25)</f>
        <v/>
      </c>
      <c r="M105" s="205" t="str">
        <f>IF(OR(入力!M25="",入力!N25=""),"",((4.57/(1.0888-0.00153*(入力!M25+入力!N25))-4.142)*100))</f>
        <v/>
      </c>
      <c r="N105" s="83" t="str">
        <f>IF(OR(入力!L25="",入力!M25="",入力!N25=""),"",(入力!L25-(入力!L25*(4.57/(1.0888-0.00153*(入力!M25+入力!N25))-4.142)*100)/100))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89" t="str">
        <f>IF(入力!R25="","",入力!R25)</f>
        <v/>
      </c>
      <c r="R105" s="232" t="str">
        <f xml:space="preserve"> IF(入力!S25="",IF(入力!T25="","",入力!T25),IF(入力!T25="",入力!S25,IF(入力!S25&gt;入力!T25,入力!T25,入力!S25)))</f>
        <v/>
      </c>
      <c r="S105" s="487" t="str">
        <f>IF(入力!U25="",IF(入力!V25="","",入力!V25),IF(入力!V25="",入力!U25,IF(入力!U25&gt;入力!V25,入力!V25,入力!U25)))</f>
        <v/>
      </c>
      <c r="T105" s="226" t="str">
        <f>IF(入力!W25="",IF(入力!X25="","",入力!X25),IF(入力!X25="",入力!W25,IF(入力!W25&gt;入力!X25,入力!W25,入力!X25)))</f>
        <v/>
      </c>
      <c r="U105" s="234" t="str">
        <f>IF(入力!Y25="", IF(入力!W25="",IF(入力!X25="","",入力!X25-入力!Q25),IF(入力!X25="",入力!W25-入力!Q25,IF(入力!W25&gt;入力!X25,入力!W25-入力!Q25,入力!X25-入力!Q25))),入力!Y25)</f>
        <v/>
      </c>
      <c r="V105" s="234" t="str">
        <f>IF(入力!Z25="",IF(入力!AA25="","",入力!AA25),IF(入力!AA25="",入力!Z25,IF(入力!Z25&gt;入力!AA25,入力!Z25,入力!AA25)))</f>
        <v/>
      </c>
      <c r="W10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234" t="str">
        <f>IF(入力!AC25="",IF(入力!AD25="","",入力!AD25),IF(入力!AD25="",入力!AC25,IF(入力!AC25&gt;入力!AD25,入力!AC25,入力!AD25)))</f>
        <v/>
      </c>
      <c r="Y10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234" t="str">
        <f>IF(入力!AF25="",IF(入力!AG25="","",入力!AG25),IF(入力!AG25="",入力!AF25,IF(入力!AF25&gt;入力!AG25,入力!AF25,入力!AG25)))</f>
        <v/>
      </c>
      <c r="AA10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126" t="str">
        <f>IF(入力!AI25="",IF(入力!AJ25="","",入力!AJ25),IF(入力!AJ25="",入力!AI25,IF(入力!AI25&gt;入力!AJ25,入力!AI25,入力!AJ25)))</f>
        <v/>
      </c>
      <c r="AC105" s="232" t="str">
        <f>IF(入力!AK25="",IF(入力!AL25="","",入力!AL25),IF(入力!AL25="",入力!AK25,IF(入力!AK25&gt;入力!AL25,入力!AK25,入力!AL25)))</f>
        <v/>
      </c>
      <c r="AD105" s="231" t="str">
        <f>IF(入力!AM25="","",入力!AM25)</f>
        <v/>
      </c>
      <c r="AE105" s="158" t="str">
        <f>IF(入力!AN25="","",入力!AN25)</f>
        <v/>
      </c>
      <c r="AF105" s="231" t="str">
        <f>IF(入力!AO25="","",入力!AO25)</f>
        <v/>
      </c>
      <c r="AG105" s="244" t="str">
        <f>IF(入力!AP25="","",入力!AP25)</f>
        <v/>
      </c>
      <c r="AH105" s="510" t="str">
        <f>IF(入力!AQ25="","",入力!AQ25)</f>
        <v/>
      </c>
      <c r="AI105" s="84" t="str">
        <f>IF(入力!AR25="","",入力!AR25)</f>
        <v/>
      </c>
      <c r="AJ105" s="351" t="str">
        <f>IF(入力!AS25="","",入力!AS25)</f>
        <v/>
      </c>
      <c r="AK105" s="158" t="str">
        <f>IF(入力!AT25="","",入力!AT25)</f>
        <v/>
      </c>
      <c r="AL105" s="160" t="str">
        <f>IF(入力!AU25="",IF(入力!AV25="","",入力!AV25),IF(入力!AV25="",入力!AU25,IF(入力!AU25&gt;入力!AV25,入力!AU25,入力!AV25)))</f>
        <v/>
      </c>
      <c r="AM105" s="283" t="str">
        <f>IF(入力!AW25="",IF(入力!AX25="","",入力!AX25),IF(入力!AX25="",入力!AW25,IF(入力!AW25&gt;入力!AX25,入力!AW25,入力!AX25)))</f>
        <v/>
      </c>
      <c r="AN105" s="199" t="str">
        <f>IF(入力!K25="","", IF(入力!AC25="","", IF(入力!Z25="","", K105/224*((X105-224)+(V105-224)))))</f>
        <v/>
      </c>
    </row>
    <row r="106" spans="1:40">
      <c r="A106" s="96">
        <f>IF(入力!A26="","",入力!A26)</f>
        <v>13</v>
      </c>
      <c r="B106" s="185" t="str">
        <f>IF(入力!B26="","",入力!B26)</f>
        <v/>
      </c>
      <c r="C106" s="185" t="str">
        <f>IF(入力!C26="","",入力!C26)</f>
        <v/>
      </c>
      <c r="D106" s="227" t="str">
        <f>IF(入力!D26="","",入力!D26)</f>
        <v/>
      </c>
      <c r="E106" s="418" t="str">
        <f>IF(入力!E26="", IF(D106="","",DATEDIF(D106,入力!$C$3,"Y")),入力!E26)</f>
        <v/>
      </c>
      <c r="F106" s="350" t="str">
        <f>IF(入力!F26="","",入力!F26)</f>
        <v/>
      </c>
      <c r="G106" s="185" t="str">
        <f>IF(入力!G26="","",入力!G26)</f>
        <v/>
      </c>
      <c r="H106" s="185" t="str">
        <f>IF(入力!H26="","",入力!H26)</f>
        <v/>
      </c>
      <c r="I106" s="350" t="str">
        <f>IF(入力!I26="","",入力!I26)</f>
        <v/>
      </c>
      <c r="J106" s="350" t="str">
        <f>IF(入力!J26="","",入力!J26)</f>
        <v/>
      </c>
      <c r="K106" s="159" t="str">
        <f>IF(入力!K26="","",入力!K26)</f>
        <v/>
      </c>
      <c r="L106" s="83" t="str">
        <f>IF(入力!L26="","",入力!L26)</f>
        <v/>
      </c>
      <c r="M106" s="205" t="str">
        <f>IF(OR(入力!M26="",入力!N26=""),"",((4.57/(1.0888-0.00153*(入力!M26+入力!N26))-4.142)*100))</f>
        <v/>
      </c>
      <c r="N106" s="83" t="str">
        <f>IF(OR(入力!L26="",入力!M26="",入力!N26=""),"",(入力!L26-(入力!L26*(4.57/(1.0888-0.00153*(入力!M26+入力!N26))-4.142)*100)/100))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89" t="str">
        <f>IF(入力!R26="","",入力!R26)</f>
        <v/>
      </c>
      <c r="R106" s="232" t="str">
        <f xml:space="preserve"> IF(入力!S26="",IF(入力!T26="","",入力!T26),IF(入力!T26="",入力!S26,IF(入力!S26&gt;入力!T26,入力!T26,入力!S26)))</f>
        <v/>
      </c>
      <c r="S106" s="487" t="str">
        <f>IF(入力!U26="",IF(入力!V26="","",入力!V26),IF(入力!V26="",入力!U26,IF(入力!U26&gt;入力!V26,入力!V26,入力!U26)))</f>
        <v/>
      </c>
      <c r="T106" s="226" t="str">
        <f>IF(入力!W26="",IF(入力!X26="","",入力!X26),IF(入力!X26="",入力!W26,IF(入力!W26&gt;入力!X26,入力!W26,入力!X26)))</f>
        <v/>
      </c>
      <c r="U106" s="234" t="str">
        <f>IF(入力!Y26="", IF(入力!W26="",IF(入力!X26="","",入力!X26-入力!Q26),IF(入力!X26="",入力!W26-入力!Q26,IF(入力!W26&gt;入力!X26,入力!W26-入力!Q26,入力!X26-入力!Q26))),入力!Y26)</f>
        <v/>
      </c>
      <c r="V106" s="234" t="str">
        <f>IF(入力!Z26="",IF(入力!AA26="","",入力!AA26),IF(入力!AA26="",入力!Z26,IF(入力!Z26&gt;入力!AA26,入力!Z26,入力!AA26)))</f>
        <v/>
      </c>
      <c r="W10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234" t="str">
        <f>IF(入力!AC26="",IF(入力!AD26="","",入力!AD26),IF(入力!AD26="",入力!AC26,IF(入力!AC26&gt;入力!AD26,入力!AC26,入力!AD26)))</f>
        <v/>
      </c>
      <c r="Y10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234" t="str">
        <f>IF(入力!AF26="",IF(入力!AG26="","",入力!AG26),IF(入力!AG26="",入力!AF26,IF(入力!AF26&gt;入力!AG26,入力!AF26,入力!AG26)))</f>
        <v/>
      </c>
      <c r="AA10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126" t="str">
        <f>IF(入力!AI26="",IF(入力!AJ26="","",入力!AJ26),IF(入力!AJ26="",入力!AI26,IF(入力!AI26&gt;入力!AJ26,入力!AI26,入力!AJ26)))</f>
        <v/>
      </c>
      <c r="AC106" s="232" t="str">
        <f>IF(入力!AK26="",IF(入力!AL26="","",入力!AL26),IF(入力!AL26="",入力!AK26,IF(入力!AK26&gt;入力!AL26,入力!AK26,入力!AL26)))</f>
        <v/>
      </c>
      <c r="AD106" s="231" t="str">
        <f>IF(入力!AM26="","",入力!AM26)</f>
        <v/>
      </c>
      <c r="AE106" s="158" t="str">
        <f>IF(入力!AN26="","",入力!AN26)</f>
        <v/>
      </c>
      <c r="AF106" s="231" t="str">
        <f>IF(入力!AO26="","",入力!AO26)</f>
        <v/>
      </c>
      <c r="AG106" s="244" t="str">
        <f>IF(入力!AP26="","",入力!AP26)</f>
        <v/>
      </c>
      <c r="AH106" s="510" t="str">
        <f>IF(入力!AQ26="","",入力!AQ26)</f>
        <v/>
      </c>
      <c r="AI106" s="84" t="str">
        <f>IF(入力!AR26="","",入力!AR26)</f>
        <v/>
      </c>
      <c r="AJ106" s="351" t="str">
        <f>IF(入力!AS26="","",入力!AS26)</f>
        <v/>
      </c>
      <c r="AK106" s="158" t="str">
        <f>IF(入力!AT26="","",入力!AT26)</f>
        <v/>
      </c>
      <c r="AL106" s="160" t="str">
        <f>IF(入力!AU26="",IF(入力!AV26="","",入力!AV26),IF(入力!AV26="",入力!AU26,IF(入力!AU26&gt;入力!AV26,入力!AU26,入力!AV26)))</f>
        <v/>
      </c>
      <c r="AM106" s="283" t="str">
        <f>IF(入力!AW26="",IF(入力!AX26="","",入力!AX26),IF(入力!AX26="",入力!AW26,IF(入力!AW26&gt;入力!AX26,入力!AW26,入力!AX26)))</f>
        <v/>
      </c>
      <c r="AN106" s="199" t="str">
        <f>IF(入力!K26="","", IF(入力!AC26="","", IF(入力!Z26="","", K106/224*((X106-224)+(V106-224)))))</f>
        <v/>
      </c>
    </row>
    <row r="107" spans="1:40">
      <c r="A107" s="96">
        <f>IF(入力!A27="","",入力!A27)</f>
        <v>14</v>
      </c>
      <c r="B107" s="185" t="str">
        <f>IF(入力!B27="","",入力!B27)</f>
        <v/>
      </c>
      <c r="C107" s="185" t="str">
        <f>IF(入力!C27="","",入力!C27)</f>
        <v/>
      </c>
      <c r="D107" s="227" t="str">
        <f>IF(入力!D27="","",入力!D27)</f>
        <v/>
      </c>
      <c r="E107" s="418" t="str">
        <f>IF(入力!E27="", IF(D107="","",DATEDIF(D107,入力!$C$3,"Y")),入力!E27)</f>
        <v/>
      </c>
      <c r="F107" s="350" t="str">
        <f>IF(入力!F27="","",入力!F27)</f>
        <v/>
      </c>
      <c r="G107" s="185" t="str">
        <f>IF(入力!G27="","",入力!G27)</f>
        <v/>
      </c>
      <c r="H107" s="185" t="str">
        <f>IF(入力!H27="","",入力!H27)</f>
        <v/>
      </c>
      <c r="I107" s="350" t="str">
        <f>IF(入力!I27="","",入力!I27)</f>
        <v/>
      </c>
      <c r="J107" s="350" t="str">
        <f>IF(入力!J27="","",入力!J27)</f>
        <v/>
      </c>
      <c r="K107" s="159" t="str">
        <f>IF(入力!K27="","",入力!K27)</f>
        <v/>
      </c>
      <c r="L107" s="83" t="str">
        <f>IF(入力!L27="","",入力!L27)</f>
        <v/>
      </c>
      <c r="M107" s="205" t="str">
        <f>IF(OR(入力!M27="",入力!N27=""),"",((4.57/(1.0888-0.00153*(入力!M27+入力!N27))-4.142)*100))</f>
        <v/>
      </c>
      <c r="N107" s="83" t="str">
        <f>IF(OR(入力!L27="",入力!M27="",入力!N27=""),"",(入力!L27-(入力!L27*(4.57/(1.0888-0.00153*(入力!M27+入力!N27))-4.142)*100)/100))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89" t="str">
        <f>IF(入力!R27="","",入力!R27)</f>
        <v/>
      </c>
      <c r="R107" s="232" t="str">
        <f xml:space="preserve"> IF(入力!S27="",IF(入力!T27="","",入力!T27),IF(入力!T27="",入力!S27,IF(入力!S27&gt;入力!T27,入力!T27,入力!S27)))</f>
        <v/>
      </c>
      <c r="S107" s="487" t="str">
        <f>IF(入力!U27="",IF(入力!V27="","",入力!V27),IF(入力!V27="",入力!U27,IF(入力!U27&gt;入力!V27,入力!V27,入力!U27)))</f>
        <v/>
      </c>
      <c r="T107" s="226" t="str">
        <f>IF(入力!W27="",IF(入力!X27="","",入力!X27),IF(入力!X27="",入力!W27,IF(入力!W27&gt;入力!X27,入力!W27,入力!X27)))</f>
        <v/>
      </c>
      <c r="U107" s="234" t="str">
        <f>IF(入力!Y27="", IF(入力!W27="",IF(入力!X27="","",入力!X27-入力!Q27),IF(入力!X27="",入力!W27-入力!Q27,IF(入力!W27&gt;入力!X27,入力!W27-入力!Q27,入力!X27-入力!Q27))),入力!Y27)</f>
        <v/>
      </c>
      <c r="V107" s="234" t="str">
        <f>IF(入力!Z27="",IF(入力!AA27="","",入力!AA27),IF(入力!AA27="",入力!Z27,IF(入力!Z27&gt;入力!AA27,入力!Z27,入力!AA27)))</f>
        <v/>
      </c>
      <c r="W10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234" t="str">
        <f>IF(入力!AC27="",IF(入力!AD27="","",入力!AD27),IF(入力!AD27="",入力!AC27,IF(入力!AC27&gt;入力!AD27,入力!AC27,入力!AD27)))</f>
        <v/>
      </c>
      <c r="Y10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234" t="str">
        <f>IF(入力!AF27="",IF(入力!AG27="","",入力!AG27),IF(入力!AG27="",入力!AF27,IF(入力!AF27&gt;入力!AG27,入力!AF27,入力!AG27)))</f>
        <v/>
      </c>
      <c r="AA10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126" t="str">
        <f>IF(入力!AI27="",IF(入力!AJ27="","",入力!AJ27),IF(入力!AJ27="",入力!AI27,IF(入力!AI27&gt;入力!AJ27,入力!AI27,入力!AJ27)))</f>
        <v/>
      </c>
      <c r="AC107" s="232" t="str">
        <f>IF(入力!AK27="",IF(入力!AL27="","",入力!AL27),IF(入力!AL27="",入力!AK27,IF(入力!AK27&gt;入力!AL27,入力!AK27,入力!AL27)))</f>
        <v/>
      </c>
      <c r="AD107" s="231" t="str">
        <f>IF(入力!AM27="","",入力!AM27)</f>
        <v/>
      </c>
      <c r="AE107" s="158" t="str">
        <f>IF(入力!AN27="","",入力!AN27)</f>
        <v/>
      </c>
      <c r="AF107" s="231" t="str">
        <f>IF(入力!AO27="","",入力!AO27)</f>
        <v/>
      </c>
      <c r="AG107" s="244" t="str">
        <f>IF(入力!AP27="","",入力!AP27)</f>
        <v/>
      </c>
      <c r="AH107" s="510" t="str">
        <f>IF(入力!AQ27="","",入力!AQ27)</f>
        <v/>
      </c>
      <c r="AI107" s="84" t="str">
        <f>IF(入力!AR27="","",入力!AR27)</f>
        <v/>
      </c>
      <c r="AJ107" s="351" t="str">
        <f>IF(入力!AS27="","",入力!AS27)</f>
        <v/>
      </c>
      <c r="AK107" s="158" t="str">
        <f>IF(入力!AT27="","",入力!AT27)</f>
        <v/>
      </c>
      <c r="AL107" s="160" t="str">
        <f>IF(入力!AU27="",IF(入力!AV27="","",入力!AV27),IF(入力!AV27="",入力!AU27,IF(入力!AU27&gt;入力!AV27,入力!AU27,入力!AV27)))</f>
        <v/>
      </c>
      <c r="AM107" s="283" t="str">
        <f>IF(入力!AW27="",IF(入力!AX27="","",入力!AX27),IF(入力!AX27="",入力!AW27,IF(入力!AW27&gt;入力!AX27,入力!AW27,入力!AX27)))</f>
        <v/>
      </c>
      <c r="AN107" s="199" t="str">
        <f>IF(入力!K27="","", IF(入力!AC27="","", IF(入力!Z27="","", K107/224*((X107-224)+(V107-224)))))</f>
        <v/>
      </c>
    </row>
    <row r="108" spans="1:40">
      <c r="A108" s="96">
        <f>IF(入力!A28="","",入力!A28)</f>
        <v>15</v>
      </c>
      <c r="B108" s="185" t="str">
        <f>IF(入力!B28="","",入力!B28)</f>
        <v/>
      </c>
      <c r="C108" s="185" t="str">
        <f>IF(入力!C28="","",入力!C28)</f>
        <v/>
      </c>
      <c r="D108" s="227" t="str">
        <f>IF(入力!D28="","",入力!D28)</f>
        <v/>
      </c>
      <c r="E108" s="418" t="str">
        <f>IF(入力!E28="", IF(D108="","",DATEDIF(D108,入力!$C$3,"Y")),入力!E28)</f>
        <v/>
      </c>
      <c r="F108" s="350" t="str">
        <f>IF(入力!F28="","",入力!F28)</f>
        <v/>
      </c>
      <c r="G108" s="185" t="str">
        <f>IF(入力!G28="","",入力!G28)</f>
        <v/>
      </c>
      <c r="H108" s="185" t="str">
        <f>IF(入力!H28="","",入力!H28)</f>
        <v/>
      </c>
      <c r="I108" s="350" t="str">
        <f>IF(入力!I28="","",入力!I28)</f>
        <v/>
      </c>
      <c r="J108" s="350" t="str">
        <f>IF(入力!J28="","",入力!J28)</f>
        <v/>
      </c>
      <c r="K108" s="159" t="str">
        <f>IF(入力!K28="","",入力!K28)</f>
        <v/>
      </c>
      <c r="L108" s="83" t="str">
        <f>IF(入力!L28="","",入力!L28)</f>
        <v/>
      </c>
      <c r="M108" s="205" t="str">
        <f>IF(OR(入力!M28="",入力!N28=""),"",((4.57/(1.0888-0.00153*(入力!M28+入力!N28))-4.142)*100))</f>
        <v/>
      </c>
      <c r="N108" s="83" t="str">
        <f>IF(OR(入力!L28="",入力!M28="",入力!N28=""),"",(入力!L28-(入力!L28*(4.57/(1.0888-0.00153*(入力!M28+入力!N28))-4.142)*100)/100))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89" t="str">
        <f>IF(入力!R28="","",入力!R28)</f>
        <v/>
      </c>
      <c r="R108" s="232" t="str">
        <f xml:space="preserve"> IF(入力!S28="",IF(入力!T28="","",入力!T28),IF(入力!T28="",入力!S28,IF(入力!S28&gt;入力!T28,入力!T28,入力!S28)))</f>
        <v/>
      </c>
      <c r="S108" s="487" t="str">
        <f>IF(入力!U28="",IF(入力!V28="","",入力!V28),IF(入力!V28="",入力!U28,IF(入力!U28&gt;入力!V28,入力!V28,入力!U28)))</f>
        <v/>
      </c>
      <c r="T108" s="226" t="str">
        <f>IF(入力!W28="",IF(入力!X28="","",入力!X28),IF(入力!X28="",入力!W28,IF(入力!W28&gt;入力!X28,入力!W28,入力!X28)))</f>
        <v/>
      </c>
      <c r="U108" s="234" t="str">
        <f>IF(入力!Y28="", IF(入力!W28="",IF(入力!X28="","",入力!X28-入力!Q28),IF(入力!X28="",入力!W28-入力!Q28,IF(入力!W28&gt;入力!X28,入力!W28-入力!Q28,入力!X28-入力!Q28))),入力!Y28)</f>
        <v/>
      </c>
      <c r="V108" s="234" t="str">
        <f>IF(入力!Z28="",IF(入力!AA28="","",入力!AA28),IF(入力!AA28="",入力!Z28,IF(入力!Z28&gt;入力!AA28,入力!Z28,入力!AA28)))</f>
        <v/>
      </c>
      <c r="W10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234" t="str">
        <f>IF(入力!AC28="",IF(入力!AD28="","",入力!AD28),IF(入力!AD28="",入力!AC28,IF(入力!AC28&gt;入力!AD28,入力!AC28,入力!AD28)))</f>
        <v/>
      </c>
      <c r="Y10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234" t="str">
        <f>IF(入力!AF28="",IF(入力!AG28="","",入力!AG28),IF(入力!AG28="",入力!AF28,IF(入力!AF28&gt;入力!AG28,入力!AF28,入力!AG28)))</f>
        <v/>
      </c>
      <c r="AA10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126" t="str">
        <f>IF(入力!AI28="",IF(入力!AJ28="","",入力!AJ28),IF(入力!AJ28="",入力!AI28,IF(入力!AI28&gt;入力!AJ28,入力!AI28,入力!AJ28)))</f>
        <v/>
      </c>
      <c r="AC108" s="232" t="str">
        <f>IF(入力!AK28="",IF(入力!AL28="","",入力!AL28),IF(入力!AL28="",入力!AK28,IF(入力!AK28&gt;入力!AL28,入力!AK28,入力!AL28)))</f>
        <v/>
      </c>
      <c r="AD108" s="231" t="str">
        <f>IF(入力!AM28="","",入力!AM28)</f>
        <v/>
      </c>
      <c r="AE108" s="158" t="str">
        <f>IF(入力!AN28="","",入力!AN28)</f>
        <v/>
      </c>
      <c r="AF108" s="231" t="str">
        <f>IF(入力!AO28="","",入力!AO28)</f>
        <v/>
      </c>
      <c r="AG108" s="244" t="str">
        <f>IF(入力!AP28="","",入力!AP28)</f>
        <v/>
      </c>
      <c r="AH108" s="510" t="str">
        <f>IF(入力!AQ28="","",入力!AQ28)</f>
        <v/>
      </c>
      <c r="AI108" s="84" t="str">
        <f>IF(入力!AR28="","",入力!AR28)</f>
        <v/>
      </c>
      <c r="AJ108" s="351" t="str">
        <f>IF(入力!AS28="","",入力!AS28)</f>
        <v/>
      </c>
      <c r="AK108" s="158" t="str">
        <f>IF(入力!AT28="","",入力!AT28)</f>
        <v/>
      </c>
      <c r="AL108" s="160" t="str">
        <f>IF(入力!AU28="",IF(入力!AV28="","",入力!AV28),IF(入力!AV28="",入力!AU28,IF(入力!AU28&gt;入力!AV28,入力!AU28,入力!AV28)))</f>
        <v/>
      </c>
      <c r="AM108" s="283" t="str">
        <f>IF(入力!AW28="",IF(入力!AX28="","",入力!AX28),IF(入力!AX28="",入力!AW28,IF(入力!AW28&gt;入力!AX28,入力!AW28,入力!AX28)))</f>
        <v/>
      </c>
      <c r="AN108" s="199" t="str">
        <f>IF(入力!K28="","", IF(入力!AC28="","", IF(入力!Z28="","", K108/224*((X108-224)+(V108-224)))))</f>
        <v/>
      </c>
    </row>
    <row r="109" spans="1:40">
      <c r="A109" s="96">
        <f>IF(入力!A29="","",入力!A29)</f>
        <v>16</v>
      </c>
      <c r="B109" s="185" t="str">
        <f>IF(入力!B29="","",入力!B29)</f>
        <v/>
      </c>
      <c r="C109" s="185" t="str">
        <f>IF(入力!C29="","",入力!C29)</f>
        <v/>
      </c>
      <c r="D109" s="227" t="str">
        <f>IF(入力!D29="","",入力!D29)</f>
        <v/>
      </c>
      <c r="E109" s="418" t="str">
        <f>IF(入力!E29="", IF(D109="","",DATEDIF(D109,入力!$C$3,"Y")),入力!E29)</f>
        <v/>
      </c>
      <c r="F109" s="350" t="str">
        <f>IF(入力!F29="","",入力!F29)</f>
        <v/>
      </c>
      <c r="G109" s="185" t="str">
        <f>IF(入力!G29="","",入力!G29)</f>
        <v/>
      </c>
      <c r="H109" s="185" t="str">
        <f>IF(入力!H29="","",入力!H29)</f>
        <v/>
      </c>
      <c r="I109" s="350" t="str">
        <f>IF(入力!I29="","",入力!I29)</f>
        <v/>
      </c>
      <c r="J109" s="350" t="str">
        <f>IF(入力!J29="","",入力!J29)</f>
        <v/>
      </c>
      <c r="K109" s="159" t="str">
        <f>IF(入力!K29="","",入力!K29)</f>
        <v/>
      </c>
      <c r="L109" s="83" t="str">
        <f>IF(入力!L29="","",入力!L29)</f>
        <v/>
      </c>
      <c r="M109" s="205" t="str">
        <f>IF(OR(入力!M29="",入力!N29=""),"",((4.57/(1.0888-0.00153*(入力!M29+入力!N29))-4.142)*100))</f>
        <v/>
      </c>
      <c r="N109" s="83" t="str">
        <f>IF(OR(入力!L29="",入力!M29="",入力!N29=""),"",(入力!L29-(入力!L29*(4.57/(1.0888-0.00153*(入力!M29+入力!N29))-4.142)*100)/100))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89" t="str">
        <f>IF(入力!R29="","",入力!R29)</f>
        <v/>
      </c>
      <c r="R109" s="232" t="str">
        <f xml:space="preserve"> IF(入力!S29="",IF(入力!T29="","",入力!T29),IF(入力!T29="",入力!S29,IF(入力!S29&gt;入力!T29,入力!T29,入力!S29)))</f>
        <v/>
      </c>
      <c r="S109" s="487" t="str">
        <f>IF(入力!U29="",IF(入力!V29="","",入力!V29),IF(入力!V29="",入力!U29,IF(入力!U29&gt;入力!V29,入力!V29,入力!U29)))</f>
        <v/>
      </c>
      <c r="T109" s="226" t="str">
        <f>IF(入力!W29="",IF(入力!X29="","",入力!X29),IF(入力!X29="",入力!W29,IF(入力!W29&gt;入力!X29,入力!W29,入力!X29)))</f>
        <v/>
      </c>
      <c r="U109" s="234" t="str">
        <f>IF(入力!Y29="", IF(入力!W29="",IF(入力!X29="","",入力!X29-入力!Q29),IF(入力!X29="",入力!W29-入力!Q29,IF(入力!W29&gt;入力!X29,入力!W29-入力!Q29,入力!X29-入力!Q29))),入力!Y29)</f>
        <v/>
      </c>
      <c r="V109" s="234" t="str">
        <f>IF(入力!Z29="",IF(入力!AA29="","",入力!AA29),IF(入力!AA29="",入力!Z29,IF(入力!Z29&gt;入力!AA29,入力!Z29,入力!AA29)))</f>
        <v/>
      </c>
      <c r="W10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234" t="str">
        <f>IF(入力!AC29="",IF(入力!AD29="","",入力!AD29),IF(入力!AD29="",入力!AC29,IF(入力!AC29&gt;入力!AD29,入力!AC29,入力!AD29)))</f>
        <v/>
      </c>
      <c r="Y10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234" t="str">
        <f>IF(入力!AF29="",IF(入力!AG29="","",入力!AG29),IF(入力!AG29="",入力!AF29,IF(入力!AF29&gt;入力!AG29,入力!AF29,入力!AG29)))</f>
        <v/>
      </c>
      <c r="AA10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126" t="str">
        <f>IF(入力!AI29="",IF(入力!AJ29="","",入力!AJ29),IF(入力!AJ29="",入力!AI29,IF(入力!AI29&gt;入力!AJ29,入力!AI29,入力!AJ29)))</f>
        <v/>
      </c>
      <c r="AC109" s="232" t="str">
        <f>IF(入力!AK29="",IF(入力!AL29="","",入力!AL29),IF(入力!AL29="",入力!AK29,IF(入力!AK29&gt;入力!AL29,入力!AK29,入力!AL29)))</f>
        <v/>
      </c>
      <c r="AD109" s="231" t="str">
        <f>IF(入力!AM29="","",入力!AM29)</f>
        <v/>
      </c>
      <c r="AE109" s="158" t="str">
        <f>IF(入力!AN29="","",入力!AN29)</f>
        <v/>
      </c>
      <c r="AF109" s="231" t="str">
        <f>IF(入力!AO29="","",入力!AO29)</f>
        <v/>
      </c>
      <c r="AG109" s="244" t="str">
        <f>IF(入力!AP29="","",入力!AP29)</f>
        <v/>
      </c>
      <c r="AH109" s="510" t="str">
        <f>IF(入力!AQ29="","",入力!AQ29)</f>
        <v/>
      </c>
      <c r="AI109" s="84" t="str">
        <f>IF(入力!AR29="","",入力!AR29)</f>
        <v/>
      </c>
      <c r="AJ109" s="351" t="str">
        <f>IF(入力!AS29="","",入力!AS29)</f>
        <v/>
      </c>
      <c r="AK109" s="158" t="str">
        <f>IF(入力!AT29="","",入力!AT29)</f>
        <v/>
      </c>
      <c r="AL109" s="160" t="str">
        <f>IF(入力!AU29="",IF(入力!AV29="","",入力!AV29),IF(入力!AV29="",入力!AU29,IF(入力!AU29&gt;入力!AV29,入力!AU29,入力!AV29)))</f>
        <v/>
      </c>
      <c r="AM109" s="283" t="str">
        <f>IF(入力!AW29="",IF(入力!AX29="","",入力!AX29),IF(入力!AX29="",入力!AW29,IF(入力!AW29&gt;入力!AX29,入力!AW29,入力!AX29)))</f>
        <v/>
      </c>
      <c r="AN109" s="199" t="str">
        <f>IF(入力!K29="","", IF(入力!AC29="","", IF(入力!Z29="","", K109/224*((X109-224)+(V109-224)))))</f>
        <v/>
      </c>
    </row>
    <row r="110" spans="1:40">
      <c r="A110" s="96">
        <f>IF(入力!A30="","",入力!A30)</f>
        <v>17</v>
      </c>
      <c r="B110" s="185" t="str">
        <f>IF(入力!B30="","",入力!B30)</f>
        <v/>
      </c>
      <c r="C110" s="185" t="str">
        <f>IF(入力!C30="","",入力!C30)</f>
        <v/>
      </c>
      <c r="D110" s="227" t="str">
        <f>IF(入力!D30="","",入力!D30)</f>
        <v/>
      </c>
      <c r="E110" s="418" t="str">
        <f>IF(入力!E30="", IF(D110="","",DATEDIF(D110,入力!$C$3,"Y")),入力!E30)</f>
        <v/>
      </c>
      <c r="F110" s="350" t="str">
        <f>IF(入力!F30="","",入力!F30)</f>
        <v/>
      </c>
      <c r="G110" s="185" t="str">
        <f>IF(入力!G30="","",入力!G30)</f>
        <v/>
      </c>
      <c r="H110" s="185" t="str">
        <f>IF(入力!H30="","",入力!H30)</f>
        <v/>
      </c>
      <c r="I110" s="350" t="str">
        <f>IF(入力!I30="","",入力!I30)</f>
        <v/>
      </c>
      <c r="J110" s="350" t="str">
        <f>IF(入力!J30="","",入力!J30)</f>
        <v/>
      </c>
      <c r="K110" s="159" t="str">
        <f>IF(入力!K30="","",入力!K30)</f>
        <v/>
      </c>
      <c r="L110" s="83" t="str">
        <f>IF(入力!L30="","",入力!L30)</f>
        <v/>
      </c>
      <c r="M110" s="205" t="str">
        <f>IF(OR(入力!M30="",入力!N30=""),"",((4.57/(1.0888-0.00153*(入力!M30+入力!N30))-4.142)*100))</f>
        <v/>
      </c>
      <c r="N110" s="83" t="str">
        <f>IF(OR(入力!L30="",入力!M30="",入力!N30=""),"",(入力!L30-(入力!L30*(4.57/(1.0888-0.00153*(入力!M30+入力!N30))-4.142)*100)/100))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89" t="str">
        <f>IF(入力!R30="","",入力!R30)</f>
        <v/>
      </c>
      <c r="R110" s="232" t="str">
        <f xml:space="preserve"> IF(入力!S30="",IF(入力!T30="","",入力!T30),IF(入力!T30="",入力!S30,IF(入力!S30&gt;入力!T30,入力!T30,入力!S30)))</f>
        <v/>
      </c>
      <c r="S110" s="487" t="str">
        <f>IF(入力!U30="",IF(入力!V30="","",入力!V30),IF(入力!V30="",入力!U30,IF(入力!U30&gt;入力!V30,入力!V30,入力!U30)))</f>
        <v/>
      </c>
      <c r="T110" s="226" t="str">
        <f>IF(入力!W30="",IF(入力!X30="","",入力!X30),IF(入力!X30="",入力!W30,IF(入力!W30&gt;入力!X30,入力!W30,入力!X30)))</f>
        <v/>
      </c>
      <c r="U110" s="234" t="str">
        <f>IF(入力!Y30="", IF(入力!W30="",IF(入力!X30="","",入力!X30-入力!Q30),IF(入力!X30="",入力!W30-入力!Q30,IF(入力!W30&gt;入力!X30,入力!W30-入力!Q30,入力!X30-入力!Q30))),入力!Y30)</f>
        <v/>
      </c>
      <c r="V110" s="234" t="str">
        <f>IF(入力!Z30="",IF(入力!AA30="","",入力!AA30),IF(入力!AA30="",入力!Z30,IF(入力!Z30&gt;入力!AA30,入力!Z30,入力!AA30)))</f>
        <v/>
      </c>
      <c r="W11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234" t="str">
        <f>IF(入力!AC30="",IF(入力!AD30="","",入力!AD30),IF(入力!AD30="",入力!AC30,IF(入力!AC30&gt;入力!AD30,入力!AC30,入力!AD30)))</f>
        <v/>
      </c>
      <c r="Y11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234" t="str">
        <f>IF(入力!AF30="",IF(入力!AG30="","",入力!AG30),IF(入力!AG30="",入力!AF30,IF(入力!AF30&gt;入力!AG30,入力!AF30,入力!AG30)))</f>
        <v/>
      </c>
      <c r="AA11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126" t="str">
        <f>IF(入力!AI30="",IF(入力!AJ30="","",入力!AJ30),IF(入力!AJ30="",入力!AI30,IF(入力!AI30&gt;入力!AJ30,入力!AI30,入力!AJ30)))</f>
        <v/>
      </c>
      <c r="AC110" s="232" t="str">
        <f>IF(入力!AK30="",IF(入力!AL30="","",入力!AL30),IF(入力!AL30="",入力!AK30,IF(入力!AK30&gt;入力!AL30,入力!AK30,入力!AL30)))</f>
        <v/>
      </c>
      <c r="AD110" s="231" t="str">
        <f>IF(入力!AM30="","",入力!AM30)</f>
        <v/>
      </c>
      <c r="AE110" s="158" t="str">
        <f>IF(入力!AN30="","",入力!AN30)</f>
        <v/>
      </c>
      <c r="AF110" s="231" t="str">
        <f>IF(入力!AO30="","",入力!AO30)</f>
        <v/>
      </c>
      <c r="AG110" s="244" t="str">
        <f>IF(入力!AP30="","",入力!AP30)</f>
        <v/>
      </c>
      <c r="AH110" s="510" t="str">
        <f>IF(入力!AQ30="","",入力!AQ30)</f>
        <v/>
      </c>
      <c r="AI110" s="84" t="str">
        <f>IF(入力!AR30="","",入力!AR30)</f>
        <v/>
      </c>
      <c r="AJ110" s="351" t="str">
        <f>IF(入力!AS30="","",入力!AS30)</f>
        <v/>
      </c>
      <c r="AK110" s="158" t="str">
        <f>IF(入力!AT30="","",入力!AT30)</f>
        <v/>
      </c>
      <c r="AL110" s="160" t="str">
        <f>IF(入力!AU30="",IF(入力!AV30="","",入力!AV30),IF(入力!AV30="",入力!AU30,IF(入力!AU30&gt;入力!AV30,入力!AU30,入力!AV30)))</f>
        <v/>
      </c>
      <c r="AM110" s="283" t="str">
        <f>IF(入力!AW30="",IF(入力!AX30="","",入力!AX30),IF(入力!AX30="",入力!AW30,IF(入力!AW30&gt;入力!AX30,入力!AW30,入力!AX30)))</f>
        <v/>
      </c>
      <c r="AN110" s="199" t="str">
        <f>IF(入力!K30="","", IF(入力!AC30="","", IF(入力!Z30="","", K110/224*((X110-224)+(V110-224)))))</f>
        <v/>
      </c>
    </row>
    <row r="111" spans="1:40">
      <c r="A111" s="96">
        <f>IF(入力!A31="","",入力!A31)</f>
        <v>18</v>
      </c>
      <c r="B111" s="185" t="str">
        <f>IF(入力!B31="","",入力!B31)</f>
        <v/>
      </c>
      <c r="C111" s="185" t="str">
        <f>IF(入力!C31="","",入力!C31)</f>
        <v/>
      </c>
      <c r="D111" s="227" t="str">
        <f>IF(入力!D31="","",入力!D31)</f>
        <v/>
      </c>
      <c r="E111" s="418" t="str">
        <f>IF(入力!E31="", IF(D111="","",DATEDIF(D111,入力!$C$3,"Y")),入力!E31)</f>
        <v/>
      </c>
      <c r="F111" s="350" t="str">
        <f>IF(入力!F31="","",入力!F31)</f>
        <v/>
      </c>
      <c r="G111" s="185" t="str">
        <f>IF(入力!G31="","",入力!G31)</f>
        <v/>
      </c>
      <c r="H111" s="185" t="str">
        <f>IF(入力!H31="","",入力!H31)</f>
        <v/>
      </c>
      <c r="I111" s="350" t="str">
        <f>IF(入力!I31="","",入力!I31)</f>
        <v/>
      </c>
      <c r="J111" s="350" t="str">
        <f>IF(入力!J31="","",入力!J31)</f>
        <v/>
      </c>
      <c r="K111" s="159" t="str">
        <f>IF(入力!K31="","",入力!K31)</f>
        <v/>
      </c>
      <c r="L111" s="83" t="str">
        <f>IF(入力!L31="","",入力!L31)</f>
        <v/>
      </c>
      <c r="M111" s="205" t="str">
        <f>IF(OR(入力!M31="",入力!N31=""),"",((4.57/(1.0888-0.00153*(入力!M31+入力!N31))-4.142)*100))</f>
        <v/>
      </c>
      <c r="N111" s="83" t="str">
        <f>IF(OR(入力!L31="",入力!M31="",入力!N31=""),"",(入力!L31-(入力!L31*(4.57/(1.0888-0.00153*(入力!M31+入力!N31))-4.142)*100)/100))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89" t="str">
        <f>IF(入力!R31="","",入力!R31)</f>
        <v/>
      </c>
      <c r="R111" s="232" t="str">
        <f xml:space="preserve"> IF(入力!S31="",IF(入力!T31="","",入力!T31),IF(入力!T31="",入力!S31,IF(入力!S31&gt;入力!T31,入力!T31,入力!S31)))</f>
        <v/>
      </c>
      <c r="S111" s="487" t="str">
        <f>IF(入力!U31="",IF(入力!V31="","",入力!V31),IF(入力!V31="",入力!U31,IF(入力!U31&gt;入力!V31,入力!V31,入力!U31)))</f>
        <v/>
      </c>
      <c r="T111" s="226" t="str">
        <f>IF(入力!W31="",IF(入力!X31="","",入力!X31),IF(入力!X31="",入力!W31,IF(入力!W31&gt;入力!X31,入力!W31,入力!X31)))</f>
        <v/>
      </c>
      <c r="U111" s="234" t="str">
        <f>IF(入力!Y31="", IF(入力!W31="",IF(入力!X31="","",入力!X31-入力!Q31),IF(入力!X31="",入力!W31-入力!Q31,IF(入力!W31&gt;入力!X31,入力!W31-入力!Q31,入力!X31-入力!Q31))),入力!Y31)</f>
        <v/>
      </c>
      <c r="V111" s="234" t="str">
        <f>IF(入力!Z31="",IF(入力!AA31="","",入力!AA31),IF(入力!AA31="",入力!Z31,IF(入力!Z31&gt;入力!AA31,入力!Z31,入力!AA31)))</f>
        <v/>
      </c>
      <c r="W11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234" t="str">
        <f>IF(入力!AC31="",IF(入力!AD31="","",入力!AD31),IF(入力!AD31="",入力!AC31,IF(入力!AC31&gt;入力!AD31,入力!AC31,入力!AD31)))</f>
        <v/>
      </c>
      <c r="Y11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234" t="str">
        <f>IF(入力!AF31="",IF(入力!AG31="","",入力!AG31),IF(入力!AG31="",入力!AF31,IF(入力!AF31&gt;入力!AG31,入力!AF31,入力!AG31)))</f>
        <v/>
      </c>
      <c r="AA11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126" t="str">
        <f>IF(入力!AI31="",IF(入力!AJ31="","",入力!AJ31),IF(入力!AJ31="",入力!AI31,IF(入力!AI31&gt;入力!AJ31,入力!AI31,入力!AJ31)))</f>
        <v/>
      </c>
      <c r="AC111" s="232" t="str">
        <f>IF(入力!AK31="",IF(入力!AL31="","",入力!AL31),IF(入力!AL31="",入力!AK31,IF(入力!AK31&gt;入力!AL31,入力!AK31,入力!AL31)))</f>
        <v/>
      </c>
      <c r="AD111" s="231" t="str">
        <f>IF(入力!AM31="","",入力!AM31)</f>
        <v/>
      </c>
      <c r="AE111" s="158" t="str">
        <f>IF(入力!AN31="","",入力!AN31)</f>
        <v/>
      </c>
      <c r="AF111" s="231" t="str">
        <f>IF(入力!AO31="","",入力!AO31)</f>
        <v/>
      </c>
      <c r="AG111" s="244" t="str">
        <f>IF(入力!AP31="","",入力!AP31)</f>
        <v/>
      </c>
      <c r="AH111" s="510" t="str">
        <f>IF(入力!AQ31="","",入力!AQ31)</f>
        <v/>
      </c>
      <c r="AI111" s="84" t="str">
        <f>IF(入力!AR31="","",入力!AR31)</f>
        <v/>
      </c>
      <c r="AJ111" s="351" t="str">
        <f>IF(入力!AS31="","",入力!AS31)</f>
        <v/>
      </c>
      <c r="AK111" s="158" t="str">
        <f>IF(入力!AT31="","",入力!AT31)</f>
        <v/>
      </c>
      <c r="AL111" s="160" t="str">
        <f>IF(入力!AU31="",IF(入力!AV31="","",入力!AV31),IF(入力!AV31="",入力!AU31,IF(入力!AU31&gt;入力!AV31,入力!AU31,入力!AV31)))</f>
        <v/>
      </c>
      <c r="AM111" s="283" t="str">
        <f>IF(入力!AW31="",IF(入力!AX31="","",入力!AX31),IF(入力!AX31="",入力!AW31,IF(入力!AW31&gt;入力!AX31,入力!AW31,入力!AX31)))</f>
        <v/>
      </c>
      <c r="AN111" s="199" t="str">
        <f>IF(入力!K31="","", IF(入力!AC31="","", IF(入力!Z31="","", K111/224*((X111-224)+(V111-224)))))</f>
        <v/>
      </c>
    </row>
    <row r="112" spans="1:40">
      <c r="A112" s="96">
        <f>IF(入力!A32="","",入力!A32)</f>
        <v>19</v>
      </c>
      <c r="B112" s="185" t="str">
        <f>IF(入力!B32="","",入力!B32)</f>
        <v/>
      </c>
      <c r="C112" s="185" t="str">
        <f>IF(入力!C32="","",入力!C32)</f>
        <v/>
      </c>
      <c r="D112" s="227" t="str">
        <f>IF(入力!D32="","",入力!D32)</f>
        <v/>
      </c>
      <c r="E112" s="418" t="str">
        <f>IF(入力!E32="", IF(D112="","",DATEDIF(D112,入力!$C$3,"Y")),入力!E32)</f>
        <v/>
      </c>
      <c r="F112" s="350" t="str">
        <f>IF(入力!F32="","",入力!F32)</f>
        <v/>
      </c>
      <c r="G112" s="185" t="str">
        <f>IF(入力!G32="","",入力!G32)</f>
        <v/>
      </c>
      <c r="H112" s="185" t="str">
        <f>IF(入力!H32="","",入力!H32)</f>
        <v/>
      </c>
      <c r="I112" s="350" t="str">
        <f>IF(入力!I32="","",入力!I32)</f>
        <v/>
      </c>
      <c r="J112" s="350" t="str">
        <f>IF(入力!J32="","",入力!J32)</f>
        <v/>
      </c>
      <c r="K112" s="159" t="str">
        <f>IF(入力!K32="","",入力!K32)</f>
        <v/>
      </c>
      <c r="L112" s="83" t="str">
        <f>IF(入力!L32="","",入力!L32)</f>
        <v/>
      </c>
      <c r="M112" s="205" t="str">
        <f>IF(OR(入力!M32="",入力!N32=""),"",((4.57/(1.0888-0.00153*(入力!M32+入力!N32))-4.142)*100))</f>
        <v/>
      </c>
      <c r="N112" s="83" t="str">
        <f>IF(OR(入力!L32="",入力!M32="",入力!N32=""),"",(入力!L32-(入力!L32*(4.57/(1.0888-0.00153*(入力!M32+入力!N32))-4.142)*100)/100))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89" t="str">
        <f>IF(入力!R32="","",入力!R32)</f>
        <v/>
      </c>
      <c r="R112" s="232" t="str">
        <f xml:space="preserve"> IF(入力!S32="",IF(入力!T32="","",入力!T32),IF(入力!T32="",入力!S32,IF(入力!S32&gt;入力!T32,入力!T32,入力!S32)))</f>
        <v/>
      </c>
      <c r="S112" s="487" t="str">
        <f>IF(入力!U32="",IF(入力!V32="","",入力!V32),IF(入力!V32="",入力!U32,IF(入力!U32&gt;入力!V32,入力!V32,入力!U32)))</f>
        <v/>
      </c>
      <c r="T112" s="226" t="str">
        <f>IF(入力!W32="",IF(入力!X32="","",入力!X32),IF(入力!X32="",入力!W32,IF(入力!W32&gt;入力!X32,入力!W32,入力!X32)))</f>
        <v/>
      </c>
      <c r="U112" s="234" t="str">
        <f>IF(入力!Y32="", IF(入力!W32="",IF(入力!X32="","",入力!X32-入力!Q32),IF(入力!X32="",入力!W32-入力!Q32,IF(入力!W32&gt;入力!X32,入力!W32-入力!Q32,入力!X32-入力!Q32))),入力!Y32)</f>
        <v/>
      </c>
      <c r="V112" s="234" t="str">
        <f>IF(入力!Z32="",IF(入力!AA32="","",入力!AA32),IF(入力!AA32="",入力!Z32,IF(入力!Z32&gt;入力!AA32,入力!Z32,入力!AA32)))</f>
        <v/>
      </c>
      <c r="W11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234" t="str">
        <f>IF(入力!AC32="",IF(入力!AD32="","",入力!AD32),IF(入力!AD32="",入力!AC32,IF(入力!AC32&gt;入力!AD32,入力!AC32,入力!AD32)))</f>
        <v/>
      </c>
      <c r="Y11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234" t="str">
        <f>IF(入力!AF32="",IF(入力!AG32="","",入力!AG32),IF(入力!AG32="",入力!AF32,IF(入力!AF32&gt;入力!AG32,入力!AF32,入力!AG32)))</f>
        <v/>
      </c>
      <c r="AA11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126" t="str">
        <f>IF(入力!AI32="",IF(入力!AJ32="","",入力!AJ32),IF(入力!AJ32="",入力!AI32,IF(入力!AI32&gt;入力!AJ32,入力!AI32,入力!AJ32)))</f>
        <v/>
      </c>
      <c r="AC112" s="232" t="str">
        <f>IF(入力!AK32="",IF(入力!AL32="","",入力!AL32),IF(入力!AL32="",入力!AK32,IF(入力!AK32&gt;入力!AL32,入力!AK32,入力!AL32)))</f>
        <v/>
      </c>
      <c r="AD112" s="231" t="str">
        <f>IF(入力!AM32="","",入力!AM32)</f>
        <v/>
      </c>
      <c r="AE112" s="158" t="str">
        <f>IF(入力!AN32="","",入力!AN32)</f>
        <v/>
      </c>
      <c r="AF112" s="231" t="str">
        <f>IF(入力!AO32="","",入力!AO32)</f>
        <v/>
      </c>
      <c r="AG112" s="244" t="str">
        <f>IF(入力!AP32="","",入力!AP32)</f>
        <v/>
      </c>
      <c r="AH112" s="510" t="str">
        <f>IF(入力!AQ32="","",入力!AQ32)</f>
        <v/>
      </c>
      <c r="AI112" s="84" t="str">
        <f>IF(入力!AR32="","",入力!AR32)</f>
        <v/>
      </c>
      <c r="AJ112" s="351" t="str">
        <f>IF(入力!AS32="","",入力!AS32)</f>
        <v/>
      </c>
      <c r="AK112" s="158" t="str">
        <f>IF(入力!AT32="","",入力!AT32)</f>
        <v/>
      </c>
      <c r="AL112" s="160" t="str">
        <f>IF(入力!AU32="",IF(入力!AV32="","",入力!AV32),IF(入力!AV32="",入力!AU32,IF(入力!AU32&gt;入力!AV32,入力!AU32,入力!AV32)))</f>
        <v/>
      </c>
      <c r="AM112" s="283" t="str">
        <f>IF(入力!AW32="",IF(入力!AX32="","",入力!AX32),IF(入力!AX32="",入力!AW32,IF(入力!AW32&gt;入力!AX32,入力!AW32,入力!AX32)))</f>
        <v/>
      </c>
      <c r="AN112" s="199" t="str">
        <f>IF(入力!K32="","", IF(入力!AC32="","", IF(入力!Z32="","", K112/224*((X112-224)+(V112-224)))))</f>
        <v/>
      </c>
    </row>
    <row r="113" spans="1:40">
      <c r="A113" s="96">
        <f>IF(入力!A33="","",入力!A33)</f>
        <v>20</v>
      </c>
      <c r="B113" s="185" t="str">
        <f>IF(入力!B33="","",入力!B33)</f>
        <v/>
      </c>
      <c r="C113" s="185" t="str">
        <f>IF(入力!C33="","",入力!C33)</f>
        <v/>
      </c>
      <c r="D113" s="227" t="str">
        <f>IF(入力!D33="","",入力!D33)</f>
        <v/>
      </c>
      <c r="E113" s="418" t="str">
        <f>IF(入力!E33="", IF(D113="","",DATEDIF(D113,入力!$C$3,"Y")),入力!E33)</f>
        <v/>
      </c>
      <c r="F113" s="350" t="str">
        <f>IF(入力!F33="","",入力!F33)</f>
        <v/>
      </c>
      <c r="G113" s="185" t="str">
        <f>IF(入力!G33="","",入力!G33)</f>
        <v/>
      </c>
      <c r="H113" s="185" t="str">
        <f>IF(入力!H33="","",入力!H33)</f>
        <v/>
      </c>
      <c r="I113" s="350" t="str">
        <f>IF(入力!I33="","",入力!I33)</f>
        <v/>
      </c>
      <c r="J113" s="350" t="str">
        <f>IF(入力!J33="","",入力!J33)</f>
        <v/>
      </c>
      <c r="K113" s="159" t="str">
        <f>IF(入力!K33="","",入力!K33)</f>
        <v/>
      </c>
      <c r="L113" s="83" t="str">
        <f>IF(入力!L33="","",入力!L33)</f>
        <v/>
      </c>
      <c r="M113" s="205" t="str">
        <f>IF(OR(入力!M33="",入力!N33=""),"",((4.57/(1.0888-0.00153*(入力!M33+入力!N33))-4.142)*100))</f>
        <v/>
      </c>
      <c r="N113" s="83" t="str">
        <f>IF(OR(入力!L33="",入力!M33="",入力!N33=""),"",(入力!L33-(入力!L33*(4.57/(1.0888-0.00153*(入力!M33+入力!N33))-4.142)*100)/100))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89" t="str">
        <f>IF(入力!R33="","",入力!R33)</f>
        <v/>
      </c>
      <c r="R113" s="232" t="str">
        <f xml:space="preserve"> IF(入力!S33="",IF(入力!T33="","",入力!T33),IF(入力!T33="",入力!S33,IF(入力!S33&gt;入力!T33,入力!T33,入力!S33)))</f>
        <v/>
      </c>
      <c r="S113" s="487" t="str">
        <f>IF(入力!U33="",IF(入力!V33="","",入力!V33),IF(入力!V33="",入力!U33,IF(入力!U33&gt;入力!V33,入力!V33,入力!U33)))</f>
        <v/>
      </c>
      <c r="T113" s="226" t="str">
        <f>IF(入力!W33="",IF(入力!X33="","",入力!X33),IF(入力!X33="",入力!W33,IF(入力!W33&gt;入力!X33,入力!W33,入力!X33)))</f>
        <v/>
      </c>
      <c r="U113" s="234" t="str">
        <f>IF(入力!Y33="", IF(入力!W33="",IF(入力!X33="","",入力!X33-入力!Q33),IF(入力!X33="",入力!W33-入力!Q33,IF(入力!W33&gt;入力!X33,入力!W33-入力!Q33,入力!X33-入力!Q33))),入力!Y33)</f>
        <v/>
      </c>
      <c r="V113" s="234" t="str">
        <f>IF(入力!Z33="",IF(入力!AA33="","",入力!AA33),IF(入力!AA33="",入力!Z33,IF(入力!Z33&gt;入力!AA33,入力!Z33,入力!AA33)))</f>
        <v/>
      </c>
      <c r="W11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234" t="str">
        <f>IF(入力!AC33="",IF(入力!AD33="","",入力!AD33),IF(入力!AD33="",入力!AC33,IF(入力!AC33&gt;入力!AD33,入力!AC33,入力!AD33)))</f>
        <v/>
      </c>
      <c r="Y11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234" t="str">
        <f>IF(入力!AF33="",IF(入力!AG33="","",入力!AG33),IF(入力!AG33="",入力!AF33,IF(入力!AF33&gt;入力!AG33,入力!AF33,入力!AG33)))</f>
        <v/>
      </c>
      <c r="AA11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126" t="str">
        <f>IF(入力!AI33="",IF(入力!AJ33="","",入力!AJ33),IF(入力!AJ33="",入力!AI33,IF(入力!AI33&gt;入力!AJ33,入力!AI33,入力!AJ33)))</f>
        <v/>
      </c>
      <c r="AC113" s="232" t="str">
        <f>IF(入力!AK33="",IF(入力!AL33="","",入力!AL33),IF(入力!AL33="",入力!AK33,IF(入力!AK33&gt;入力!AL33,入力!AK33,入力!AL33)))</f>
        <v/>
      </c>
      <c r="AD113" s="231" t="str">
        <f>IF(入力!AM33="","",入力!AM33)</f>
        <v/>
      </c>
      <c r="AE113" s="158" t="str">
        <f>IF(入力!AN33="","",入力!AN33)</f>
        <v/>
      </c>
      <c r="AF113" s="231" t="str">
        <f>IF(入力!AO33="","",入力!AO33)</f>
        <v/>
      </c>
      <c r="AG113" s="244" t="str">
        <f>IF(入力!AP33="","",入力!AP33)</f>
        <v/>
      </c>
      <c r="AH113" s="510" t="str">
        <f>IF(入力!AQ33="","",入力!AQ33)</f>
        <v/>
      </c>
      <c r="AI113" s="84" t="str">
        <f>IF(入力!AR33="","",入力!AR33)</f>
        <v/>
      </c>
      <c r="AJ113" s="351" t="str">
        <f>IF(入力!AS33="","",入力!AS33)</f>
        <v/>
      </c>
      <c r="AK113" s="158" t="str">
        <f>IF(入力!AT33="","",入力!AT33)</f>
        <v/>
      </c>
      <c r="AL113" s="160" t="str">
        <f>IF(入力!AU33="",IF(入力!AV33="","",入力!AV33),IF(入力!AV33="",入力!AU33,IF(入力!AU33&gt;入力!AV33,入力!AU33,入力!AV33)))</f>
        <v/>
      </c>
      <c r="AM113" s="283" t="str">
        <f>IF(入力!AW33="",IF(入力!AX33="","",入力!AX33),IF(入力!AX33="",入力!AW33,IF(入力!AW33&gt;入力!AX33,入力!AW33,入力!AX33)))</f>
        <v/>
      </c>
      <c r="AN113" s="199" t="str">
        <f>IF(入力!K33="","", IF(入力!AC33="","", IF(入力!Z33="","", K113/224*((X113-224)+(V113-224)))))</f>
        <v/>
      </c>
    </row>
    <row r="114" spans="1:40">
      <c r="A114" s="96">
        <f>IF(入力!A34="","",入力!A34)</f>
        <v>21</v>
      </c>
      <c r="B114" s="185" t="str">
        <f>IF(入力!B34="","",入力!B34)</f>
        <v/>
      </c>
      <c r="C114" s="185" t="str">
        <f>IF(入力!C34="","",入力!C34)</f>
        <v/>
      </c>
      <c r="D114" s="227" t="str">
        <f>IF(入力!D34="","",入力!D34)</f>
        <v/>
      </c>
      <c r="E114" s="418" t="str">
        <f>IF(入力!E34="", IF(D114="","",DATEDIF(D114,入力!$C$3,"Y")),入力!E34)</f>
        <v/>
      </c>
      <c r="F114" s="350" t="str">
        <f>IF(入力!F34="","",入力!F34)</f>
        <v/>
      </c>
      <c r="G114" s="185" t="str">
        <f>IF(入力!G34="","",入力!G34)</f>
        <v/>
      </c>
      <c r="H114" s="185" t="str">
        <f>IF(入力!H34="","",入力!H34)</f>
        <v/>
      </c>
      <c r="I114" s="350" t="str">
        <f>IF(入力!I34="","",入力!I34)</f>
        <v/>
      </c>
      <c r="J114" s="350" t="str">
        <f>IF(入力!J34="","",入力!J34)</f>
        <v/>
      </c>
      <c r="K114" s="159" t="str">
        <f>IF(入力!K34="","",入力!K34)</f>
        <v/>
      </c>
      <c r="L114" s="83" t="str">
        <f>IF(入力!L34="","",入力!L34)</f>
        <v/>
      </c>
      <c r="M114" s="205" t="str">
        <f>IF(OR(入力!M34="",入力!N34=""),"",((4.57/(1.0888-0.00153*(入力!M34+入力!N34))-4.142)*100))</f>
        <v/>
      </c>
      <c r="N114" s="83" t="str">
        <f>IF(OR(入力!L34="",入力!M34="",入力!N34=""),"",(入力!L34-(入力!L34*(4.57/(1.0888-0.00153*(入力!M34+入力!N34))-4.142)*100)/100))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89" t="str">
        <f>IF(入力!R34="","",入力!R34)</f>
        <v/>
      </c>
      <c r="R114" s="232" t="str">
        <f xml:space="preserve"> IF(入力!S34="",IF(入力!T34="","",入力!T34),IF(入力!T34="",入力!S34,IF(入力!S34&gt;入力!T34,入力!T34,入力!S34)))</f>
        <v/>
      </c>
      <c r="S114" s="487" t="str">
        <f>IF(入力!U34="",IF(入力!V34="","",入力!V34),IF(入力!V34="",入力!U34,IF(入力!U34&gt;入力!V34,入力!V34,入力!U34)))</f>
        <v/>
      </c>
      <c r="T114" s="226" t="str">
        <f>IF(入力!W34="",IF(入力!X34="","",入力!X34),IF(入力!X34="",入力!W34,IF(入力!W34&gt;入力!X34,入力!W34,入力!X34)))</f>
        <v/>
      </c>
      <c r="U114" s="234" t="str">
        <f>IF(入力!Y34="", IF(入力!W34="",IF(入力!X34="","",入力!X34-入力!Q34),IF(入力!X34="",入力!W34-入力!Q34,IF(入力!W34&gt;入力!X34,入力!W34-入力!Q34,入力!X34-入力!Q34))),入力!Y34)</f>
        <v/>
      </c>
      <c r="V114" s="234" t="str">
        <f>IF(入力!Z34="",IF(入力!AA34="","",入力!AA34),IF(入力!AA34="",入力!Z34,IF(入力!Z34&gt;入力!AA34,入力!Z34,入力!AA34)))</f>
        <v/>
      </c>
      <c r="W11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234" t="str">
        <f>IF(入力!AC34="",IF(入力!AD34="","",入力!AD34),IF(入力!AD34="",入力!AC34,IF(入力!AC34&gt;入力!AD34,入力!AC34,入力!AD34)))</f>
        <v/>
      </c>
      <c r="Y11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234" t="str">
        <f>IF(入力!AF34="",IF(入力!AG34="","",入力!AG34),IF(入力!AG34="",入力!AF34,IF(入力!AF34&gt;入力!AG34,入力!AF34,入力!AG34)))</f>
        <v/>
      </c>
      <c r="AA11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126" t="str">
        <f>IF(入力!AI34="",IF(入力!AJ34="","",入力!AJ34),IF(入力!AJ34="",入力!AI34,IF(入力!AI34&gt;入力!AJ34,入力!AI34,入力!AJ34)))</f>
        <v/>
      </c>
      <c r="AC114" s="232" t="str">
        <f>IF(入力!AK34="",IF(入力!AL34="","",入力!AL34),IF(入力!AL34="",入力!AK34,IF(入力!AK34&gt;入力!AL34,入力!AK34,入力!AL34)))</f>
        <v/>
      </c>
      <c r="AD114" s="231" t="str">
        <f>IF(入力!AM34="","",入力!AM34)</f>
        <v/>
      </c>
      <c r="AE114" s="158" t="str">
        <f>IF(入力!AN34="","",入力!AN34)</f>
        <v/>
      </c>
      <c r="AF114" s="231" t="str">
        <f>IF(入力!AO34="","",入力!AO34)</f>
        <v/>
      </c>
      <c r="AG114" s="244" t="str">
        <f>IF(入力!AP34="","",入力!AP34)</f>
        <v/>
      </c>
      <c r="AH114" s="510" t="str">
        <f>IF(入力!AQ34="","",入力!AQ34)</f>
        <v/>
      </c>
      <c r="AI114" s="84" t="str">
        <f>IF(入力!AR34="","",入力!AR34)</f>
        <v/>
      </c>
      <c r="AJ114" s="351" t="str">
        <f>IF(入力!AS34="","",入力!AS34)</f>
        <v/>
      </c>
      <c r="AK114" s="158" t="str">
        <f>IF(入力!AT34="","",入力!AT34)</f>
        <v/>
      </c>
      <c r="AL114" s="160" t="str">
        <f>IF(入力!AU34="",IF(入力!AV34="","",入力!AV34),IF(入力!AV34="",入力!AU34,IF(入力!AU34&gt;入力!AV34,入力!AU34,入力!AV34)))</f>
        <v/>
      </c>
      <c r="AM114" s="283" t="str">
        <f>IF(入力!AW34="",IF(入力!AX34="","",入力!AX34),IF(入力!AX34="",入力!AW34,IF(入力!AW34&gt;入力!AX34,入力!AW34,入力!AX34)))</f>
        <v/>
      </c>
      <c r="AN114" s="199" t="str">
        <f>IF(入力!K34="","", IF(入力!AC34="","", IF(入力!Z34="","", K114/224*((X114-224)+(V114-224)))))</f>
        <v/>
      </c>
    </row>
    <row r="115" spans="1:40">
      <c r="A115" s="96">
        <f>IF(入力!A35="","",入力!A35)</f>
        <v>22</v>
      </c>
      <c r="B115" s="185" t="str">
        <f>IF(入力!B35="","",入力!B35)</f>
        <v/>
      </c>
      <c r="C115" s="185" t="str">
        <f>IF(入力!C35="","",入力!C35)</f>
        <v/>
      </c>
      <c r="D115" s="227" t="str">
        <f>IF(入力!D35="","",入力!D35)</f>
        <v/>
      </c>
      <c r="E115" s="418" t="str">
        <f>IF(入力!E35="", IF(D115="","",DATEDIF(D115,入力!$C$3,"Y")),入力!E35)</f>
        <v/>
      </c>
      <c r="F115" s="350" t="str">
        <f>IF(入力!F35="","",入力!F35)</f>
        <v/>
      </c>
      <c r="G115" s="185" t="str">
        <f>IF(入力!G35="","",入力!G35)</f>
        <v/>
      </c>
      <c r="H115" s="185" t="str">
        <f>IF(入力!H35="","",入力!H35)</f>
        <v/>
      </c>
      <c r="I115" s="350" t="str">
        <f>IF(入力!I35="","",入力!I35)</f>
        <v/>
      </c>
      <c r="J115" s="350" t="str">
        <f>IF(入力!J35="","",入力!J35)</f>
        <v/>
      </c>
      <c r="K115" s="159" t="str">
        <f>IF(入力!K35="","",入力!K35)</f>
        <v/>
      </c>
      <c r="L115" s="83" t="str">
        <f>IF(入力!L35="","",入力!L35)</f>
        <v/>
      </c>
      <c r="M115" s="205" t="str">
        <f>IF(OR(入力!M35="",入力!N35=""),"",((4.57/(1.0888-0.00153*(入力!M35+入力!N35))-4.142)*100))</f>
        <v/>
      </c>
      <c r="N115" s="83" t="str">
        <f>IF(OR(入力!L35="",入力!M35="",入力!N35=""),"",(入力!L35-(入力!L35*(4.57/(1.0888-0.00153*(入力!M35+入力!N35))-4.142)*100)/100))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89" t="str">
        <f>IF(入力!R35="","",入力!R35)</f>
        <v/>
      </c>
      <c r="R115" s="232" t="str">
        <f xml:space="preserve"> IF(入力!S35="",IF(入力!T35="","",入力!T35),IF(入力!T35="",入力!S35,IF(入力!S35&gt;入力!T35,入力!T35,入力!S35)))</f>
        <v/>
      </c>
      <c r="S115" s="487" t="str">
        <f>IF(入力!U35="",IF(入力!V35="","",入力!V35),IF(入力!V35="",入力!U35,IF(入力!U35&gt;入力!V35,入力!V35,入力!U35)))</f>
        <v/>
      </c>
      <c r="T115" s="226" t="str">
        <f>IF(入力!W35="",IF(入力!X35="","",入力!X35),IF(入力!X35="",入力!W35,IF(入力!W35&gt;入力!X35,入力!W35,入力!X35)))</f>
        <v/>
      </c>
      <c r="U115" s="234" t="str">
        <f>IF(入力!Y35="", IF(入力!W35="",IF(入力!X35="","",入力!X35-入力!Q35),IF(入力!X35="",入力!W35-入力!Q35,IF(入力!W35&gt;入力!X35,入力!W35-入力!Q35,入力!X35-入力!Q35))),入力!Y35)</f>
        <v/>
      </c>
      <c r="V115" s="234" t="str">
        <f>IF(入力!Z35="",IF(入力!AA35="","",入力!AA35),IF(入力!AA35="",入力!Z35,IF(入力!Z35&gt;入力!AA35,入力!Z35,入力!AA35)))</f>
        <v/>
      </c>
      <c r="W11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234" t="str">
        <f>IF(入力!AC35="",IF(入力!AD35="","",入力!AD35),IF(入力!AD35="",入力!AC35,IF(入力!AC35&gt;入力!AD35,入力!AC35,入力!AD35)))</f>
        <v/>
      </c>
      <c r="Y11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234" t="str">
        <f>IF(入力!AF35="",IF(入力!AG35="","",入力!AG35),IF(入力!AG35="",入力!AF35,IF(入力!AF35&gt;入力!AG35,入力!AF35,入力!AG35)))</f>
        <v/>
      </c>
      <c r="AA11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126" t="str">
        <f>IF(入力!AI35="",IF(入力!AJ35="","",入力!AJ35),IF(入力!AJ35="",入力!AI35,IF(入力!AI35&gt;入力!AJ35,入力!AI35,入力!AJ35)))</f>
        <v/>
      </c>
      <c r="AC115" s="232" t="str">
        <f>IF(入力!AK35="",IF(入力!AL35="","",入力!AL35),IF(入力!AL35="",入力!AK35,IF(入力!AK35&gt;入力!AL35,入力!AK35,入力!AL35)))</f>
        <v/>
      </c>
      <c r="AD115" s="231" t="str">
        <f>IF(入力!AM35="","",入力!AM35)</f>
        <v/>
      </c>
      <c r="AE115" s="158" t="str">
        <f>IF(入力!AN35="","",入力!AN35)</f>
        <v/>
      </c>
      <c r="AF115" s="231" t="str">
        <f>IF(入力!AO35="","",入力!AO35)</f>
        <v/>
      </c>
      <c r="AG115" s="244" t="str">
        <f>IF(入力!AP35="","",入力!AP35)</f>
        <v/>
      </c>
      <c r="AH115" s="510" t="str">
        <f>IF(入力!AQ35="","",入力!AQ35)</f>
        <v/>
      </c>
      <c r="AI115" s="84" t="str">
        <f>IF(入力!AR35="","",入力!AR35)</f>
        <v/>
      </c>
      <c r="AJ115" s="351" t="str">
        <f>IF(入力!AS35="","",入力!AS35)</f>
        <v/>
      </c>
      <c r="AK115" s="158" t="str">
        <f>IF(入力!AT35="","",入力!AT35)</f>
        <v/>
      </c>
      <c r="AL115" s="160" t="str">
        <f>IF(入力!AU35="",IF(入力!AV35="","",入力!AV35),IF(入力!AV35="",入力!AU35,IF(入力!AU35&gt;入力!AV35,入力!AU35,入力!AV35)))</f>
        <v/>
      </c>
      <c r="AM115" s="283" t="str">
        <f>IF(入力!AW35="",IF(入力!AX35="","",入力!AX35),IF(入力!AX35="",入力!AW35,IF(入力!AW35&gt;入力!AX35,入力!AW35,入力!AX35)))</f>
        <v/>
      </c>
      <c r="AN115" s="199" t="str">
        <f>IF(入力!K35="","", IF(入力!AC35="","", IF(入力!Z35="","", K115/224*((X115-224)+(V115-224)))))</f>
        <v/>
      </c>
    </row>
    <row r="116" spans="1:40">
      <c r="A116" s="96">
        <f>IF(入力!A36="","",入力!A36)</f>
        <v>23</v>
      </c>
      <c r="B116" s="185" t="str">
        <f>IF(入力!B36="","",入力!B36)</f>
        <v/>
      </c>
      <c r="C116" s="185" t="str">
        <f>IF(入力!C36="","",入力!C36)</f>
        <v/>
      </c>
      <c r="D116" s="227" t="str">
        <f>IF(入力!D36="","",入力!D36)</f>
        <v/>
      </c>
      <c r="E116" s="418" t="str">
        <f>IF(入力!E36="", IF(D116="","",DATEDIF(D116,入力!$C$3,"Y")),入力!E36)</f>
        <v/>
      </c>
      <c r="F116" s="350" t="str">
        <f>IF(入力!F36="","",入力!F36)</f>
        <v/>
      </c>
      <c r="G116" s="185" t="str">
        <f>IF(入力!G36="","",入力!G36)</f>
        <v/>
      </c>
      <c r="H116" s="185" t="str">
        <f>IF(入力!H36="","",入力!H36)</f>
        <v/>
      </c>
      <c r="I116" s="350" t="str">
        <f>IF(入力!I36="","",入力!I36)</f>
        <v/>
      </c>
      <c r="J116" s="350" t="str">
        <f>IF(入力!J36="","",入力!J36)</f>
        <v/>
      </c>
      <c r="K116" s="159" t="str">
        <f>IF(入力!K36="","",入力!K36)</f>
        <v/>
      </c>
      <c r="L116" s="83" t="str">
        <f>IF(入力!L36="","",入力!L36)</f>
        <v/>
      </c>
      <c r="M116" s="205" t="str">
        <f>IF(OR(入力!M36="",入力!N36=""),"",((4.57/(1.0888-0.00153*(入力!M36+入力!N36))-4.142)*100))</f>
        <v/>
      </c>
      <c r="N116" s="83" t="str">
        <f>IF(OR(入力!L36="",入力!M36="",入力!N36=""),"",(入力!L36-(入力!L36*(4.57/(1.0888-0.00153*(入力!M36+入力!N36))-4.142)*100)/100))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89" t="str">
        <f>IF(入力!R36="","",入力!R36)</f>
        <v/>
      </c>
      <c r="R116" s="232" t="str">
        <f xml:space="preserve"> IF(入力!S36="",IF(入力!T36="","",入力!T36),IF(入力!T36="",入力!S36,IF(入力!S36&gt;入力!T36,入力!T36,入力!S36)))</f>
        <v/>
      </c>
      <c r="S116" s="487" t="str">
        <f>IF(入力!U36="",IF(入力!V36="","",入力!V36),IF(入力!V36="",入力!U36,IF(入力!U36&gt;入力!V36,入力!V36,入力!U36)))</f>
        <v/>
      </c>
      <c r="T116" s="226" t="str">
        <f>IF(入力!W36="",IF(入力!X36="","",入力!X36),IF(入力!X36="",入力!W36,IF(入力!W36&gt;入力!X36,入力!W36,入力!X36)))</f>
        <v/>
      </c>
      <c r="U116" s="234" t="str">
        <f>IF(入力!Y36="", IF(入力!W36="",IF(入力!X36="","",入力!X36-入力!Q36),IF(入力!X36="",入力!W36-入力!Q36,IF(入力!W36&gt;入力!X36,入力!W36-入力!Q36,入力!X36-入力!Q36))),入力!Y36)</f>
        <v/>
      </c>
      <c r="V116" s="234" t="str">
        <f>IF(入力!Z36="",IF(入力!AA36="","",入力!AA36),IF(入力!AA36="",入力!Z36,IF(入力!Z36&gt;入力!AA36,入力!Z36,入力!AA36)))</f>
        <v/>
      </c>
      <c r="W11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234" t="str">
        <f>IF(入力!AC36="",IF(入力!AD36="","",入力!AD36),IF(入力!AD36="",入力!AC36,IF(入力!AC36&gt;入力!AD36,入力!AC36,入力!AD36)))</f>
        <v/>
      </c>
      <c r="Y11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234" t="str">
        <f>IF(入力!AF36="",IF(入力!AG36="","",入力!AG36),IF(入力!AG36="",入力!AF36,IF(入力!AF36&gt;入力!AG36,入力!AF36,入力!AG36)))</f>
        <v/>
      </c>
      <c r="AA11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126" t="str">
        <f>IF(入力!AI36="",IF(入力!AJ36="","",入力!AJ36),IF(入力!AJ36="",入力!AI36,IF(入力!AI36&gt;入力!AJ36,入力!AI36,入力!AJ36)))</f>
        <v/>
      </c>
      <c r="AC116" s="232" t="str">
        <f>IF(入力!AK36="",IF(入力!AL36="","",入力!AL36),IF(入力!AL36="",入力!AK36,IF(入力!AK36&gt;入力!AL36,入力!AK36,入力!AL36)))</f>
        <v/>
      </c>
      <c r="AD116" s="231" t="str">
        <f>IF(入力!AM36="","",入力!AM36)</f>
        <v/>
      </c>
      <c r="AE116" s="158" t="str">
        <f>IF(入力!AN36="","",入力!AN36)</f>
        <v/>
      </c>
      <c r="AF116" s="231" t="str">
        <f>IF(入力!AO36="","",入力!AO36)</f>
        <v/>
      </c>
      <c r="AG116" s="244" t="str">
        <f>IF(入力!AP36="","",入力!AP36)</f>
        <v/>
      </c>
      <c r="AH116" s="510" t="str">
        <f>IF(入力!AQ36="","",入力!AQ36)</f>
        <v/>
      </c>
      <c r="AI116" s="84" t="str">
        <f>IF(入力!AR36="","",入力!AR36)</f>
        <v/>
      </c>
      <c r="AJ116" s="351" t="str">
        <f>IF(入力!AS36="","",入力!AS36)</f>
        <v/>
      </c>
      <c r="AK116" s="158" t="str">
        <f>IF(入力!AT36="","",入力!AT36)</f>
        <v/>
      </c>
      <c r="AL116" s="160" t="str">
        <f>IF(入力!AU36="",IF(入力!AV36="","",入力!AV36),IF(入力!AV36="",入力!AU36,IF(入力!AU36&gt;入力!AV36,入力!AU36,入力!AV36)))</f>
        <v/>
      </c>
      <c r="AM116" s="283" t="str">
        <f>IF(入力!AW36="",IF(入力!AX36="","",入力!AX36),IF(入力!AX36="",入力!AW36,IF(入力!AW36&gt;入力!AX36,入力!AW36,入力!AX36)))</f>
        <v/>
      </c>
      <c r="AN116" s="199" t="str">
        <f>IF(入力!K36="","", IF(入力!AC36="","", IF(入力!Z36="","", K116/224*((X116-224)+(V116-224)))))</f>
        <v/>
      </c>
    </row>
    <row r="117" spans="1:40">
      <c r="A117" s="96">
        <f>IF(入力!A37="","",入力!A37)</f>
        <v>24</v>
      </c>
      <c r="B117" s="185" t="str">
        <f>IF(入力!B37="","",入力!B37)</f>
        <v/>
      </c>
      <c r="C117" s="185" t="str">
        <f>IF(入力!C37="","",入力!C37)</f>
        <v/>
      </c>
      <c r="D117" s="227" t="str">
        <f>IF(入力!D37="","",入力!D37)</f>
        <v/>
      </c>
      <c r="E117" s="418" t="str">
        <f>IF(入力!E37="", IF(D117="","",DATEDIF(D117,入力!$C$3,"Y")),入力!E37)</f>
        <v/>
      </c>
      <c r="F117" s="350" t="str">
        <f>IF(入力!F37="","",入力!F37)</f>
        <v/>
      </c>
      <c r="G117" s="185" t="str">
        <f>IF(入力!G37="","",入力!G37)</f>
        <v/>
      </c>
      <c r="H117" s="185" t="str">
        <f>IF(入力!H37="","",入力!H37)</f>
        <v/>
      </c>
      <c r="I117" s="350" t="str">
        <f>IF(入力!I37="","",入力!I37)</f>
        <v/>
      </c>
      <c r="J117" s="350" t="str">
        <f>IF(入力!J37="","",入力!J37)</f>
        <v/>
      </c>
      <c r="K117" s="159" t="str">
        <f>IF(入力!K37="","",入力!K37)</f>
        <v/>
      </c>
      <c r="L117" s="83" t="str">
        <f>IF(入力!L37="","",入力!L37)</f>
        <v/>
      </c>
      <c r="M117" s="205" t="str">
        <f>IF(OR(入力!M37="",入力!N37=""),"",((4.57/(1.0888-0.00153*(入力!M37+入力!N37))-4.142)*100))</f>
        <v/>
      </c>
      <c r="N117" s="83" t="str">
        <f>IF(OR(入力!L37="",入力!M37="",入力!N37=""),"",(入力!L37-(入力!L37*(4.57/(1.0888-0.00153*(入力!M37+入力!N37))-4.142)*100)/100))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89" t="str">
        <f>IF(入力!R37="","",入力!R37)</f>
        <v/>
      </c>
      <c r="R117" s="232" t="str">
        <f xml:space="preserve"> IF(入力!S37="",IF(入力!T37="","",入力!T37),IF(入力!T37="",入力!S37,IF(入力!S37&gt;入力!T37,入力!T37,入力!S37)))</f>
        <v/>
      </c>
      <c r="S117" s="487" t="str">
        <f>IF(入力!U37="",IF(入力!V37="","",入力!V37),IF(入力!V37="",入力!U37,IF(入力!U37&gt;入力!V37,入力!V37,入力!U37)))</f>
        <v/>
      </c>
      <c r="T117" s="226" t="str">
        <f>IF(入力!W37="",IF(入力!X37="","",入力!X37),IF(入力!X37="",入力!W37,IF(入力!W37&gt;入力!X37,入力!W37,入力!X37)))</f>
        <v/>
      </c>
      <c r="U117" s="234" t="str">
        <f>IF(入力!Y37="", IF(入力!W37="",IF(入力!X37="","",入力!X37-入力!Q37),IF(入力!X37="",入力!W37-入力!Q37,IF(入力!W37&gt;入力!X37,入力!W37-入力!Q37,入力!X37-入力!Q37))),入力!Y37)</f>
        <v/>
      </c>
      <c r="V117" s="234" t="str">
        <f>IF(入力!Z37="",IF(入力!AA37="","",入力!AA37),IF(入力!AA37="",入力!Z37,IF(入力!Z37&gt;入力!AA37,入力!Z37,入力!AA37)))</f>
        <v/>
      </c>
      <c r="W11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234" t="str">
        <f>IF(入力!AC37="",IF(入力!AD37="","",入力!AD37),IF(入力!AD37="",入力!AC37,IF(入力!AC37&gt;入力!AD37,入力!AC37,入力!AD37)))</f>
        <v/>
      </c>
      <c r="Y11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234" t="str">
        <f>IF(入力!AF37="",IF(入力!AG37="","",入力!AG37),IF(入力!AG37="",入力!AF37,IF(入力!AF37&gt;入力!AG37,入力!AF37,入力!AG37)))</f>
        <v/>
      </c>
      <c r="AA11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126" t="str">
        <f>IF(入力!AI37="",IF(入力!AJ37="","",入力!AJ37),IF(入力!AJ37="",入力!AI37,IF(入力!AI37&gt;入力!AJ37,入力!AI37,入力!AJ37)))</f>
        <v/>
      </c>
      <c r="AC117" s="232" t="str">
        <f>IF(入力!AK37="",IF(入力!AL37="","",入力!AL37),IF(入力!AL37="",入力!AK37,IF(入力!AK37&gt;入力!AL37,入力!AK37,入力!AL37)))</f>
        <v/>
      </c>
      <c r="AD117" s="231" t="str">
        <f>IF(入力!AM37="","",入力!AM37)</f>
        <v/>
      </c>
      <c r="AE117" s="158" t="str">
        <f>IF(入力!AN37="","",入力!AN37)</f>
        <v/>
      </c>
      <c r="AF117" s="231" t="str">
        <f>IF(入力!AO37="","",入力!AO37)</f>
        <v/>
      </c>
      <c r="AG117" s="244" t="str">
        <f>IF(入力!AP37="","",入力!AP37)</f>
        <v/>
      </c>
      <c r="AH117" s="510" t="str">
        <f>IF(入力!AQ37="","",入力!AQ37)</f>
        <v/>
      </c>
      <c r="AI117" s="84" t="str">
        <f>IF(入力!AR37="","",入力!AR37)</f>
        <v/>
      </c>
      <c r="AJ117" s="351" t="str">
        <f>IF(入力!AS37="","",入力!AS37)</f>
        <v/>
      </c>
      <c r="AK117" s="158" t="str">
        <f>IF(入力!AT37="","",入力!AT37)</f>
        <v/>
      </c>
      <c r="AL117" s="160" t="str">
        <f>IF(入力!AU37="",IF(入力!AV37="","",入力!AV37),IF(入力!AV37="",入力!AU37,IF(入力!AU37&gt;入力!AV37,入力!AU37,入力!AV37)))</f>
        <v/>
      </c>
      <c r="AM117" s="283" t="str">
        <f>IF(入力!AW37="",IF(入力!AX37="","",入力!AX37),IF(入力!AX37="",入力!AW37,IF(入力!AW37&gt;入力!AX37,入力!AW37,入力!AX37)))</f>
        <v/>
      </c>
      <c r="AN117" s="199" t="str">
        <f>IF(入力!K37="","", IF(入力!AC37="","", IF(入力!Z37="","", K117/224*((X117-224)+(V117-224)))))</f>
        <v/>
      </c>
    </row>
    <row r="118" spans="1:40">
      <c r="A118" s="96">
        <f>IF(入力!A38="","",入力!A38)</f>
        <v>25</v>
      </c>
      <c r="B118" s="185" t="str">
        <f>IF(入力!B38="","",入力!B38)</f>
        <v/>
      </c>
      <c r="C118" s="185" t="str">
        <f>IF(入力!C38="","",入力!C38)</f>
        <v/>
      </c>
      <c r="D118" s="227" t="str">
        <f>IF(入力!D38="","",入力!D38)</f>
        <v/>
      </c>
      <c r="E118" s="418" t="str">
        <f>IF(入力!E38="", IF(D118="","",DATEDIF(D118,入力!$C$3,"Y")),入力!E38)</f>
        <v/>
      </c>
      <c r="F118" s="350" t="str">
        <f>IF(入力!F38="","",入力!F38)</f>
        <v/>
      </c>
      <c r="G118" s="185" t="str">
        <f>IF(入力!G38="","",入力!G38)</f>
        <v/>
      </c>
      <c r="H118" s="185" t="str">
        <f>IF(入力!H38="","",入力!H38)</f>
        <v/>
      </c>
      <c r="I118" s="350" t="str">
        <f>IF(入力!I38="","",入力!I38)</f>
        <v/>
      </c>
      <c r="J118" s="350" t="str">
        <f>IF(入力!J38="","",入力!J38)</f>
        <v/>
      </c>
      <c r="K118" s="159" t="str">
        <f>IF(入力!K38="","",入力!K38)</f>
        <v/>
      </c>
      <c r="L118" s="83" t="str">
        <f>IF(入力!L38="","",入力!L38)</f>
        <v/>
      </c>
      <c r="M118" s="205" t="str">
        <f>IF(OR(入力!M38="",入力!N38=""),"",((4.57/(1.0888-0.00153*(入力!M38+入力!N38))-4.142)*100))</f>
        <v/>
      </c>
      <c r="N118" s="83" t="str">
        <f>IF(OR(入力!L38="",入力!M38="",入力!N38=""),"",(入力!L38-(入力!L38*(4.57/(1.0888-0.00153*(入力!M38+入力!N38))-4.142)*100)/100))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89" t="str">
        <f>IF(入力!R38="","",入力!R38)</f>
        <v/>
      </c>
      <c r="R118" s="232" t="str">
        <f xml:space="preserve"> IF(入力!S38="",IF(入力!T38="","",入力!T38),IF(入力!T38="",入力!S38,IF(入力!S38&gt;入力!T38,入力!T38,入力!S38)))</f>
        <v/>
      </c>
      <c r="S118" s="487" t="str">
        <f>IF(入力!U38="",IF(入力!V38="","",入力!V38),IF(入力!V38="",入力!U38,IF(入力!U38&gt;入力!V38,入力!V38,入力!U38)))</f>
        <v/>
      </c>
      <c r="T118" s="226" t="str">
        <f>IF(入力!W38="",IF(入力!X38="","",入力!X38),IF(入力!X38="",入力!W38,IF(入力!W38&gt;入力!X38,入力!W38,入力!X38)))</f>
        <v/>
      </c>
      <c r="U118" s="234" t="str">
        <f>IF(入力!Y38="", IF(入力!W38="",IF(入力!X38="","",入力!X38-入力!Q38),IF(入力!X38="",入力!W38-入力!Q38,IF(入力!W38&gt;入力!X38,入力!W38-入力!Q38,入力!X38-入力!Q38))),入力!Y38)</f>
        <v/>
      </c>
      <c r="V118" s="234" t="str">
        <f>IF(入力!Z38="",IF(入力!AA38="","",入力!AA38),IF(入力!AA38="",入力!Z38,IF(入力!Z38&gt;入力!AA38,入力!Z38,入力!AA38)))</f>
        <v/>
      </c>
      <c r="W11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234" t="str">
        <f>IF(入力!AC38="",IF(入力!AD38="","",入力!AD38),IF(入力!AD38="",入力!AC38,IF(入力!AC38&gt;入力!AD38,入力!AC38,入力!AD38)))</f>
        <v/>
      </c>
      <c r="Y11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234" t="str">
        <f>IF(入力!AF38="",IF(入力!AG38="","",入力!AG38),IF(入力!AG38="",入力!AF38,IF(入力!AF38&gt;入力!AG38,入力!AF38,入力!AG38)))</f>
        <v/>
      </c>
      <c r="AA11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126" t="str">
        <f>IF(入力!AI38="",IF(入力!AJ38="","",入力!AJ38),IF(入力!AJ38="",入力!AI38,IF(入力!AI38&gt;入力!AJ38,入力!AI38,入力!AJ38)))</f>
        <v/>
      </c>
      <c r="AC118" s="232" t="str">
        <f>IF(入力!AK38="",IF(入力!AL38="","",入力!AL38),IF(入力!AL38="",入力!AK38,IF(入力!AK38&gt;入力!AL38,入力!AK38,入力!AL38)))</f>
        <v/>
      </c>
      <c r="AD118" s="231" t="str">
        <f>IF(入力!AM38="","",入力!AM38)</f>
        <v/>
      </c>
      <c r="AE118" s="158" t="str">
        <f>IF(入力!AN38="","",入力!AN38)</f>
        <v/>
      </c>
      <c r="AF118" s="231" t="str">
        <f>IF(入力!AO38="","",入力!AO38)</f>
        <v/>
      </c>
      <c r="AG118" s="244" t="str">
        <f>IF(入力!AP38="","",入力!AP38)</f>
        <v/>
      </c>
      <c r="AH118" s="510" t="str">
        <f>IF(入力!AQ38="","",入力!AQ38)</f>
        <v/>
      </c>
      <c r="AI118" s="84" t="str">
        <f>IF(入力!AR38="","",入力!AR38)</f>
        <v/>
      </c>
      <c r="AJ118" s="351" t="str">
        <f>IF(入力!AS38="","",入力!AS38)</f>
        <v/>
      </c>
      <c r="AK118" s="158" t="str">
        <f>IF(入力!AT38="","",入力!AT38)</f>
        <v/>
      </c>
      <c r="AL118" s="160" t="str">
        <f>IF(入力!AU38="",IF(入力!AV38="","",入力!AV38),IF(入力!AV38="",入力!AU38,IF(入力!AU38&gt;入力!AV38,入力!AU38,入力!AV38)))</f>
        <v/>
      </c>
      <c r="AM118" s="283" t="str">
        <f>IF(入力!AW38="",IF(入力!AX38="","",入力!AX38),IF(入力!AX38="",入力!AW38,IF(入力!AW38&gt;入力!AX38,入力!AW38,入力!AX38)))</f>
        <v/>
      </c>
      <c r="AN118" s="199" t="str">
        <f>IF(入力!K38="","", IF(入力!AC38="","", IF(入力!Z38="","", K118/224*((X118-224)+(V118-224)))))</f>
        <v/>
      </c>
    </row>
    <row r="119" spans="1:40">
      <c r="A119" s="96">
        <f>IF(入力!A39="","",入力!A39)</f>
        <v>26</v>
      </c>
      <c r="B119" s="185" t="str">
        <f>IF(入力!B39="","",入力!B39)</f>
        <v/>
      </c>
      <c r="C119" s="185" t="str">
        <f>IF(入力!C39="","",入力!C39)</f>
        <v/>
      </c>
      <c r="D119" s="227" t="str">
        <f>IF(入力!D39="","",入力!D39)</f>
        <v/>
      </c>
      <c r="E119" s="418" t="str">
        <f>IF(入力!E39="", IF(D119="","",DATEDIF(D119,入力!$C$3,"Y")),入力!E39)</f>
        <v/>
      </c>
      <c r="F119" s="350" t="str">
        <f>IF(入力!F39="","",入力!F39)</f>
        <v/>
      </c>
      <c r="G119" s="185" t="str">
        <f>IF(入力!G39="","",入力!G39)</f>
        <v/>
      </c>
      <c r="H119" s="185" t="str">
        <f>IF(入力!H39="","",入力!H39)</f>
        <v/>
      </c>
      <c r="I119" s="350" t="str">
        <f>IF(入力!I39="","",入力!I39)</f>
        <v/>
      </c>
      <c r="J119" s="350" t="str">
        <f>IF(入力!J39="","",入力!J39)</f>
        <v/>
      </c>
      <c r="K119" s="159" t="str">
        <f>IF(入力!K39="","",入力!K39)</f>
        <v/>
      </c>
      <c r="L119" s="83" t="str">
        <f>IF(入力!L39="","",入力!L39)</f>
        <v/>
      </c>
      <c r="M119" s="205" t="str">
        <f>IF(OR(入力!M39="",入力!N39=""),"",((4.57/(1.0888-0.00153*(入力!M39+入力!N39))-4.142)*100))</f>
        <v/>
      </c>
      <c r="N119" s="83" t="str">
        <f>IF(OR(入力!L39="",入力!M39="",入力!N39=""),"",(入力!L39-(入力!L39*(4.57/(1.0888-0.00153*(入力!M39+入力!N39))-4.142)*100)/100))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89" t="str">
        <f>IF(入力!R39="","",入力!R39)</f>
        <v/>
      </c>
      <c r="R119" s="232" t="str">
        <f xml:space="preserve"> IF(入力!S39="",IF(入力!T39="","",入力!T39),IF(入力!T39="",入力!S39,IF(入力!S39&gt;入力!T39,入力!T39,入力!S39)))</f>
        <v/>
      </c>
      <c r="S119" s="487" t="str">
        <f>IF(入力!U39="",IF(入力!V39="","",入力!V39),IF(入力!V39="",入力!U39,IF(入力!U39&gt;入力!V39,入力!V39,入力!U39)))</f>
        <v/>
      </c>
      <c r="T119" s="226" t="str">
        <f>IF(入力!W39="",IF(入力!X39="","",入力!X39),IF(入力!X39="",入力!W39,IF(入力!W39&gt;入力!X39,入力!W39,入力!X39)))</f>
        <v/>
      </c>
      <c r="U119" s="234" t="str">
        <f>IF(入力!Y39="", IF(入力!W39="",IF(入力!X39="","",入力!X39-入力!Q39),IF(入力!X39="",入力!W39-入力!Q39,IF(入力!W39&gt;入力!X39,入力!W39-入力!Q39,入力!X39-入力!Q39))),入力!Y39)</f>
        <v/>
      </c>
      <c r="V119" s="234" t="str">
        <f>IF(入力!Z39="",IF(入力!AA39="","",入力!AA39),IF(入力!AA39="",入力!Z39,IF(入力!Z39&gt;入力!AA39,入力!Z39,入力!AA39)))</f>
        <v/>
      </c>
      <c r="W11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234" t="str">
        <f>IF(入力!AC39="",IF(入力!AD39="","",入力!AD39),IF(入力!AD39="",入力!AC39,IF(入力!AC39&gt;入力!AD39,入力!AC39,入力!AD39)))</f>
        <v/>
      </c>
      <c r="Y11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234" t="str">
        <f>IF(入力!AF39="",IF(入力!AG39="","",入力!AG39),IF(入力!AG39="",入力!AF39,IF(入力!AF39&gt;入力!AG39,入力!AF39,入力!AG39)))</f>
        <v/>
      </c>
      <c r="AA11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126" t="str">
        <f>IF(入力!AI39="",IF(入力!AJ39="","",入力!AJ39),IF(入力!AJ39="",入力!AI39,IF(入力!AI39&gt;入力!AJ39,入力!AI39,入力!AJ39)))</f>
        <v/>
      </c>
      <c r="AC119" s="232" t="str">
        <f>IF(入力!AK39="",IF(入力!AL39="","",入力!AL39),IF(入力!AL39="",入力!AK39,IF(入力!AK39&gt;入力!AL39,入力!AK39,入力!AL39)))</f>
        <v/>
      </c>
      <c r="AD119" s="231" t="str">
        <f>IF(入力!AM39="","",入力!AM39)</f>
        <v/>
      </c>
      <c r="AE119" s="158" t="str">
        <f>IF(入力!AN39="","",入力!AN39)</f>
        <v/>
      </c>
      <c r="AF119" s="231" t="str">
        <f>IF(入力!AO39="","",入力!AO39)</f>
        <v/>
      </c>
      <c r="AG119" s="244" t="str">
        <f>IF(入力!AP39="","",入力!AP39)</f>
        <v/>
      </c>
      <c r="AH119" s="510" t="str">
        <f>IF(入力!AQ39="","",入力!AQ39)</f>
        <v/>
      </c>
      <c r="AI119" s="84" t="str">
        <f>IF(入力!AR39="","",入力!AR39)</f>
        <v/>
      </c>
      <c r="AJ119" s="351" t="str">
        <f>IF(入力!AS39="","",入力!AS39)</f>
        <v/>
      </c>
      <c r="AK119" s="158" t="str">
        <f>IF(入力!AT39="","",入力!AT39)</f>
        <v/>
      </c>
      <c r="AL119" s="160" t="str">
        <f>IF(入力!AU39="",IF(入力!AV39="","",入力!AV39),IF(入力!AV39="",入力!AU39,IF(入力!AU39&gt;入力!AV39,入力!AU39,入力!AV39)))</f>
        <v/>
      </c>
      <c r="AM119" s="283" t="str">
        <f>IF(入力!AW39="",IF(入力!AX39="","",入力!AX39),IF(入力!AX39="",入力!AW39,IF(入力!AW39&gt;入力!AX39,入力!AW39,入力!AX39)))</f>
        <v/>
      </c>
      <c r="AN119" s="199" t="str">
        <f>IF(入力!K39="","", IF(入力!AC39="","", IF(入力!Z39="","", K119/224*((X119-224)+(V119-224)))))</f>
        <v/>
      </c>
    </row>
    <row r="120" spans="1:40">
      <c r="A120" s="96">
        <f>IF(入力!A40="","",入力!A40)</f>
        <v>27</v>
      </c>
      <c r="B120" s="185" t="str">
        <f>IF(入力!B40="","",入力!B40)</f>
        <v/>
      </c>
      <c r="C120" s="185" t="str">
        <f>IF(入力!C40="","",入力!C40)</f>
        <v/>
      </c>
      <c r="D120" s="227" t="str">
        <f>IF(入力!D40="","",入力!D40)</f>
        <v/>
      </c>
      <c r="E120" s="418" t="str">
        <f>IF(入力!E40="", IF(D120="","",DATEDIF(D120,入力!$C$3,"Y")),入力!E40)</f>
        <v/>
      </c>
      <c r="F120" s="350" t="str">
        <f>IF(入力!F40="","",入力!F40)</f>
        <v/>
      </c>
      <c r="G120" s="185" t="str">
        <f>IF(入力!G40="","",入力!G40)</f>
        <v/>
      </c>
      <c r="H120" s="185" t="str">
        <f>IF(入力!H40="","",入力!H40)</f>
        <v/>
      </c>
      <c r="I120" s="350" t="str">
        <f>IF(入力!I40="","",入力!I40)</f>
        <v/>
      </c>
      <c r="J120" s="350" t="str">
        <f>IF(入力!J40="","",入力!J40)</f>
        <v/>
      </c>
      <c r="K120" s="159" t="str">
        <f>IF(入力!K40="","",入力!K40)</f>
        <v/>
      </c>
      <c r="L120" s="83" t="str">
        <f>IF(入力!L40="","",入力!L40)</f>
        <v/>
      </c>
      <c r="M120" s="205" t="str">
        <f>IF(OR(入力!M40="",入力!N40=""),"",((4.57/(1.0888-0.00153*(入力!M40+入力!N40))-4.142)*100))</f>
        <v/>
      </c>
      <c r="N120" s="83" t="str">
        <f>IF(OR(入力!L40="",入力!M40="",入力!N40=""),"",(入力!L40-(入力!L40*(4.57/(1.0888-0.00153*(入力!M40+入力!N40))-4.142)*100)/100))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89" t="str">
        <f>IF(入力!R40="","",入力!R40)</f>
        <v/>
      </c>
      <c r="R120" s="232" t="str">
        <f xml:space="preserve"> IF(入力!S40="",IF(入力!T40="","",入力!T40),IF(入力!T40="",入力!S40,IF(入力!S40&gt;入力!T40,入力!T40,入力!S40)))</f>
        <v/>
      </c>
      <c r="S120" s="487" t="str">
        <f>IF(入力!U40="",IF(入力!V40="","",入力!V40),IF(入力!V40="",入力!U40,IF(入力!U40&gt;入力!V40,入力!V40,入力!U40)))</f>
        <v/>
      </c>
      <c r="T120" s="226" t="str">
        <f>IF(入力!W40="",IF(入力!X40="","",入力!X40),IF(入力!X40="",入力!W40,IF(入力!W40&gt;入力!X40,入力!W40,入力!X40)))</f>
        <v/>
      </c>
      <c r="U120" s="234" t="str">
        <f>IF(入力!Y40="", IF(入力!W40="",IF(入力!X40="","",入力!X40-入力!Q40),IF(入力!X40="",入力!W40-入力!Q40,IF(入力!W40&gt;入力!X40,入力!W40-入力!Q40,入力!X40-入力!Q40))),入力!Y40)</f>
        <v/>
      </c>
      <c r="V120" s="234" t="str">
        <f>IF(入力!Z40="",IF(入力!AA40="","",入力!AA40),IF(入力!AA40="",入力!Z40,IF(入力!Z40&gt;入力!AA40,入力!Z40,入力!AA40)))</f>
        <v/>
      </c>
      <c r="W12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234" t="str">
        <f>IF(入力!AC40="",IF(入力!AD40="","",入力!AD40),IF(入力!AD40="",入力!AC40,IF(入力!AC40&gt;入力!AD40,入力!AC40,入力!AD40)))</f>
        <v/>
      </c>
      <c r="Y12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234" t="str">
        <f>IF(入力!AF40="",IF(入力!AG40="","",入力!AG40),IF(入力!AG40="",入力!AF40,IF(入力!AF40&gt;入力!AG40,入力!AF40,入力!AG40)))</f>
        <v/>
      </c>
      <c r="AA12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126" t="str">
        <f>IF(入力!AI40="",IF(入力!AJ40="","",入力!AJ40),IF(入力!AJ40="",入力!AI40,IF(入力!AI40&gt;入力!AJ40,入力!AI40,入力!AJ40)))</f>
        <v/>
      </c>
      <c r="AC120" s="232" t="str">
        <f>IF(入力!AK40="",IF(入力!AL40="","",入力!AL40),IF(入力!AL40="",入力!AK40,IF(入力!AK40&gt;入力!AL40,入力!AK40,入力!AL40)))</f>
        <v/>
      </c>
      <c r="AD120" s="231" t="str">
        <f>IF(入力!AM40="","",入力!AM40)</f>
        <v/>
      </c>
      <c r="AE120" s="158" t="str">
        <f>IF(入力!AN40="","",入力!AN40)</f>
        <v/>
      </c>
      <c r="AF120" s="231" t="str">
        <f>IF(入力!AO40="","",入力!AO40)</f>
        <v/>
      </c>
      <c r="AG120" s="244" t="str">
        <f>IF(入力!AP40="","",入力!AP40)</f>
        <v/>
      </c>
      <c r="AH120" s="510" t="str">
        <f>IF(入力!AQ40="","",入力!AQ40)</f>
        <v/>
      </c>
      <c r="AI120" s="84" t="str">
        <f>IF(入力!AR40="","",入力!AR40)</f>
        <v/>
      </c>
      <c r="AJ120" s="351" t="str">
        <f>IF(入力!AS40="","",入力!AS40)</f>
        <v/>
      </c>
      <c r="AK120" s="158" t="str">
        <f>IF(入力!AT40="","",入力!AT40)</f>
        <v/>
      </c>
      <c r="AL120" s="160" t="str">
        <f>IF(入力!AU40="",IF(入力!AV40="","",入力!AV40),IF(入力!AV40="",入力!AU40,IF(入力!AU40&gt;入力!AV40,入力!AU40,入力!AV40)))</f>
        <v/>
      </c>
      <c r="AM120" s="283" t="str">
        <f>IF(入力!AW40="",IF(入力!AX40="","",入力!AX40),IF(入力!AX40="",入力!AW40,IF(入力!AW40&gt;入力!AX40,入力!AW40,入力!AX40)))</f>
        <v/>
      </c>
      <c r="AN120" s="199" t="str">
        <f>IF(入力!K40="","", IF(入力!AC40="","", IF(入力!Z40="","", K120/224*((X120-224)+(V120-224)))))</f>
        <v/>
      </c>
    </row>
    <row r="121" spans="1:40">
      <c r="A121" s="96">
        <f>IF(入力!A41="","",入力!A41)</f>
        <v>28</v>
      </c>
      <c r="B121" s="185" t="str">
        <f>IF(入力!B41="","",入力!B41)</f>
        <v/>
      </c>
      <c r="C121" s="185" t="str">
        <f>IF(入力!C41="","",入力!C41)</f>
        <v/>
      </c>
      <c r="D121" s="227" t="str">
        <f>IF(入力!D41="","",入力!D41)</f>
        <v/>
      </c>
      <c r="E121" s="418" t="str">
        <f>IF(入力!E41="", IF(D121="","",DATEDIF(D121,入力!$C$3,"Y")),入力!E41)</f>
        <v/>
      </c>
      <c r="F121" s="350" t="str">
        <f>IF(入力!F41="","",入力!F41)</f>
        <v/>
      </c>
      <c r="G121" s="185" t="str">
        <f>IF(入力!G41="","",入力!G41)</f>
        <v/>
      </c>
      <c r="H121" s="185" t="str">
        <f>IF(入力!H41="","",入力!H41)</f>
        <v/>
      </c>
      <c r="I121" s="350" t="str">
        <f>IF(入力!I41="","",入力!I41)</f>
        <v/>
      </c>
      <c r="J121" s="350" t="str">
        <f>IF(入力!J41="","",入力!J41)</f>
        <v/>
      </c>
      <c r="K121" s="159" t="str">
        <f>IF(入力!K41="","",入力!K41)</f>
        <v/>
      </c>
      <c r="L121" s="83" t="str">
        <f>IF(入力!L41="","",入力!L41)</f>
        <v/>
      </c>
      <c r="M121" s="205" t="str">
        <f>IF(OR(入力!M41="",入力!N41=""),"",((4.57/(1.0888-0.00153*(入力!M41+入力!N41))-4.142)*100))</f>
        <v/>
      </c>
      <c r="N121" s="83" t="str">
        <f>IF(OR(入力!L41="",入力!M41="",入力!N41=""),"",(入力!L41-(入力!L41*(4.57/(1.0888-0.00153*(入力!M41+入力!N41))-4.142)*100)/100))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89" t="str">
        <f>IF(入力!R41="","",入力!R41)</f>
        <v/>
      </c>
      <c r="R121" s="232" t="str">
        <f xml:space="preserve"> IF(入力!S41="",IF(入力!T41="","",入力!T41),IF(入力!T41="",入力!S41,IF(入力!S41&gt;入力!T41,入力!T41,入力!S41)))</f>
        <v/>
      </c>
      <c r="S121" s="487" t="str">
        <f>IF(入力!U41="",IF(入力!V41="","",入力!V41),IF(入力!V41="",入力!U41,IF(入力!U41&gt;入力!V41,入力!V41,入力!U41)))</f>
        <v/>
      </c>
      <c r="T121" s="226" t="str">
        <f>IF(入力!W41="",IF(入力!X41="","",入力!X41),IF(入力!X41="",入力!W41,IF(入力!W41&gt;入力!X41,入力!W41,入力!X41)))</f>
        <v/>
      </c>
      <c r="U121" s="234" t="str">
        <f>IF(入力!Y41="", IF(入力!W41="",IF(入力!X41="","",入力!X41-入力!Q41),IF(入力!X41="",入力!W41-入力!Q41,IF(入力!W41&gt;入力!X41,入力!W41-入力!Q41,入力!X41-入力!Q41))),入力!Y41)</f>
        <v/>
      </c>
      <c r="V121" s="234" t="str">
        <f>IF(入力!Z41="",IF(入力!AA41="","",入力!AA41),IF(入力!AA41="",入力!Z41,IF(入力!Z41&gt;入力!AA41,入力!Z41,入力!AA41)))</f>
        <v/>
      </c>
      <c r="W12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234" t="str">
        <f>IF(入力!AC41="",IF(入力!AD41="","",入力!AD41),IF(入力!AD41="",入力!AC41,IF(入力!AC41&gt;入力!AD41,入力!AC41,入力!AD41)))</f>
        <v/>
      </c>
      <c r="Y12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234" t="str">
        <f>IF(入力!AF41="",IF(入力!AG41="","",入力!AG41),IF(入力!AG41="",入力!AF41,IF(入力!AF41&gt;入力!AG41,入力!AF41,入力!AG41)))</f>
        <v/>
      </c>
      <c r="AA12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126" t="str">
        <f>IF(入力!AI41="",IF(入力!AJ41="","",入力!AJ41),IF(入力!AJ41="",入力!AI41,IF(入力!AI41&gt;入力!AJ41,入力!AI41,入力!AJ41)))</f>
        <v/>
      </c>
      <c r="AC121" s="232" t="str">
        <f>IF(入力!AK41="",IF(入力!AL41="","",入力!AL41),IF(入力!AL41="",入力!AK41,IF(入力!AK41&gt;入力!AL41,入力!AK41,入力!AL41)))</f>
        <v/>
      </c>
      <c r="AD121" s="231" t="str">
        <f>IF(入力!AM41="","",入力!AM41)</f>
        <v/>
      </c>
      <c r="AE121" s="158" t="str">
        <f>IF(入力!AN41="","",入力!AN41)</f>
        <v/>
      </c>
      <c r="AF121" s="231" t="str">
        <f>IF(入力!AO41="","",入力!AO41)</f>
        <v/>
      </c>
      <c r="AG121" s="244" t="str">
        <f>IF(入力!AP41="","",入力!AP41)</f>
        <v/>
      </c>
      <c r="AH121" s="510" t="str">
        <f>IF(入力!AQ41="","",入力!AQ41)</f>
        <v/>
      </c>
      <c r="AI121" s="84" t="str">
        <f>IF(入力!AR41="","",入力!AR41)</f>
        <v/>
      </c>
      <c r="AJ121" s="351" t="str">
        <f>IF(入力!AS41="","",入力!AS41)</f>
        <v/>
      </c>
      <c r="AK121" s="158" t="str">
        <f>IF(入力!AT41="","",入力!AT41)</f>
        <v/>
      </c>
      <c r="AL121" s="160" t="str">
        <f>IF(入力!AU41="",IF(入力!AV41="","",入力!AV41),IF(入力!AV41="",入力!AU41,IF(入力!AU41&gt;入力!AV41,入力!AU41,入力!AV41)))</f>
        <v/>
      </c>
      <c r="AM121" s="283" t="str">
        <f>IF(入力!AW41="",IF(入力!AX41="","",入力!AX41),IF(入力!AX41="",入力!AW41,IF(入力!AW41&gt;入力!AX41,入力!AW41,入力!AX41)))</f>
        <v/>
      </c>
      <c r="AN121" s="199" t="str">
        <f>IF(入力!K41="","", IF(入力!AC41="","", IF(入力!Z41="","", K121/224*((X121-224)+(V121-224)))))</f>
        <v/>
      </c>
    </row>
    <row r="122" spans="1:40">
      <c r="A122" s="96">
        <f>IF(入力!A42="","",入力!A42)</f>
        <v>29</v>
      </c>
      <c r="B122" s="185" t="str">
        <f>IF(入力!B42="","",入力!B42)</f>
        <v/>
      </c>
      <c r="C122" s="185" t="str">
        <f>IF(入力!C42="","",入力!C42)</f>
        <v/>
      </c>
      <c r="D122" s="227" t="str">
        <f>IF(入力!D42="","",入力!D42)</f>
        <v/>
      </c>
      <c r="E122" s="418" t="str">
        <f>IF(入力!E42="", IF(D122="","",DATEDIF(D122,入力!$C$3,"Y")),入力!E42)</f>
        <v/>
      </c>
      <c r="F122" s="350" t="str">
        <f>IF(入力!F42="","",入力!F42)</f>
        <v/>
      </c>
      <c r="G122" s="185" t="str">
        <f>IF(入力!G42="","",入力!G42)</f>
        <v/>
      </c>
      <c r="H122" s="185" t="str">
        <f>IF(入力!H42="","",入力!H42)</f>
        <v/>
      </c>
      <c r="I122" s="350" t="str">
        <f>IF(入力!I42="","",入力!I42)</f>
        <v/>
      </c>
      <c r="J122" s="350" t="str">
        <f>IF(入力!J42="","",入力!J42)</f>
        <v/>
      </c>
      <c r="K122" s="159" t="str">
        <f>IF(入力!K42="","",入力!K42)</f>
        <v/>
      </c>
      <c r="L122" s="83" t="str">
        <f>IF(入力!L42="","",入力!L42)</f>
        <v/>
      </c>
      <c r="M122" s="205" t="str">
        <f>IF(OR(入力!M42="",入力!N42=""),"",((4.57/(1.0888-0.00153*(入力!M42+入力!N42))-4.142)*100))</f>
        <v/>
      </c>
      <c r="N122" s="83" t="str">
        <f>IF(OR(入力!L42="",入力!M42="",入力!N42=""),"",(入力!L42-(入力!L42*(4.57/(1.0888-0.00153*(入力!M42+入力!N42))-4.142)*100)/100))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89" t="str">
        <f>IF(入力!R42="","",入力!R42)</f>
        <v/>
      </c>
      <c r="R122" s="232" t="str">
        <f xml:space="preserve"> IF(入力!S42="",IF(入力!T42="","",入力!T42),IF(入力!T42="",入力!S42,IF(入力!S42&gt;入力!T42,入力!T42,入力!S42)))</f>
        <v/>
      </c>
      <c r="S122" s="487" t="str">
        <f>IF(入力!U42="",IF(入力!V42="","",入力!V42),IF(入力!V42="",入力!U42,IF(入力!U42&gt;入力!V42,入力!V42,入力!U42)))</f>
        <v/>
      </c>
      <c r="T122" s="226" t="str">
        <f>IF(入力!W42="",IF(入力!X42="","",入力!X42),IF(入力!X42="",入力!W42,IF(入力!W42&gt;入力!X42,入力!W42,入力!X42)))</f>
        <v/>
      </c>
      <c r="U122" s="234" t="str">
        <f>IF(入力!Y42="", IF(入力!W42="",IF(入力!X42="","",入力!X42-入力!Q42),IF(入力!X42="",入力!W42-入力!Q42,IF(入力!W42&gt;入力!X42,入力!W42-入力!Q42,入力!X42-入力!Q42))),入力!Y42)</f>
        <v/>
      </c>
      <c r="V122" s="234" t="str">
        <f>IF(入力!Z42="",IF(入力!AA42="","",入力!AA42),IF(入力!AA42="",入力!Z42,IF(入力!Z42&gt;入力!AA42,入力!Z42,入力!AA42)))</f>
        <v/>
      </c>
      <c r="W12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234" t="str">
        <f>IF(入力!AC42="",IF(入力!AD42="","",入力!AD42),IF(入力!AD42="",入力!AC42,IF(入力!AC42&gt;入力!AD42,入力!AC42,入力!AD42)))</f>
        <v/>
      </c>
      <c r="Y12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234" t="str">
        <f>IF(入力!AF42="",IF(入力!AG42="","",入力!AG42),IF(入力!AG42="",入力!AF42,IF(入力!AF42&gt;入力!AG42,入力!AF42,入力!AG42)))</f>
        <v/>
      </c>
      <c r="AA12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126" t="str">
        <f>IF(入力!AI42="",IF(入力!AJ42="","",入力!AJ42),IF(入力!AJ42="",入力!AI42,IF(入力!AI42&gt;入力!AJ42,入力!AI42,入力!AJ42)))</f>
        <v/>
      </c>
      <c r="AC122" s="232" t="str">
        <f>IF(入力!AK42="",IF(入力!AL42="","",入力!AL42),IF(入力!AL42="",入力!AK42,IF(入力!AK42&gt;入力!AL42,入力!AK42,入力!AL42)))</f>
        <v/>
      </c>
      <c r="AD122" s="231" t="str">
        <f>IF(入力!AM42="","",入力!AM42)</f>
        <v/>
      </c>
      <c r="AE122" s="158" t="str">
        <f>IF(入力!AN42="","",入力!AN42)</f>
        <v/>
      </c>
      <c r="AF122" s="231" t="str">
        <f>IF(入力!AO42="","",入力!AO42)</f>
        <v/>
      </c>
      <c r="AG122" s="244" t="str">
        <f>IF(入力!AP42="","",入力!AP42)</f>
        <v/>
      </c>
      <c r="AH122" s="510" t="str">
        <f>IF(入力!AQ42="","",入力!AQ42)</f>
        <v/>
      </c>
      <c r="AI122" s="84" t="str">
        <f>IF(入力!AR42="","",入力!AR42)</f>
        <v/>
      </c>
      <c r="AJ122" s="351" t="str">
        <f>IF(入力!AS42="","",入力!AS42)</f>
        <v/>
      </c>
      <c r="AK122" s="158" t="str">
        <f>IF(入力!AT42="","",入力!AT42)</f>
        <v/>
      </c>
      <c r="AL122" s="160" t="str">
        <f>IF(入力!AU42="",IF(入力!AV42="","",入力!AV42),IF(入力!AV42="",入力!AU42,IF(入力!AU42&gt;入力!AV42,入力!AU42,入力!AV42)))</f>
        <v/>
      </c>
      <c r="AM122" s="283" t="str">
        <f>IF(入力!AW42="",IF(入力!AX42="","",入力!AX42),IF(入力!AX42="",入力!AW42,IF(入力!AW42&gt;入力!AX42,入力!AW42,入力!AX42)))</f>
        <v/>
      </c>
      <c r="AN122" s="199" t="str">
        <f>IF(入力!K42="","", IF(入力!AC42="","", IF(入力!Z42="","", K122/224*((X122-224)+(V122-224)))))</f>
        <v/>
      </c>
    </row>
    <row r="123" spans="1:40">
      <c r="A123" s="96">
        <f>IF(入力!A43="","",入力!A43)</f>
        <v>30</v>
      </c>
      <c r="B123" s="185" t="str">
        <f>IF(入力!B43="","",入力!B43)</f>
        <v/>
      </c>
      <c r="C123" s="185" t="str">
        <f>IF(入力!C43="","",入力!C43)</f>
        <v/>
      </c>
      <c r="D123" s="227" t="str">
        <f>IF(入力!D43="","",入力!D43)</f>
        <v/>
      </c>
      <c r="E123" s="418" t="str">
        <f>IF(入力!E43="", IF(D123="","",DATEDIF(D123,入力!$C$3,"Y")),入力!E43)</f>
        <v/>
      </c>
      <c r="F123" s="353" t="str">
        <f>IF(入力!F43="","",入力!F43)</f>
        <v/>
      </c>
      <c r="G123" s="185" t="str">
        <f>IF(入力!G43="","",入力!G43)</f>
        <v/>
      </c>
      <c r="H123" s="185" t="str">
        <f>IF(入力!H43="","",入力!H43)</f>
        <v/>
      </c>
      <c r="I123" s="353" t="str">
        <f>IF(入力!I43="","",入力!I43)</f>
        <v/>
      </c>
      <c r="J123" s="353" t="str">
        <f>IF(入力!J43="","",入力!J43)</f>
        <v/>
      </c>
      <c r="K123" s="159" t="str">
        <f>IF(入力!K43="","",入力!K43)</f>
        <v/>
      </c>
      <c r="L123" s="83" t="str">
        <f>IF(入力!L43="","",入力!L43)</f>
        <v/>
      </c>
      <c r="M123" s="205" t="str">
        <f>IF(OR(入力!M43="",入力!N43=""),"",((4.57/(1.0888-0.00153*(入力!M43+入力!N43))-4.142)*100))</f>
        <v/>
      </c>
      <c r="N123" s="83" t="str">
        <f>IF(OR(入力!L43="",入力!M43="",入力!N43=""),"",(入力!L43-(入力!L43*(4.57/(1.0888-0.00153*(入力!M43+入力!N43))-4.142)*100)/100))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89" t="str">
        <f>IF(入力!R43="","",入力!R43)</f>
        <v/>
      </c>
      <c r="R123" s="232" t="str">
        <f xml:space="preserve"> IF(入力!S43="",IF(入力!T43="","",入力!T43),IF(入力!T43="",入力!S43,IF(入力!S43&gt;入力!T43,入力!T43,入力!S43)))</f>
        <v/>
      </c>
      <c r="S123" s="487" t="str">
        <f>IF(入力!U43="",IF(入力!V43="","",入力!V43),IF(入力!V43="",入力!U43,IF(入力!U43&gt;入力!V43,入力!V43,入力!U43)))</f>
        <v/>
      </c>
      <c r="T123" s="226" t="str">
        <f>IF(入力!W43="",IF(入力!X43="","",入力!X43),IF(入力!X43="",入力!W43,IF(入力!W43&gt;入力!X43,入力!W43,入力!X43)))</f>
        <v/>
      </c>
      <c r="U123" s="234" t="str">
        <f>IF(入力!Y43="", IF(入力!W43="",IF(入力!X43="","",入力!X43-入力!Q43),IF(入力!X43="",入力!W43-入力!Q43,IF(入力!W43&gt;入力!X43,入力!W43-入力!Q43,入力!X43-入力!Q43))),入力!Y43)</f>
        <v/>
      </c>
      <c r="V123" s="234" t="str">
        <f>IF(入力!Z43="",IF(入力!AA43="","",入力!AA43),IF(入力!AA43="",入力!Z43,IF(入力!Z43&gt;入力!AA43,入力!Z43,入力!AA43)))</f>
        <v/>
      </c>
      <c r="W123" s="234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234" t="str">
        <f>IF(入力!AC43="",IF(入力!AD43="","",入力!AD43),IF(入力!AD43="",入力!AC43,IF(入力!AC43&gt;入力!AD43,入力!AC43,入力!AD43)))</f>
        <v/>
      </c>
      <c r="Y123" s="234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234" t="str">
        <f>IF(入力!AF43="",IF(入力!AG43="","",入力!AG43),IF(入力!AG43="",入力!AF43,IF(入力!AF43&gt;入力!AG43,入力!AF43,入力!AG43)))</f>
        <v/>
      </c>
      <c r="AA123" s="234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126" t="str">
        <f>IF(入力!AI43="",IF(入力!AJ43="","",入力!AJ43),IF(入力!AJ43="",入力!AI43,IF(入力!AI43&gt;入力!AJ43,入力!AI43,入力!AJ43)))</f>
        <v/>
      </c>
      <c r="AC123" s="232" t="str">
        <f>IF(入力!AK43="",IF(入力!AL43="","",入力!AL43),IF(入力!AL43="",入力!AK43,IF(入力!AK43&gt;入力!AL43,入力!AK43,入力!AL43)))</f>
        <v/>
      </c>
      <c r="AD123" s="231" t="str">
        <f>IF(入力!AM43="","",入力!AM43)</f>
        <v/>
      </c>
      <c r="AE123" s="158" t="str">
        <f>IF(入力!AN43="","",入力!AN43)</f>
        <v/>
      </c>
      <c r="AF123" s="231" t="str">
        <f>IF(入力!AO43="","",入力!AO43)</f>
        <v/>
      </c>
      <c r="AG123" s="244" t="str">
        <f>IF(入力!AP43="","",入力!AP43)</f>
        <v/>
      </c>
      <c r="AH123" s="510" t="str">
        <f>IF(入力!AQ43="","",入力!AQ43)</f>
        <v/>
      </c>
      <c r="AI123" s="84" t="str">
        <f>IF(入力!AR43="","",入力!AR43)</f>
        <v/>
      </c>
      <c r="AJ123" s="354" t="str">
        <f>IF(入力!AS43="","",入力!AS43)</f>
        <v/>
      </c>
      <c r="AK123" s="158" t="str">
        <f>IF(入力!AT43="","",入力!AT43)</f>
        <v/>
      </c>
      <c r="AL123" s="160" t="str">
        <f>IF(入力!AU43="",IF(入力!AV43="","",入力!AV43),IF(入力!AV43="",入力!AU43,IF(入力!AU43&gt;入力!AV43,入力!AU43,入力!AV43)))</f>
        <v/>
      </c>
      <c r="AM123" s="283" t="str">
        <f>IF(入力!AW43="",IF(入力!AX43="","",入力!AX43),IF(入力!AX43="",入力!AW43,IF(入力!AW43&gt;入力!AX43,入力!AW43,入力!AX43)))</f>
        <v/>
      </c>
      <c r="AN123" s="199" t="str">
        <f>IF(入力!K43="","", IF(入力!AC43="","", IF(入力!Z43="","", K123/224*((X123-224)+(V123-224)))))</f>
        <v/>
      </c>
    </row>
    <row r="124" spans="1:40">
      <c r="A124" s="96">
        <f>IF(入力!A44="","",入力!A44)</f>
        <v>31</v>
      </c>
      <c r="B124" s="185" t="str">
        <f>IF(入力!B44="","",入力!B44)</f>
        <v/>
      </c>
      <c r="C124" s="185" t="str">
        <f>IF(入力!C44="","",入力!C44)</f>
        <v/>
      </c>
      <c r="D124" s="227" t="str">
        <f>IF(入力!D44="","",入力!D44)</f>
        <v/>
      </c>
      <c r="E124" s="418" t="str">
        <f>IF(入力!E44="", IF(D124="","",DATEDIF(D124,入力!$C$3,"Y")),入力!E44)</f>
        <v/>
      </c>
      <c r="F124" s="353" t="str">
        <f>IF(入力!F44="","",入力!F44)</f>
        <v/>
      </c>
      <c r="G124" s="185" t="str">
        <f>IF(入力!G44="","",入力!G44)</f>
        <v/>
      </c>
      <c r="H124" s="185" t="str">
        <f>IF(入力!H44="","",入力!H44)</f>
        <v/>
      </c>
      <c r="I124" s="353" t="str">
        <f>IF(入力!I44="","",入力!I44)</f>
        <v/>
      </c>
      <c r="J124" s="353" t="str">
        <f>IF(入力!J44="","",入力!J44)</f>
        <v/>
      </c>
      <c r="K124" s="159" t="str">
        <f>IF(入力!K44="","",入力!K44)</f>
        <v/>
      </c>
      <c r="L124" s="83" t="str">
        <f>IF(入力!L44="","",入力!L44)</f>
        <v/>
      </c>
      <c r="M124" s="205" t="str">
        <f>IF(OR(入力!M44="",入力!N44=""),"",((4.57/(1.0888-0.00153*(入力!M44+入力!N44))-4.142)*100))</f>
        <v/>
      </c>
      <c r="N124" s="83" t="str">
        <f>IF(OR(入力!L44="",入力!M44="",入力!N44=""),"",(入力!L44-(入力!L44*(4.57/(1.0888-0.00153*(入力!M44+入力!N44))-4.142)*100)/100))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89" t="str">
        <f>IF(入力!R44="","",入力!R44)</f>
        <v/>
      </c>
      <c r="R124" s="232" t="str">
        <f xml:space="preserve"> IF(入力!S44="",IF(入力!T44="","",入力!T44),IF(入力!T44="",入力!S44,IF(入力!S44&gt;入力!T44,入力!T44,入力!S44)))</f>
        <v/>
      </c>
      <c r="S124" s="487" t="str">
        <f>IF(入力!U44="",IF(入力!V44="","",入力!V44),IF(入力!V44="",入力!U44,IF(入力!U44&gt;入力!V44,入力!V44,入力!U44)))</f>
        <v/>
      </c>
      <c r="T124" s="226" t="str">
        <f>IF(入力!W44="",IF(入力!X44="","",入力!X44),IF(入力!X44="",入力!W44,IF(入力!W44&gt;入力!X44,入力!W44,入力!X44)))</f>
        <v/>
      </c>
      <c r="U124" s="234" t="str">
        <f>IF(入力!Y44="", IF(入力!W44="",IF(入力!X44="","",入力!X44-入力!Q44),IF(入力!X44="",入力!W44-入力!Q44,IF(入力!W44&gt;入力!X44,入力!W44-入力!Q44,入力!X44-入力!Q44))),入力!Y44)</f>
        <v/>
      </c>
      <c r="V124" s="234" t="str">
        <f>IF(入力!Z44="",IF(入力!AA44="","",入力!AA44),IF(入力!AA44="",入力!Z44,IF(入力!Z44&gt;入力!AA44,入力!Z44,入力!AA44)))</f>
        <v/>
      </c>
      <c r="W124" s="234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234" t="str">
        <f>IF(入力!AC44="",IF(入力!AD44="","",入力!AD44),IF(入力!AD44="",入力!AC44,IF(入力!AC44&gt;入力!AD44,入力!AC44,入力!AD44)))</f>
        <v/>
      </c>
      <c r="Y124" s="234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234" t="str">
        <f>IF(入力!AF44="",IF(入力!AG44="","",入力!AG44),IF(入力!AG44="",入力!AF44,IF(入力!AF44&gt;入力!AG44,入力!AF44,入力!AG44)))</f>
        <v/>
      </c>
      <c r="AA124" s="234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126" t="str">
        <f>IF(入力!AI44="",IF(入力!AJ44="","",入力!AJ44),IF(入力!AJ44="",入力!AI44,IF(入力!AI44&gt;入力!AJ44,入力!AI44,入力!AJ44)))</f>
        <v/>
      </c>
      <c r="AC124" s="232" t="str">
        <f>IF(入力!AK44="",IF(入力!AL44="","",入力!AL44),IF(入力!AL44="",入力!AK44,IF(入力!AK44&gt;入力!AL44,入力!AK44,入力!AL44)))</f>
        <v/>
      </c>
      <c r="AD124" s="231" t="str">
        <f>IF(入力!AM44="","",入力!AM44)</f>
        <v/>
      </c>
      <c r="AE124" s="158" t="str">
        <f>IF(入力!AN44="","",入力!AN44)</f>
        <v/>
      </c>
      <c r="AF124" s="231" t="str">
        <f>IF(入力!AO44="","",入力!AO44)</f>
        <v/>
      </c>
      <c r="AG124" s="244" t="str">
        <f>IF(入力!AP44="","",入力!AP44)</f>
        <v/>
      </c>
      <c r="AH124" s="510" t="str">
        <f>IF(入力!AQ44="","",入力!AQ44)</f>
        <v/>
      </c>
      <c r="AI124" s="84" t="str">
        <f>IF(入力!AR44="","",入力!AR44)</f>
        <v/>
      </c>
      <c r="AJ124" s="354" t="str">
        <f>IF(入力!AS44="","",入力!AS44)</f>
        <v/>
      </c>
      <c r="AK124" s="158" t="str">
        <f>IF(入力!AT44="","",入力!AT44)</f>
        <v/>
      </c>
      <c r="AL124" s="160" t="str">
        <f>IF(入力!AU44="",IF(入力!AV44="","",入力!AV44),IF(入力!AV44="",入力!AU44,IF(入力!AU44&gt;入力!AV44,入力!AU44,入力!AV44)))</f>
        <v/>
      </c>
      <c r="AM124" s="283" t="str">
        <f>IF(入力!AW44="",IF(入力!AX44="","",入力!AX44),IF(入力!AX44="",入力!AW44,IF(入力!AW44&gt;入力!AX44,入力!AW44,入力!AX44)))</f>
        <v/>
      </c>
      <c r="AN124" s="199" t="str">
        <f>IF(入力!K44="","", IF(入力!AC44="","", IF(入力!Z44="","", K124/224*((X124-224)+(V124-224)))))</f>
        <v/>
      </c>
    </row>
    <row r="125" spans="1:40">
      <c r="A125" s="96">
        <f>IF(入力!A45="","",入力!A45)</f>
        <v>32</v>
      </c>
      <c r="B125" s="185" t="str">
        <f>IF(入力!B45="","",入力!B45)</f>
        <v/>
      </c>
      <c r="C125" s="185" t="str">
        <f>IF(入力!C45="","",入力!C45)</f>
        <v/>
      </c>
      <c r="D125" s="227" t="str">
        <f>IF(入力!D45="","",入力!D45)</f>
        <v/>
      </c>
      <c r="E125" s="418" t="str">
        <f>IF(入力!E45="", IF(D125="","",DATEDIF(D125,入力!$C$3,"Y")),入力!E45)</f>
        <v/>
      </c>
      <c r="F125" s="353" t="str">
        <f>IF(入力!F45="","",入力!F45)</f>
        <v/>
      </c>
      <c r="G125" s="185" t="str">
        <f>IF(入力!G45="","",入力!G45)</f>
        <v/>
      </c>
      <c r="H125" s="185" t="str">
        <f>IF(入力!H45="","",入力!H45)</f>
        <v/>
      </c>
      <c r="I125" s="353" t="str">
        <f>IF(入力!I45="","",入力!I45)</f>
        <v/>
      </c>
      <c r="J125" s="353" t="str">
        <f>IF(入力!J45="","",入力!J45)</f>
        <v/>
      </c>
      <c r="K125" s="159" t="str">
        <f>IF(入力!K45="","",入力!K45)</f>
        <v/>
      </c>
      <c r="L125" s="83" t="str">
        <f>IF(入力!L45="","",入力!L45)</f>
        <v/>
      </c>
      <c r="M125" s="205" t="str">
        <f>IF(OR(入力!M45="",入力!N45=""),"",((4.57/(1.0888-0.00153*(入力!M45+入力!N45))-4.142)*100))</f>
        <v/>
      </c>
      <c r="N125" s="83" t="str">
        <f>IF(OR(入力!L45="",入力!M45="",入力!N45=""),"",(入力!L45-(入力!L45*(4.57/(1.0888-0.00153*(入力!M45+入力!N45))-4.142)*100)/100))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89" t="str">
        <f>IF(入力!R45="","",入力!R45)</f>
        <v/>
      </c>
      <c r="R125" s="232" t="str">
        <f xml:space="preserve"> IF(入力!S45="",IF(入力!T45="","",入力!T45),IF(入力!T45="",入力!S45,IF(入力!S45&gt;入力!T45,入力!T45,入力!S45)))</f>
        <v/>
      </c>
      <c r="S125" s="487" t="str">
        <f>IF(入力!U45="",IF(入力!V45="","",入力!V45),IF(入力!V45="",入力!U45,IF(入力!U45&gt;入力!V45,入力!V45,入力!U45)))</f>
        <v/>
      </c>
      <c r="T125" s="226" t="str">
        <f>IF(入力!W45="",IF(入力!X45="","",入力!X45),IF(入力!X45="",入力!W45,IF(入力!W45&gt;入力!X45,入力!W45,入力!X45)))</f>
        <v/>
      </c>
      <c r="U125" s="234" t="str">
        <f>IF(入力!Y45="", IF(入力!W45="",IF(入力!X45="","",入力!X45-入力!Q45),IF(入力!X45="",入力!W45-入力!Q45,IF(入力!W45&gt;入力!X45,入力!W45-入力!Q45,入力!X45-入力!Q45))),入力!Y45)</f>
        <v/>
      </c>
      <c r="V125" s="234" t="str">
        <f>IF(入力!Z45="",IF(入力!AA45="","",入力!AA45),IF(入力!AA45="",入力!Z45,IF(入力!Z45&gt;入力!AA45,入力!Z45,入力!AA45)))</f>
        <v/>
      </c>
      <c r="W125" s="234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234" t="str">
        <f>IF(入力!AC45="",IF(入力!AD45="","",入力!AD45),IF(入力!AD45="",入力!AC45,IF(入力!AC45&gt;入力!AD45,入力!AC45,入力!AD45)))</f>
        <v/>
      </c>
      <c r="Y125" s="234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234" t="str">
        <f>IF(入力!AF45="",IF(入力!AG45="","",入力!AG45),IF(入力!AG45="",入力!AF45,IF(入力!AF45&gt;入力!AG45,入力!AF45,入力!AG45)))</f>
        <v/>
      </c>
      <c r="AA125" s="234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126" t="str">
        <f>IF(入力!AI45="",IF(入力!AJ45="","",入力!AJ45),IF(入力!AJ45="",入力!AI45,IF(入力!AI45&gt;入力!AJ45,入力!AI45,入力!AJ45)))</f>
        <v/>
      </c>
      <c r="AC125" s="232" t="str">
        <f>IF(入力!AK45="",IF(入力!AL45="","",入力!AL45),IF(入力!AL45="",入力!AK45,IF(入力!AK45&gt;入力!AL45,入力!AK45,入力!AL45)))</f>
        <v/>
      </c>
      <c r="AD125" s="231" t="str">
        <f>IF(入力!AM45="","",入力!AM45)</f>
        <v/>
      </c>
      <c r="AE125" s="158" t="str">
        <f>IF(入力!AN45="","",入力!AN45)</f>
        <v/>
      </c>
      <c r="AF125" s="231" t="str">
        <f>IF(入力!AO45="","",入力!AO45)</f>
        <v/>
      </c>
      <c r="AG125" s="244" t="str">
        <f>IF(入力!AP45="","",入力!AP45)</f>
        <v/>
      </c>
      <c r="AH125" s="510" t="str">
        <f>IF(入力!AQ45="","",入力!AQ45)</f>
        <v/>
      </c>
      <c r="AI125" s="84" t="str">
        <f>IF(入力!AR45="","",入力!AR45)</f>
        <v/>
      </c>
      <c r="AJ125" s="354" t="str">
        <f>IF(入力!AS45="","",入力!AS45)</f>
        <v/>
      </c>
      <c r="AK125" s="158" t="str">
        <f>IF(入力!AT45="","",入力!AT45)</f>
        <v/>
      </c>
      <c r="AL125" s="160" t="str">
        <f>IF(入力!AU45="",IF(入力!AV45="","",入力!AV45),IF(入力!AV45="",入力!AU45,IF(入力!AU45&gt;入力!AV45,入力!AU45,入力!AV45)))</f>
        <v/>
      </c>
      <c r="AM125" s="283" t="str">
        <f>IF(入力!AW45="",IF(入力!AX45="","",入力!AX45),IF(入力!AX45="",入力!AW45,IF(入力!AW45&gt;入力!AX45,入力!AW45,入力!AX45)))</f>
        <v/>
      </c>
      <c r="AN125" s="199" t="str">
        <f>IF(入力!K45="","", IF(入力!AC45="","", IF(入力!Z45="","", K125/224*((X125-224)+(V125-224)))))</f>
        <v/>
      </c>
    </row>
    <row r="126" spans="1:40">
      <c r="A126" s="96">
        <f>IF(入力!A46="","",入力!A46)</f>
        <v>33</v>
      </c>
      <c r="B126" s="185" t="str">
        <f>IF(入力!B46="","",入力!B46)</f>
        <v/>
      </c>
      <c r="C126" s="185" t="str">
        <f>IF(入力!C46="","",入力!C46)</f>
        <v/>
      </c>
      <c r="D126" s="227" t="str">
        <f>IF(入力!D46="","",入力!D46)</f>
        <v/>
      </c>
      <c r="E126" s="418" t="str">
        <f>IF(入力!E46="", IF(D126="","",DATEDIF(D126,入力!$C$3,"Y")),入力!E46)</f>
        <v/>
      </c>
      <c r="F126" s="353" t="str">
        <f>IF(入力!F46="","",入力!F46)</f>
        <v/>
      </c>
      <c r="G126" s="185" t="str">
        <f>IF(入力!G46="","",入力!G46)</f>
        <v/>
      </c>
      <c r="H126" s="185" t="str">
        <f>IF(入力!H46="","",入力!H46)</f>
        <v/>
      </c>
      <c r="I126" s="353" t="str">
        <f>IF(入力!I46="","",入力!I46)</f>
        <v/>
      </c>
      <c r="J126" s="353" t="str">
        <f>IF(入力!J46="","",入力!J46)</f>
        <v/>
      </c>
      <c r="K126" s="159" t="str">
        <f>IF(入力!K46="","",入力!K46)</f>
        <v/>
      </c>
      <c r="L126" s="83" t="str">
        <f>IF(入力!L46="","",入力!L46)</f>
        <v/>
      </c>
      <c r="M126" s="205" t="str">
        <f>IF(OR(入力!M46="",入力!N46=""),"",((4.57/(1.0888-0.00153*(入力!M46+入力!N46))-4.142)*100))</f>
        <v/>
      </c>
      <c r="N126" s="83" t="str">
        <f>IF(OR(入力!L46="",入力!M46="",入力!N46=""),"",(入力!L46-(入力!L46*(4.57/(1.0888-0.00153*(入力!M46+入力!N46))-4.142)*100)/100))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89" t="str">
        <f>IF(入力!R46="","",入力!R46)</f>
        <v/>
      </c>
      <c r="R126" s="232" t="str">
        <f xml:space="preserve"> IF(入力!S46="",IF(入力!T46="","",入力!T46),IF(入力!T46="",入力!S46,IF(入力!S46&gt;入力!T46,入力!T46,入力!S46)))</f>
        <v/>
      </c>
      <c r="S126" s="487" t="str">
        <f>IF(入力!U46="",IF(入力!V46="","",入力!V46),IF(入力!V46="",入力!U46,IF(入力!U46&gt;入力!V46,入力!V46,入力!U46)))</f>
        <v/>
      </c>
      <c r="T126" s="226" t="str">
        <f>IF(入力!W46="",IF(入力!X46="","",入力!X46),IF(入力!X46="",入力!W46,IF(入力!W46&gt;入力!X46,入力!W46,入力!X46)))</f>
        <v/>
      </c>
      <c r="U126" s="234" t="str">
        <f>IF(入力!Y46="", IF(入力!W46="",IF(入力!X46="","",入力!X46-入力!Q46),IF(入力!X46="",入力!W46-入力!Q46,IF(入力!W46&gt;入力!X46,入力!W46-入力!Q46,入力!X46-入力!Q46))),入力!Y46)</f>
        <v/>
      </c>
      <c r="V126" s="234" t="str">
        <f>IF(入力!Z46="",IF(入力!AA46="","",入力!AA46),IF(入力!AA46="",入力!Z46,IF(入力!Z46&gt;入力!AA46,入力!Z46,入力!AA46)))</f>
        <v/>
      </c>
      <c r="W126" s="234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234" t="str">
        <f>IF(入力!AC46="",IF(入力!AD46="","",入力!AD46),IF(入力!AD46="",入力!AC46,IF(入力!AC46&gt;入力!AD46,入力!AC46,入力!AD46)))</f>
        <v/>
      </c>
      <c r="Y126" s="234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234" t="str">
        <f>IF(入力!AF46="",IF(入力!AG46="","",入力!AG46),IF(入力!AG46="",入力!AF46,IF(入力!AF46&gt;入力!AG46,入力!AF46,入力!AG46)))</f>
        <v/>
      </c>
      <c r="AA126" s="234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126" t="str">
        <f>IF(入力!AI46="",IF(入力!AJ46="","",入力!AJ46),IF(入力!AJ46="",入力!AI46,IF(入力!AI46&gt;入力!AJ46,入力!AI46,入力!AJ46)))</f>
        <v/>
      </c>
      <c r="AC126" s="232" t="str">
        <f>IF(入力!AK46="",IF(入力!AL46="","",入力!AL46),IF(入力!AL46="",入力!AK46,IF(入力!AK46&gt;入力!AL46,入力!AK46,入力!AL46)))</f>
        <v/>
      </c>
      <c r="AD126" s="231" t="str">
        <f>IF(入力!AM46="","",入力!AM46)</f>
        <v/>
      </c>
      <c r="AE126" s="158" t="str">
        <f>IF(入力!AN46="","",入力!AN46)</f>
        <v/>
      </c>
      <c r="AF126" s="231" t="str">
        <f>IF(入力!AO46="","",入力!AO46)</f>
        <v/>
      </c>
      <c r="AG126" s="244" t="str">
        <f>IF(入力!AP46="","",入力!AP46)</f>
        <v/>
      </c>
      <c r="AH126" s="510" t="str">
        <f>IF(入力!AQ46="","",入力!AQ46)</f>
        <v/>
      </c>
      <c r="AI126" s="84" t="str">
        <f>IF(入力!AR46="","",入力!AR46)</f>
        <v/>
      </c>
      <c r="AJ126" s="354" t="str">
        <f>IF(入力!AS46="","",入力!AS46)</f>
        <v/>
      </c>
      <c r="AK126" s="158" t="str">
        <f>IF(入力!AT46="","",入力!AT46)</f>
        <v/>
      </c>
      <c r="AL126" s="160" t="str">
        <f>IF(入力!AU46="",IF(入力!AV46="","",入力!AV46),IF(入力!AV46="",入力!AU46,IF(入力!AU46&gt;入力!AV46,入力!AU46,入力!AV46)))</f>
        <v/>
      </c>
      <c r="AM126" s="283" t="str">
        <f>IF(入力!AW46="",IF(入力!AX46="","",入力!AX46),IF(入力!AX46="",入力!AW46,IF(入力!AW46&gt;入力!AX46,入力!AW46,入力!AX46)))</f>
        <v/>
      </c>
      <c r="AN126" s="199" t="str">
        <f>IF(入力!K46="","", IF(入力!AC46="","", IF(入力!Z46="","", K126/224*((X126-224)+(V126-224)))))</f>
        <v/>
      </c>
    </row>
    <row r="127" spans="1:40">
      <c r="A127" s="96">
        <f>IF(入力!A47="","",入力!A47)</f>
        <v>34</v>
      </c>
      <c r="B127" s="185" t="str">
        <f>IF(入力!B47="","",入力!B47)</f>
        <v/>
      </c>
      <c r="C127" s="185" t="str">
        <f>IF(入力!C47="","",入力!C47)</f>
        <v/>
      </c>
      <c r="D127" s="227" t="str">
        <f>IF(入力!D47="","",入力!D47)</f>
        <v/>
      </c>
      <c r="E127" s="418" t="str">
        <f>IF(入力!E47="", IF(D127="","",DATEDIF(D127,入力!$C$3,"Y")),入力!E47)</f>
        <v/>
      </c>
      <c r="F127" s="353" t="str">
        <f>IF(入力!F47="","",入力!F47)</f>
        <v/>
      </c>
      <c r="G127" s="185" t="str">
        <f>IF(入力!G47="","",入力!G47)</f>
        <v/>
      </c>
      <c r="H127" s="185" t="str">
        <f>IF(入力!H47="","",入力!H47)</f>
        <v/>
      </c>
      <c r="I127" s="353" t="str">
        <f>IF(入力!I47="","",入力!I47)</f>
        <v/>
      </c>
      <c r="J127" s="353" t="str">
        <f>IF(入力!J47="","",入力!J47)</f>
        <v/>
      </c>
      <c r="K127" s="159" t="str">
        <f>IF(入力!K47="","",入力!K47)</f>
        <v/>
      </c>
      <c r="L127" s="83" t="str">
        <f>IF(入力!L47="","",入力!L47)</f>
        <v/>
      </c>
      <c r="M127" s="205" t="str">
        <f>IF(OR(入力!M47="",入力!N47=""),"",((4.57/(1.0888-0.00153*(入力!M47+入力!N47))-4.142)*100))</f>
        <v/>
      </c>
      <c r="N127" s="83" t="str">
        <f>IF(OR(入力!L47="",入力!M47="",入力!N47=""),"",(入力!L47-(入力!L47*(4.57/(1.0888-0.00153*(入力!M47+入力!N47))-4.142)*100)/100))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89" t="str">
        <f>IF(入力!R47="","",入力!R47)</f>
        <v/>
      </c>
      <c r="R127" s="232" t="str">
        <f xml:space="preserve"> IF(入力!S47="",IF(入力!T47="","",入力!T47),IF(入力!T47="",入力!S47,IF(入力!S47&gt;入力!T47,入力!T47,入力!S47)))</f>
        <v/>
      </c>
      <c r="S127" s="487" t="str">
        <f>IF(入力!U47="",IF(入力!V47="","",入力!V47),IF(入力!V47="",入力!U47,IF(入力!U47&gt;入力!V47,入力!V47,入力!U47)))</f>
        <v/>
      </c>
      <c r="T127" s="226" t="str">
        <f>IF(入力!W47="",IF(入力!X47="","",入力!X47),IF(入力!X47="",入力!W47,IF(入力!W47&gt;入力!X47,入力!W47,入力!X47)))</f>
        <v/>
      </c>
      <c r="U127" s="234" t="str">
        <f>IF(入力!Y47="", IF(入力!W47="",IF(入力!X47="","",入力!X47-入力!Q47),IF(入力!X47="",入力!W47-入力!Q47,IF(入力!W47&gt;入力!X47,入力!W47-入力!Q47,入力!X47-入力!Q47))),入力!Y47)</f>
        <v/>
      </c>
      <c r="V127" s="234" t="str">
        <f>IF(入力!Z47="",IF(入力!AA47="","",入力!AA47),IF(入力!AA47="",入力!Z47,IF(入力!Z47&gt;入力!AA47,入力!Z47,入力!AA47)))</f>
        <v/>
      </c>
      <c r="W127" s="234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234" t="str">
        <f>IF(入力!AC47="",IF(入力!AD47="","",入力!AD47),IF(入力!AD47="",入力!AC47,IF(入力!AC47&gt;入力!AD47,入力!AC47,入力!AD47)))</f>
        <v/>
      </c>
      <c r="Y127" s="234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234" t="str">
        <f>IF(入力!AF47="",IF(入力!AG47="","",入力!AG47),IF(入力!AG47="",入力!AF47,IF(入力!AF47&gt;入力!AG47,入力!AF47,入力!AG47)))</f>
        <v/>
      </c>
      <c r="AA127" s="234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126" t="str">
        <f>IF(入力!AI47="",IF(入力!AJ47="","",入力!AJ47),IF(入力!AJ47="",入力!AI47,IF(入力!AI47&gt;入力!AJ47,入力!AI47,入力!AJ47)))</f>
        <v/>
      </c>
      <c r="AC127" s="232" t="str">
        <f>IF(入力!AK47="",IF(入力!AL47="","",入力!AL47),IF(入力!AL47="",入力!AK47,IF(入力!AK47&gt;入力!AL47,入力!AK47,入力!AL47)))</f>
        <v/>
      </c>
      <c r="AD127" s="231" t="str">
        <f>IF(入力!AM47="","",入力!AM47)</f>
        <v/>
      </c>
      <c r="AE127" s="158" t="str">
        <f>IF(入力!AN47="","",入力!AN47)</f>
        <v/>
      </c>
      <c r="AF127" s="231" t="str">
        <f>IF(入力!AO47="","",入力!AO47)</f>
        <v/>
      </c>
      <c r="AG127" s="244" t="str">
        <f>IF(入力!AP47="","",入力!AP47)</f>
        <v/>
      </c>
      <c r="AH127" s="510" t="str">
        <f>IF(入力!AQ47="","",入力!AQ47)</f>
        <v/>
      </c>
      <c r="AI127" s="84" t="str">
        <f>IF(入力!AR47="","",入力!AR47)</f>
        <v/>
      </c>
      <c r="AJ127" s="354" t="str">
        <f>IF(入力!AS47="","",入力!AS47)</f>
        <v/>
      </c>
      <c r="AK127" s="158" t="str">
        <f>IF(入力!AT47="","",入力!AT47)</f>
        <v/>
      </c>
      <c r="AL127" s="160" t="str">
        <f>IF(入力!AU47="",IF(入力!AV47="","",入力!AV47),IF(入力!AV47="",入力!AU47,IF(入力!AU47&gt;入力!AV47,入力!AU47,入力!AV47)))</f>
        <v/>
      </c>
      <c r="AM127" s="283" t="str">
        <f>IF(入力!AW47="",IF(入力!AX47="","",入力!AX47),IF(入力!AX47="",入力!AW47,IF(入力!AW47&gt;入力!AX47,入力!AW47,入力!AX47)))</f>
        <v/>
      </c>
      <c r="AN127" s="199" t="str">
        <f>IF(入力!K47="","", IF(入力!AC47="","", IF(入力!Z47="","", K127/224*((X127-224)+(V127-224)))))</f>
        <v/>
      </c>
    </row>
    <row r="128" spans="1:40">
      <c r="A128" s="96">
        <f>IF(入力!A48="","",入力!A48)</f>
        <v>35</v>
      </c>
      <c r="B128" s="185" t="str">
        <f>IF(入力!B48="","",入力!B48)</f>
        <v/>
      </c>
      <c r="C128" s="185" t="str">
        <f>IF(入力!C48="","",入力!C48)</f>
        <v/>
      </c>
      <c r="D128" s="227" t="str">
        <f>IF(入力!D48="","",入力!D48)</f>
        <v/>
      </c>
      <c r="E128" s="418" t="str">
        <f>IF(入力!E48="", IF(D128="","",DATEDIF(D128,入力!$C$3,"Y")),入力!E48)</f>
        <v/>
      </c>
      <c r="F128" s="353" t="str">
        <f>IF(入力!F48="","",入力!F48)</f>
        <v/>
      </c>
      <c r="G128" s="185" t="str">
        <f>IF(入力!G48="","",入力!G48)</f>
        <v/>
      </c>
      <c r="H128" s="185" t="str">
        <f>IF(入力!H48="","",入力!H48)</f>
        <v/>
      </c>
      <c r="I128" s="353" t="str">
        <f>IF(入力!I48="","",入力!I48)</f>
        <v/>
      </c>
      <c r="J128" s="353" t="str">
        <f>IF(入力!J48="","",入力!J48)</f>
        <v/>
      </c>
      <c r="K128" s="159" t="str">
        <f>IF(入力!K48="","",入力!K48)</f>
        <v/>
      </c>
      <c r="L128" s="83" t="str">
        <f>IF(入力!L48="","",入力!L48)</f>
        <v/>
      </c>
      <c r="M128" s="205" t="str">
        <f>IF(OR(入力!M48="",入力!N48=""),"",((4.57/(1.0888-0.00153*(入力!M48+入力!N48))-4.142)*100))</f>
        <v/>
      </c>
      <c r="N128" s="83" t="str">
        <f>IF(OR(入力!L48="",入力!M48="",入力!N48=""),"",(入力!L48-(入力!L48*(4.57/(1.0888-0.00153*(入力!M48+入力!N48))-4.142)*100)/100))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89" t="str">
        <f>IF(入力!R48="","",入力!R48)</f>
        <v/>
      </c>
      <c r="R128" s="232" t="str">
        <f xml:space="preserve"> IF(入力!S48="",IF(入力!T48="","",入力!T48),IF(入力!T48="",入力!S48,IF(入力!S48&gt;入力!T48,入力!T48,入力!S48)))</f>
        <v/>
      </c>
      <c r="S128" s="487" t="str">
        <f>IF(入力!U48="",IF(入力!V48="","",入力!V48),IF(入力!V48="",入力!U48,IF(入力!U48&gt;入力!V48,入力!V48,入力!U48)))</f>
        <v/>
      </c>
      <c r="T128" s="226" t="str">
        <f>IF(入力!W48="",IF(入力!X48="","",入力!X48),IF(入力!X48="",入力!W48,IF(入力!W48&gt;入力!X48,入力!W48,入力!X48)))</f>
        <v/>
      </c>
      <c r="U128" s="234" t="str">
        <f>IF(入力!Y48="", IF(入力!W48="",IF(入力!X48="","",入力!X48-入力!Q48),IF(入力!X48="",入力!W48-入力!Q48,IF(入力!W48&gt;入力!X48,入力!W48-入力!Q48,入力!X48-入力!Q48))),入力!Y48)</f>
        <v/>
      </c>
      <c r="V128" s="234" t="str">
        <f>IF(入力!Z48="",IF(入力!AA48="","",入力!AA48),IF(入力!AA48="",入力!Z48,IF(入力!Z48&gt;入力!AA48,入力!Z48,入力!AA48)))</f>
        <v/>
      </c>
      <c r="W128" s="234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234" t="str">
        <f>IF(入力!AC48="",IF(入力!AD48="","",入力!AD48),IF(入力!AD48="",入力!AC48,IF(入力!AC48&gt;入力!AD48,入力!AC48,入力!AD48)))</f>
        <v/>
      </c>
      <c r="Y128" s="234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234" t="str">
        <f>IF(入力!AF48="",IF(入力!AG48="","",入力!AG48),IF(入力!AG48="",入力!AF48,IF(入力!AF48&gt;入力!AG48,入力!AF48,入力!AG48)))</f>
        <v/>
      </c>
      <c r="AA128" s="234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126" t="str">
        <f>IF(入力!AI48="",IF(入力!AJ48="","",入力!AJ48),IF(入力!AJ48="",入力!AI48,IF(入力!AI48&gt;入力!AJ48,入力!AI48,入力!AJ48)))</f>
        <v/>
      </c>
      <c r="AC128" s="232" t="str">
        <f>IF(入力!AK48="",IF(入力!AL48="","",入力!AL48),IF(入力!AL48="",入力!AK48,IF(入力!AK48&gt;入力!AL48,入力!AK48,入力!AL48)))</f>
        <v/>
      </c>
      <c r="AD128" s="231" t="str">
        <f>IF(入力!AM48="","",入力!AM48)</f>
        <v/>
      </c>
      <c r="AE128" s="158" t="str">
        <f>IF(入力!AN48="","",入力!AN48)</f>
        <v/>
      </c>
      <c r="AF128" s="231" t="str">
        <f>IF(入力!AO48="","",入力!AO48)</f>
        <v/>
      </c>
      <c r="AG128" s="244" t="str">
        <f>IF(入力!AP48="","",入力!AP48)</f>
        <v/>
      </c>
      <c r="AH128" s="510" t="str">
        <f>IF(入力!AQ48="","",入力!AQ48)</f>
        <v/>
      </c>
      <c r="AI128" s="84" t="str">
        <f>IF(入力!AR48="","",入力!AR48)</f>
        <v/>
      </c>
      <c r="AJ128" s="354" t="str">
        <f>IF(入力!AS48="","",入力!AS48)</f>
        <v/>
      </c>
      <c r="AK128" s="158" t="str">
        <f>IF(入力!AT48="","",入力!AT48)</f>
        <v/>
      </c>
      <c r="AL128" s="160" t="str">
        <f>IF(入力!AU48="",IF(入力!AV48="","",入力!AV48),IF(入力!AV48="",入力!AU48,IF(入力!AU48&gt;入力!AV48,入力!AU48,入力!AV48)))</f>
        <v/>
      </c>
      <c r="AM128" s="283" t="str">
        <f>IF(入力!AW48="",IF(入力!AX48="","",入力!AX48),IF(入力!AX48="",入力!AW48,IF(入力!AW48&gt;入力!AX48,入力!AW48,入力!AX48)))</f>
        <v/>
      </c>
      <c r="AN128" s="199" t="str">
        <f>IF(入力!K48="","", IF(入力!AC48="","", IF(入力!Z48="","", K128/224*((X128-224)+(V128-224)))))</f>
        <v/>
      </c>
    </row>
    <row r="129" spans="1:40">
      <c r="A129" s="96">
        <f>IF(入力!A49="","",入力!A49)</f>
        <v>36</v>
      </c>
      <c r="B129" s="185" t="str">
        <f>IF(入力!B49="","",入力!B49)</f>
        <v/>
      </c>
      <c r="C129" s="185" t="str">
        <f>IF(入力!C49="","",入力!C49)</f>
        <v/>
      </c>
      <c r="D129" s="227" t="str">
        <f>IF(入力!D49="","",入力!D49)</f>
        <v/>
      </c>
      <c r="E129" s="418" t="str">
        <f>IF(入力!E49="", IF(D129="","",DATEDIF(D129,入力!$C$3,"Y")),入力!E49)</f>
        <v/>
      </c>
      <c r="F129" s="353" t="str">
        <f>IF(入力!F49="","",入力!F49)</f>
        <v/>
      </c>
      <c r="G129" s="185" t="str">
        <f>IF(入力!G49="","",入力!G49)</f>
        <v/>
      </c>
      <c r="H129" s="185" t="str">
        <f>IF(入力!H49="","",入力!H49)</f>
        <v/>
      </c>
      <c r="I129" s="353" t="str">
        <f>IF(入力!I49="","",入力!I49)</f>
        <v/>
      </c>
      <c r="J129" s="353" t="str">
        <f>IF(入力!J49="","",入力!J49)</f>
        <v/>
      </c>
      <c r="K129" s="159" t="str">
        <f>IF(入力!K49="","",入力!K49)</f>
        <v/>
      </c>
      <c r="L129" s="83" t="str">
        <f>IF(入力!L49="","",入力!L49)</f>
        <v/>
      </c>
      <c r="M129" s="205" t="str">
        <f>IF(OR(入力!M49="",入力!N49=""),"",((4.57/(1.0888-0.00153*(入力!M49+入力!N49))-4.142)*100))</f>
        <v/>
      </c>
      <c r="N129" s="83" t="str">
        <f>IF(OR(入力!L49="",入力!M49="",入力!N49=""),"",(入力!L49-(入力!L49*(4.57/(1.0888-0.00153*(入力!M49+入力!N49))-4.142)*100)/100))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89" t="str">
        <f>IF(入力!R49="","",入力!R49)</f>
        <v/>
      </c>
      <c r="R129" s="232" t="str">
        <f xml:space="preserve"> IF(入力!S49="",IF(入力!T49="","",入力!T49),IF(入力!T49="",入力!S49,IF(入力!S49&gt;入力!T49,入力!T49,入力!S49)))</f>
        <v/>
      </c>
      <c r="S129" s="487" t="str">
        <f>IF(入力!U49="",IF(入力!V49="","",入力!V49),IF(入力!V49="",入力!U49,IF(入力!U49&gt;入力!V49,入力!V49,入力!U49)))</f>
        <v/>
      </c>
      <c r="T129" s="226" t="str">
        <f>IF(入力!W49="",IF(入力!X49="","",入力!X49),IF(入力!X49="",入力!W49,IF(入力!W49&gt;入力!X49,入力!W49,入力!X49)))</f>
        <v/>
      </c>
      <c r="U129" s="234" t="str">
        <f>IF(入力!Y49="", IF(入力!W49="",IF(入力!X49="","",入力!X49-入力!Q49),IF(入力!X49="",入力!W49-入力!Q49,IF(入力!W49&gt;入力!X49,入力!W49-入力!Q49,入力!X49-入力!Q49))),入力!Y49)</f>
        <v/>
      </c>
      <c r="V129" s="234" t="str">
        <f>IF(入力!Z49="",IF(入力!AA49="","",入力!AA49),IF(入力!AA49="",入力!Z49,IF(入力!Z49&gt;入力!AA49,入力!Z49,入力!AA49)))</f>
        <v/>
      </c>
      <c r="W129" s="234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234" t="str">
        <f>IF(入力!AC49="",IF(入力!AD49="","",入力!AD49),IF(入力!AD49="",入力!AC49,IF(入力!AC49&gt;入力!AD49,入力!AC49,入力!AD49)))</f>
        <v/>
      </c>
      <c r="Y129" s="234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234" t="str">
        <f>IF(入力!AF49="",IF(入力!AG49="","",入力!AG49),IF(入力!AG49="",入力!AF49,IF(入力!AF49&gt;入力!AG49,入力!AF49,入力!AG49)))</f>
        <v/>
      </c>
      <c r="AA129" s="234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126" t="str">
        <f>IF(入力!AI49="",IF(入力!AJ49="","",入力!AJ49),IF(入力!AJ49="",入力!AI49,IF(入力!AI49&gt;入力!AJ49,入力!AI49,入力!AJ49)))</f>
        <v/>
      </c>
      <c r="AC129" s="232" t="str">
        <f>IF(入力!AK49="",IF(入力!AL49="","",入力!AL49),IF(入力!AL49="",入力!AK49,IF(入力!AK49&gt;入力!AL49,入力!AK49,入力!AL49)))</f>
        <v/>
      </c>
      <c r="AD129" s="231" t="str">
        <f>IF(入力!AM49="","",入力!AM49)</f>
        <v/>
      </c>
      <c r="AE129" s="158" t="str">
        <f>IF(入力!AN49="","",入力!AN49)</f>
        <v/>
      </c>
      <c r="AF129" s="231" t="str">
        <f>IF(入力!AO49="","",入力!AO49)</f>
        <v/>
      </c>
      <c r="AG129" s="244" t="str">
        <f>IF(入力!AP49="","",入力!AP49)</f>
        <v/>
      </c>
      <c r="AH129" s="510" t="str">
        <f>IF(入力!AQ49="","",入力!AQ49)</f>
        <v/>
      </c>
      <c r="AI129" s="84" t="str">
        <f>IF(入力!AR49="","",入力!AR49)</f>
        <v/>
      </c>
      <c r="AJ129" s="354" t="str">
        <f>IF(入力!AS49="","",入力!AS49)</f>
        <v/>
      </c>
      <c r="AK129" s="158" t="str">
        <f>IF(入力!AT49="","",入力!AT49)</f>
        <v/>
      </c>
      <c r="AL129" s="160" t="str">
        <f>IF(入力!AU49="",IF(入力!AV49="","",入力!AV49),IF(入力!AV49="",入力!AU49,IF(入力!AU49&gt;入力!AV49,入力!AU49,入力!AV49)))</f>
        <v/>
      </c>
      <c r="AM129" s="283" t="str">
        <f>IF(入力!AW49="",IF(入力!AX49="","",入力!AX49),IF(入力!AX49="",入力!AW49,IF(入力!AW49&gt;入力!AX49,入力!AW49,入力!AX49)))</f>
        <v/>
      </c>
      <c r="AN129" s="199" t="str">
        <f>IF(入力!K49="","", IF(入力!AC49="","", IF(入力!Z49="","", K129/224*((X129-224)+(V129-224)))))</f>
        <v/>
      </c>
    </row>
    <row r="130" spans="1:40">
      <c r="A130" s="96">
        <f>IF(入力!A50="","",入力!A50)</f>
        <v>37</v>
      </c>
      <c r="B130" s="185" t="str">
        <f>IF(入力!B50="","",入力!B50)</f>
        <v/>
      </c>
      <c r="C130" s="185" t="str">
        <f>IF(入力!C50="","",入力!C50)</f>
        <v/>
      </c>
      <c r="D130" s="227" t="str">
        <f>IF(入力!D50="","",入力!D50)</f>
        <v/>
      </c>
      <c r="E130" s="418" t="str">
        <f>IF(入力!E50="", IF(D130="","",DATEDIF(D130,入力!$C$3,"Y")),入力!E50)</f>
        <v/>
      </c>
      <c r="F130" s="353" t="str">
        <f>IF(入力!F50="","",入力!F50)</f>
        <v/>
      </c>
      <c r="G130" s="185" t="str">
        <f>IF(入力!G50="","",入力!G50)</f>
        <v/>
      </c>
      <c r="H130" s="185" t="str">
        <f>IF(入力!H50="","",入力!H50)</f>
        <v/>
      </c>
      <c r="I130" s="353" t="str">
        <f>IF(入力!I50="","",入力!I50)</f>
        <v/>
      </c>
      <c r="J130" s="353" t="str">
        <f>IF(入力!J50="","",入力!J50)</f>
        <v/>
      </c>
      <c r="K130" s="159" t="str">
        <f>IF(入力!K50="","",入力!K50)</f>
        <v/>
      </c>
      <c r="L130" s="83" t="str">
        <f>IF(入力!L50="","",入力!L50)</f>
        <v/>
      </c>
      <c r="M130" s="205" t="str">
        <f>IF(OR(入力!M50="",入力!N50=""),"",((4.57/(1.0888-0.00153*(入力!M50+入力!N50))-4.142)*100))</f>
        <v/>
      </c>
      <c r="N130" s="83" t="str">
        <f>IF(OR(入力!L50="",入力!M50="",入力!N50=""),"",(入力!L50-(入力!L50*(4.57/(1.0888-0.00153*(入力!M50+入力!N50))-4.142)*100)/100))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89" t="str">
        <f>IF(入力!R50="","",入力!R50)</f>
        <v/>
      </c>
      <c r="R130" s="232" t="str">
        <f xml:space="preserve"> IF(入力!S50="",IF(入力!T50="","",入力!T50),IF(入力!T50="",入力!S50,IF(入力!S50&gt;入力!T50,入力!T50,入力!S50)))</f>
        <v/>
      </c>
      <c r="S130" s="487" t="str">
        <f>IF(入力!U50="",IF(入力!V50="","",入力!V50),IF(入力!V50="",入力!U50,IF(入力!U50&gt;入力!V50,入力!V50,入力!U50)))</f>
        <v/>
      </c>
      <c r="T130" s="226" t="str">
        <f>IF(入力!W50="",IF(入力!X50="","",入力!X50),IF(入力!X50="",入力!W50,IF(入力!W50&gt;入力!X50,入力!W50,入力!X50)))</f>
        <v/>
      </c>
      <c r="U130" s="234" t="str">
        <f>IF(入力!Y50="", IF(入力!W50="",IF(入力!X50="","",入力!X50-入力!Q50),IF(入力!X50="",入力!W50-入力!Q50,IF(入力!W50&gt;入力!X50,入力!W50-入力!Q50,入力!X50-入力!Q50))),入力!Y50)</f>
        <v/>
      </c>
      <c r="V130" s="234" t="str">
        <f>IF(入力!Z50="",IF(入力!AA50="","",入力!AA50),IF(入力!AA50="",入力!Z50,IF(入力!Z50&gt;入力!AA50,入力!Z50,入力!AA50)))</f>
        <v/>
      </c>
      <c r="W130" s="234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234" t="str">
        <f>IF(入力!AC50="",IF(入力!AD50="","",入力!AD50),IF(入力!AD50="",入力!AC50,IF(入力!AC50&gt;入力!AD50,入力!AC50,入力!AD50)))</f>
        <v/>
      </c>
      <c r="Y130" s="234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234" t="str">
        <f>IF(入力!AF50="",IF(入力!AG50="","",入力!AG50),IF(入力!AG50="",入力!AF50,IF(入力!AF50&gt;入力!AG50,入力!AF50,入力!AG50)))</f>
        <v/>
      </c>
      <c r="AA130" s="234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126" t="str">
        <f>IF(入力!AI50="",IF(入力!AJ50="","",入力!AJ50),IF(入力!AJ50="",入力!AI50,IF(入力!AI50&gt;入力!AJ50,入力!AI50,入力!AJ50)))</f>
        <v/>
      </c>
      <c r="AC130" s="232" t="str">
        <f>IF(入力!AK50="",IF(入力!AL50="","",入力!AL50),IF(入力!AL50="",入力!AK50,IF(入力!AK50&gt;入力!AL50,入力!AK50,入力!AL50)))</f>
        <v/>
      </c>
      <c r="AD130" s="231" t="str">
        <f>IF(入力!AM50="","",入力!AM50)</f>
        <v/>
      </c>
      <c r="AE130" s="158" t="str">
        <f>IF(入力!AN50="","",入力!AN50)</f>
        <v/>
      </c>
      <c r="AF130" s="231" t="str">
        <f>IF(入力!AO50="","",入力!AO50)</f>
        <v/>
      </c>
      <c r="AG130" s="244" t="str">
        <f>IF(入力!AP50="","",入力!AP50)</f>
        <v/>
      </c>
      <c r="AH130" s="510" t="str">
        <f>IF(入力!AQ50="","",入力!AQ50)</f>
        <v/>
      </c>
      <c r="AI130" s="84" t="str">
        <f>IF(入力!AR50="","",入力!AR50)</f>
        <v/>
      </c>
      <c r="AJ130" s="354" t="str">
        <f>IF(入力!AS50="","",入力!AS50)</f>
        <v/>
      </c>
      <c r="AK130" s="158" t="str">
        <f>IF(入力!AT50="","",入力!AT50)</f>
        <v/>
      </c>
      <c r="AL130" s="160" t="str">
        <f>IF(入力!AU50="",IF(入力!AV50="","",入力!AV50),IF(入力!AV50="",入力!AU50,IF(入力!AU50&gt;入力!AV50,入力!AU50,入力!AV50)))</f>
        <v/>
      </c>
      <c r="AM130" s="283" t="str">
        <f>IF(入力!AW50="",IF(入力!AX50="","",入力!AX50),IF(入力!AX50="",入力!AW50,IF(入力!AW50&gt;入力!AX50,入力!AW50,入力!AX50)))</f>
        <v/>
      </c>
      <c r="AN130" s="199" t="str">
        <f>IF(入力!K50="","", IF(入力!AC50="","", IF(入力!Z50="","", K130/224*((X130-224)+(V130-224)))))</f>
        <v/>
      </c>
    </row>
    <row r="131" spans="1:40">
      <c r="A131" s="96">
        <f>IF(入力!A51="","",入力!A51)</f>
        <v>38</v>
      </c>
      <c r="B131" s="185" t="str">
        <f>IF(入力!B51="","",入力!B51)</f>
        <v/>
      </c>
      <c r="C131" s="185" t="str">
        <f>IF(入力!C51="","",入力!C51)</f>
        <v/>
      </c>
      <c r="D131" s="227" t="str">
        <f>IF(入力!D51="","",入力!D51)</f>
        <v/>
      </c>
      <c r="E131" s="418" t="str">
        <f>IF(入力!E51="", IF(D131="","",DATEDIF(D131,入力!$C$3,"Y")),入力!E51)</f>
        <v/>
      </c>
      <c r="F131" s="353" t="str">
        <f>IF(入力!F51="","",入力!F51)</f>
        <v/>
      </c>
      <c r="G131" s="185" t="str">
        <f>IF(入力!G51="","",入力!G51)</f>
        <v/>
      </c>
      <c r="H131" s="185" t="str">
        <f>IF(入力!H51="","",入力!H51)</f>
        <v/>
      </c>
      <c r="I131" s="353" t="str">
        <f>IF(入力!I51="","",入力!I51)</f>
        <v/>
      </c>
      <c r="J131" s="353" t="str">
        <f>IF(入力!J51="","",入力!J51)</f>
        <v/>
      </c>
      <c r="K131" s="159" t="str">
        <f>IF(入力!K51="","",入力!K51)</f>
        <v/>
      </c>
      <c r="L131" s="83" t="str">
        <f>IF(入力!L51="","",入力!L51)</f>
        <v/>
      </c>
      <c r="M131" s="205" t="str">
        <f>IF(OR(入力!M51="",入力!N51=""),"",((4.57/(1.0888-0.00153*(入力!M51+入力!N51))-4.142)*100))</f>
        <v/>
      </c>
      <c r="N131" s="83" t="str">
        <f>IF(OR(入力!L51="",入力!M51="",入力!N51=""),"",(入力!L51-(入力!L51*(4.57/(1.0888-0.00153*(入力!M51+入力!N51))-4.142)*100)/100))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89" t="str">
        <f>IF(入力!R51="","",入力!R51)</f>
        <v/>
      </c>
      <c r="R131" s="232" t="str">
        <f xml:space="preserve"> IF(入力!S51="",IF(入力!T51="","",入力!T51),IF(入力!T51="",入力!S51,IF(入力!S51&gt;入力!T51,入力!T51,入力!S51)))</f>
        <v/>
      </c>
      <c r="S131" s="487" t="str">
        <f>IF(入力!U51="",IF(入力!V51="","",入力!V51),IF(入力!V51="",入力!U51,IF(入力!U51&gt;入力!V51,入力!V51,入力!U51)))</f>
        <v/>
      </c>
      <c r="T131" s="226" t="str">
        <f>IF(入力!W51="",IF(入力!X51="","",入力!X51),IF(入力!X51="",入力!W51,IF(入力!W51&gt;入力!X51,入力!W51,入力!X51)))</f>
        <v/>
      </c>
      <c r="U131" s="234" t="str">
        <f>IF(入力!Y51="", IF(入力!W51="",IF(入力!X51="","",入力!X51-入力!Q51),IF(入力!X51="",入力!W51-入力!Q51,IF(入力!W51&gt;入力!X51,入力!W51-入力!Q51,入力!X51-入力!Q51))),入力!Y51)</f>
        <v/>
      </c>
      <c r="V131" s="234" t="str">
        <f>IF(入力!Z51="",IF(入力!AA51="","",入力!AA51),IF(入力!AA51="",入力!Z51,IF(入力!Z51&gt;入力!AA51,入力!Z51,入力!AA51)))</f>
        <v/>
      </c>
      <c r="W131" s="234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234" t="str">
        <f>IF(入力!AC51="",IF(入力!AD51="","",入力!AD51),IF(入力!AD51="",入力!AC51,IF(入力!AC51&gt;入力!AD51,入力!AC51,入力!AD51)))</f>
        <v/>
      </c>
      <c r="Y131" s="234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234" t="str">
        <f>IF(入力!AF51="",IF(入力!AG51="","",入力!AG51),IF(入力!AG51="",入力!AF51,IF(入力!AF51&gt;入力!AG51,入力!AF51,入力!AG51)))</f>
        <v/>
      </c>
      <c r="AA131" s="234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126" t="str">
        <f>IF(入力!AI51="",IF(入力!AJ51="","",入力!AJ51),IF(入力!AJ51="",入力!AI51,IF(入力!AI51&gt;入力!AJ51,入力!AI51,入力!AJ51)))</f>
        <v/>
      </c>
      <c r="AC131" s="232" t="str">
        <f>IF(入力!AK51="",IF(入力!AL51="","",入力!AL51),IF(入力!AL51="",入力!AK51,IF(入力!AK51&gt;入力!AL51,入力!AK51,入力!AL51)))</f>
        <v/>
      </c>
      <c r="AD131" s="231" t="str">
        <f>IF(入力!AM51="","",入力!AM51)</f>
        <v/>
      </c>
      <c r="AE131" s="158" t="str">
        <f>IF(入力!AN51="","",入力!AN51)</f>
        <v/>
      </c>
      <c r="AF131" s="231" t="str">
        <f>IF(入力!AO51="","",入力!AO51)</f>
        <v/>
      </c>
      <c r="AG131" s="244" t="str">
        <f>IF(入力!AP51="","",入力!AP51)</f>
        <v/>
      </c>
      <c r="AH131" s="510" t="str">
        <f>IF(入力!AQ51="","",入力!AQ51)</f>
        <v/>
      </c>
      <c r="AI131" s="84" t="str">
        <f>IF(入力!AR51="","",入力!AR51)</f>
        <v/>
      </c>
      <c r="AJ131" s="354" t="str">
        <f>IF(入力!AS51="","",入力!AS51)</f>
        <v/>
      </c>
      <c r="AK131" s="158" t="str">
        <f>IF(入力!AT51="","",入力!AT51)</f>
        <v/>
      </c>
      <c r="AL131" s="160" t="str">
        <f>IF(入力!AU51="",IF(入力!AV51="","",入力!AV51),IF(入力!AV51="",入力!AU51,IF(入力!AU51&gt;入力!AV51,入力!AU51,入力!AV51)))</f>
        <v/>
      </c>
      <c r="AM131" s="283" t="str">
        <f>IF(入力!AW51="",IF(入力!AX51="","",入力!AX51),IF(入力!AX51="",入力!AW51,IF(入力!AW51&gt;入力!AX51,入力!AW51,入力!AX51)))</f>
        <v/>
      </c>
      <c r="AN131" s="199" t="str">
        <f>IF(入力!K51="","", IF(入力!AC51="","", IF(入力!Z51="","", K131/224*((X131-224)+(V131-224)))))</f>
        <v/>
      </c>
    </row>
    <row r="132" spans="1:40">
      <c r="A132" s="96">
        <f>IF(入力!A52="","",入力!A52)</f>
        <v>39</v>
      </c>
      <c r="B132" s="185" t="str">
        <f>IF(入力!B52="","",入力!B52)</f>
        <v/>
      </c>
      <c r="C132" s="185" t="str">
        <f>IF(入力!C52="","",入力!C52)</f>
        <v/>
      </c>
      <c r="D132" s="227" t="str">
        <f>IF(入力!D52="","",入力!D52)</f>
        <v/>
      </c>
      <c r="E132" s="418" t="str">
        <f>IF(入力!E52="", IF(D132="","",DATEDIF(D132,入力!$C$3,"Y")),入力!E52)</f>
        <v/>
      </c>
      <c r="F132" s="353" t="str">
        <f>IF(入力!F52="","",入力!F52)</f>
        <v/>
      </c>
      <c r="G132" s="185" t="str">
        <f>IF(入力!G52="","",入力!G52)</f>
        <v/>
      </c>
      <c r="H132" s="185" t="str">
        <f>IF(入力!H52="","",入力!H52)</f>
        <v/>
      </c>
      <c r="I132" s="353" t="str">
        <f>IF(入力!I52="","",入力!I52)</f>
        <v/>
      </c>
      <c r="J132" s="353" t="str">
        <f>IF(入力!J52="","",入力!J52)</f>
        <v/>
      </c>
      <c r="K132" s="159" t="str">
        <f>IF(入力!K52="","",入力!K52)</f>
        <v/>
      </c>
      <c r="L132" s="83" t="str">
        <f>IF(入力!L52="","",入力!L52)</f>
        <v/>
      </c>
      <c r="M132" s="205" t="str">
        <f>IF(OR(入力!M52="",入力!N52=""),"",((4.57/(1.0888-0.00153*(入力!M52+入力!N52))-4.142)*100))</f>
        <v/>
      </c>
      <c r="N132" s="83" t="str">
        <f>IF(OR(入力!L52="",入力!M52="",入力!N52=""),"",(入力!L52-(入力!L52*(4.57/(1.0888-0.00153*(入力!M52+入力!N52))-4.142)*100)/100))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89" t="str">
        <f>IF(入力!R52="","",入力!R52)</f>
        <v/>
      </c>
      <c r="R132" s="232" t="str">
        <f xml:space="preserve"> IF(入力!S52="",IF(入力!T52="","",入力!T52),IF(入力!T52="",入力!S52,IF(入力!S52&gt;入力!T52,入力!T52,入力!S52)))</f>
        <v/>
      </c>
      <c r="S132" s="487" t="str">
        <f>IF(入力!U52="",IF(入力!V52="","",入力!V52),IF(入力!V52="",入力!U52,IF(入力!U52&gt;入力!V52,入力!V52,入力!U52)))</f>
        <v/>
      </c>
      <c r="T132" s="226" t="str">
        <f>IF(入力!W52="",IF(入力!X52="","",入力!X52),IF(入力!X52="",入力!W52,IF(入力!W52&gt;入力!X52,入力!W52,入力!X52)))</f>
        <v/>
      </c>
      <c r="U132" s="234" t="str">
        <f>IF(入力!Y52="", IF(入力!W52="",IF(入力!X52="","",入力!X52-入力!Q52),IF(入力!X52="",入力!W52-入力!Q52,IF(入力!W52&gt;入力!X52,入力!W52-入力!Q52,入力!X52-入力!Q52))),入力!Y52)</f>
        <v/>
      </c>
      <c r="V132" s="234" t="str">
        <f>IF(入力!Z52="",IF(入力!AA52="","",入力!AA52),IF(入力!AA52="",入力!Z52,IF(入力!Z52&gt;入力!AA52,入力!Z52,入力!AA52)))</f>
        <v/>
      </c>
      <c r="W132" s="234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234" t="str">
        <f>IF(入力!AC52="",IF(入力!AD52="","",入力!AD52),IF(入力!AD52="",入力!AC52,IF(入力!AC52&gt;入力!AD52,入力!AC52,入力!AD52)))</f>
        <v/>
      </c>
      <c r="Y132" s="234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234" t="str">
        <f>IF(入力!AF52="",IF(入力!AG52="","",入力!AG52),IF(入力!AG52="",入力!AF52,IF(入力!AF52&gt;入力!AG52,入力!AF52,入力!AG52)))</f>
        <v/>
      </c>
      <c r="AA132" s="234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126" t="str">
        <f>IF(入力!AI52="",IF(入力!AJ52="","",入力!AJ52),IF(入力!AJ52="",入力!AI52,IF(入力!AI52&gt;入力!AJ52,入力!AI52,入力!AJ52)))</f>
        <v/>
      </c>
      <c r="AC132" s="232" t="str">
        <f>IF(入力!AK52="",IF(入力!AL52="","",入力!AL52),IF(入力!AL52="",入力!AK52,IF(入力!AK52&gt;入力!AL52,入力!AK52,入力!AL52)))</f>
        <v/>
      </c>
      <c r="AD132" s="231" t="str">
        <f>IF(入力!AM52="","",入力!AM52)</f>
        <v/>
      </c>
      <c r="AE132" s="158" t="str">
        <f>IF(入力!AN52="","",入力!AN52)</f>
        <v/>
      </c>
      <c r="AF132" s="231" t="str">
        <f>IF(入力!AO52="","",入力!AO52)</f>
        <v/>
      </c>
      <c r="AG132" s="244" t="str">
        <f>IF(入力!AP52="","",入力!AP52)</f>
        <v/>
      </c>
      <c r="AH132" s="510" t="str">
        <f>IF(入力!AQ52="","",入力!AQ52)</f>
        <v/>
      </c>
      <c r="AI132" s="84" t="str">
        <f>IF(入力!AR52="","",入力!AR52)</f>
        <v/>
      </c>
      <c r="AJ132" s="354" t="str">
        <f>IF(入力!AS52="","",入力!AS52)</f>
        <v/>
      </c>
      <c r="AK132" s="158" t="str">
        <f>IF(入力!AT52="","",入力!AT52)</f>
        <v/>
      </c>
      <c r="AL132" s="160" t="str">
        <f>IF(入力!AU52="",IF(入力!AV52="","",入力!AV52),IF(入力!AV52="",入力!AU52,IF(入力!AU52&gt;入力!AV52,入力!AU52,入力!AV52)))</f>
        <v/>
      </c>
      <c r="AM132" s="283" t="str">
        <f>IF(入力!AW52="",IF(入力!AX52="","",入力!AX52),IF(入力!AX52="",入力!AW52,IF(入力!AW52&gt;入力!AX52,入力!AW52,入力!AX52)))</f>
        <v/>
      </c>
      <c r="AN132" s="199" t="str">
        <f>IF(入力!K52="","", IF(入力!AC52="","", IF(入力!Z52="","", K132/224*((X132-224)+(V132-224)))))</f>
        <v/>
      </c>
    </row>
    <row r="133" spans="1:40">
      <c r="A133" s="96">
        <f>IF(入力!A53="","",入力!A53)</f>
        <v>40</v>
      </c>
      <c r="B133" s="185" t="str">
        <f>IF(入力!B53="","",入力!B53)</f>
        <v/>
      </c>
      <c r="C133" s="185" t="str">
        <f>IF(入力!C53="","",入力!C53)</f>
        <v/>
      </c>
      <c r="D133" s="227" t="str">
        <f>IF(入力!D53="","",入力!D53)</f>
        <v/>
      </c>
      <c r="E133" s="418" t="str">
        <f>IF(入力!E53="", IF(D133="","",DATEDIF(D133,入力!$C$3,"Y")),入力!E53)</f>
        <v/>
      </c>
      <c r="F133" s="353" t="str">
        <f>IF(入力!F53="","",入力!F53)</f>
        <v/>
      </c>
      <c r="G133" s="185" t="str">
        <f>IF(入力!G53="","",入力!G53)</f>
        <v/>
      </c>
      <c r="H133" s="185" t="str">
        <f>IF(入力!H53="","",入力!H53)</f>
        <v/>
      </c>
      <c r="I133" s="353" t="str">
        <f>IF(入力!I53="","",入力!I53)</f>
        <v/>
      </c>
      <c r="J133" s="353" t="str">
        <f>IF(入力!J53="","",入力!J53)</f>
        <v/>
      </c>
      <c r="K133" s="159" t="str">
        <f>IF(入力!K53="","",入力!K53)</f>
        <v/>
      </c>
      <c r="L133" s="83" t="str">
        <f>IF(入力!L53="","",入力!L53)</f>
        <v/>
      </c>
      <c r="M133" s="205" t="str">
        <f>IF(OR(入力!M53="",入力!N53=""),"",((4.57/(1.0888-0.00153*(入力!M53+入力!N53))-4.142)*100))</f>
        <v/>
      </c>
      <c r="N133" s="83" t="str">
        <f>IF(OR(入力!L53="",入力!M53="",入力!N53=""),"",(入力!L53-(入力!L53*(4.57/(1.0888-0.00153*(入力!M53+入力!N53))-4.142)*100)/100))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89" t="str">
        <f>IF(入力!R53="","",入力!R53)</f>
        <v/>
      </c>
      <c r="R133" s="232" t="str">
        <f xml:space="preserve"> IF(入力!S53="",IF(入力!T53="","",入力!T53),IF(入力!T53="",入力!S53,IF(入力!S53&gt;入力!T53,入力!T53,入力!S53)))</f>
        <v/>
      </c>
      <c r="S133" s="487" t="str">
        <f>IF(入力!U53="",IF(入力!V53="","",入力!V53),IF(入力!V53="",入力!U53,IF(入力!U53&gt;入力!V53,入力!V53,入力!U53)))</f>
        <v/>
      </c>
      <c r="T133" s="226" t="str">
        <f>IF(入力!W53="",IF(入力!X53="","",入力!X53),IF(入力!X53="",入力!W53,IF(入力!W53&gt;入力!X53,入力!W53,入力!X53)))</f>
        <v/>
      </c>
      <c r="U133" s="234" t="str">
        <f>IF(入力!Y53="", IF(入力!W53="",IF(入力!X53="","",入力!X53-入力!Q53),IF(入力!X53="",入力!W53-入力!Q53,IF(入力!W53&gt;入力!X53,入力!W53-入力!Q53,入力!X53-入力!Q53))),入力!Y53)</f>
        <v/>
      </c>
      <c r="V133" s="234" t="str">
        <f>IF(入力!Z53="",IF(入力!AA53="","",入力!AA53),IF(入力!AA53="",入力!Z53,IF(入力!Z53&gt;入力!AA53,入力!Z53,入力!AA53)))</f>
        <v/>
      </c>
      <c r="W133" s="234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234" t="str">
        <f>IF(入力!AC53="",IF(入力!AD53="","",入力!AD53),IF(入力!AD53="",入力!AC53,IF(入力!AC53&gt;入力!AD53,入力!AC53,入力!AD53)))</f>
        <v/>
      </c>
      <c r="Y133" s="234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234" t="str">
        <f>IF(入力!AF53="",IF(入力!AG53="","",入力!AG53),IF(入力!AG53="",入力!AF53,IF(入力!AF53&gt;入力!AG53,入力!AF53,入力!AG53)))</f>
        <v/>
      </c>
      <c r="AA133" s="234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126" t="str">
        <f>IF(入力!AI53="",IF(入力!AJ53="","",入力!AJ53),IF(入力!AJ53="",入力!AI53,IF(入力!AI53&gt;入力!AJ53,入力!AI53,入力!AJ53)))</f>
        <v/>
      </c>
      <c r="AC133" s="232" t="str">
        <f>IF(入力!AK53="",IF(入力!AL53="","",入力!AL53),IF(入力!AL53="",入力!AK53,IF(入力!AK53&gt;入力!AL53,入力!AK53,入力!AL53)))</f>
        <v/>
      </c>
      <c r="AD133" s="231" t="str">
        <f>IF(入力!AM53="","",入力!AM53)</f>
        <v/>
      </c>
      <c r="AE133" s="158" t="str">
        <f>IF(入力!AN53="","",入力!AN53)</f>
        <v/>
      </c>
      <c r="AF133" s="231" t="str">
        <f>IF(入力!AO53="","",入力!AO53)</f>
        <v/>
      </c>
      <c r="AG133" s="244" t="str">
        <f>IF(入力!AP53="","",入力!AP53)</f>
        <v/>
      </c>
      <c r="AH133" s="510" t="str">
        <f>IF(入力!AQ53="","",入力!AQ53)</f>
        <v/>
      </c>
      <c r="AI133" s="84" t="str">
        <f>IF(入力!AR53="","",入力!AR53)</f>
        <v/>
      </c>
      <c r="AJ133" s="354" t="str">
        <f>IF(入力!AS53="","",入力!AS53)</f>
        <v/>
      </c>
      <c r="AK133" s="158" t="str">
        <f>IF(入力!AT53="","",入力!AT53)</f>
        <v/>
      </c>
      <c r="AL133" s="160" t="str">
        <f>IF(入力!AU53="",IF(入力!AV53="","",入力!AV53),IF(入力!AV53="",入力!AU53,IF(入力!AU53&gt;入力!AV53,入力!AU53,入力!AV53)))</f>
        <v/>
      </c>
      <c r="AM133" s="283" t="str">
        <f>IF(入力!AW53="",IF(入力!AX53="","",入力!AX53),IF(入力!AX53="",入力!AW53,IF(入力!AW53&gt;入力!AX53,入力!AW53,入力!AX53)))</f>
        <v/>
      </c>
      <c r="AN133" s="199" t="str">
        <f>IF(入力!K53="","", IF(入力!AC53="","", IF(入力!Z53="","", K133/224*((X133-224)+(V133-224)))))</f>
        <v/>
      </c>
    </row>
    <row r="134" spans="1:40">
      <c r="A134" s="96">
        <f>IF(入力!A54="","",入力!A54)</f>
        <v>41</v>
      </c>
      <c r="B134" s="185" t="str">
        <f>IF(入力!B54="","",入力!B54)</f>
        <v/>
      </c>
      <c r="C134" s="185" t="str">
        <f>IF(入力!C54="","",入力!C54)</f>
        <v/>
      </c>
      <c r="D134" s="227" t="str">
        <f>IF(入力!D54="","",入力!D54)</f>
        <v/>
      </c>
      <c r="E134" s="418" t="str">
        <f>IF(入力!E54="", IF(D134="","",DATEDIF(D134,入力!$C$3,"Y")),入力!E54)</f>
        <v/>
      </c>
      <c r="F134" s="353" t="str">
        <f>IF(入力!F54="","",入力!F54)</f>
        <v/>
      </c>
      <c r="G134" s="185" t="str">
        <f>IF(入力!G54="","",入力!G54)</f>
        <v/>
      </c>
      <c r="H134" s="185" t="str">
        <f>IF(入力!H54="","",入力!H54)</f>
        <v/>
      </c>
      <c r="I134" s="353" t="str">
        <f>IF(入力!I54="","",入力!I54)</f>
        <v/>
      </c>
      <c r="J134" s="353" t="str">
        <f>IF(入力!J54="","",入力!J54)</f>
        <v/>
      </c>
      <c r="K134" s="159" t="str">
        <f>IF(入力!K54="","",入力!K54)</f>
        <v/>
      </c>
      <c r="L134" s="83" t="str">
        <f>IF(入力!L54="","",入力!L54)</f>
        <v/>
      </c>
      <c r="M134" s="205" t="str">
        <f>IF(OR(入力!M54="",入力!N54=""),"",((4.57/(1.0888-0.00153*(入力!M54+入力!N54))-4.142)*100))</f>
        <v/>
      </c>
      <c r="N134" s="83" t="str">
        <f>IF(OR(入力!L54="",入力!M54="",入力!N54=""),"",(入力!L54-(入力!L54*(4.57/(1.0888-0.00153*(入力!M54+入力!N54))-4.142)*100)/100))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89" t="str">
        <f>IF(入力!R54="","",入力!R54)</f>
        <v/>
      </c>
      <c r="R134" s="232" t="str">
        <f xml:space="preserve"> IF(入力!S54="",IF(入力!T54="","",入力!T54),IF(入力!T54="",入力!S54,IF(入力!S54&gt;入力!T54,入力!T54,入力!S54)))</f>
        <v/>
      </c>
      <c r="S134" s="487" t="str">
        <f>IF(入力!U54="",IF(入力!V54="","",入力!V54),IF(入力!V54="",入力!U54,IF(入力!U54&gt;入力!V54,入力!V54,入力!U54)))</f>
        <v/>
      </c>
      <c r="T134" s="226" t="str">
        <f>IF(入力!W54="",IF(入力!X54="","",入力!X54),IF(入力!X54="",入力!W54,IF(入力!W54&gt;入力!X54,入力!W54,入力!X54)))</f>
        <v/>
      </c>
      <c r="U134" s="234" t="str">
        <f>IF(入力!Y54="", IF(入力!W54="",IF(入力!X54="","",入力!X54-入力!Q54),IF(入力!X54="",入力!W54-入力!Q54,IF(入力!W54&gt;入力!X54,入力!W54-入力!Q54,入力!X54-入力!Q54))),入力!Y54)</f>
        <v/>
      </c>
      <c r="V134" s="234" t="str">
        <f>IF(入力!Z54="",IF(入力!AA54="","",入力!AA54),IF(入力!AA54="",入力!Z54,IF(入力!Z54&gt;入力!AA54,入力!Z54,入力!AA54)))</f>
        <v/>
      </c>
      <c r="W134" s="234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234" t="str">
        <f>IF(入力!AC54="",IF(入力!AD54="","",入力!AD54),IF(入力!AD54="",入力!AC54,IF(入力!AC54&gt;入力!AD54,入力!AC54,入力!AD54)))</f>
        <v/>
      </c>
      <c r="Y134" s="234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234" t="str">
        <f>IF(入力!AF54="",IF(入力!AG54="","",入力!AG54),IF(入力!AG54="",入力!AF54,IF(入力!AF54&gt;入力!AG54,入力!AF54,入力!AG54)))</f>
        <v/>
      </c>
      <c r="AA134" s="234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126" t="str">
        <f>IF(入力!AI54="",IF(入力!AJ54="","",入力!AJ54),IF(入力!AJ54="",入力!AI54,IF(入力!AI54&gt;入力!AJ54,入力!AI54,入力!AJ54)))</f>
        <v/>
      </c>
      <c r="AC134" s="232" t="str">
        <f>IF(入力!AK54="",IF(入力!AL54="","",入力!AL54),IF(入力!AL54="",入力!AK54,IF(入力!AK54&gt;入力!AL54,入力!AK54,入力!AL54)))</f>
        <v/>
      </c>
      <c r="AD134" s="231" t="str">
        <f>IF(入力!AM54="","",入力!AM54)</f>
        <v/>
      </c>
      <c r="AE134" s="158" t="str">
        <f>IF(入力!AN54="","",入力!AN54)</f>
        <v/>
      </c>
      <c r="AF134" s="231" t="str">
        <f>IF(入力!AO54="","",入力!AO54)</f>
        <v/>
      </c>
      <c r="AG134" s="244" t="str">
        <f>IF(入力!AP54="","",入力!AP54)</f>
        <v/>
      </c>
      <c r="AH134" s="510" t="str">
        <f>IF(入力!AQ54="","",入力!AQ54)</f>
        <v/>
      </c>
      <c r="AI134" s="84" t="str">
        <f>IF(入力!AR54="","",入力!AR54)</f>
        <v/>
      </c>
      <c r="AJ134" s="354" t="str">
        <f>IF(入力!AS54="","",入力!AS54)</f>
        <v/>
      </c>
      <c r="AK134" s="158" t="str">
        <f>IF(入力!AT54="","",入力!AT54)</f>
        <v/>
      </c>
      <c r="AL134" s="160" t="str">
        <f>IF(入力!AU54="",IF(入力!AV54="","",入力!AV54),IF(入力!AV54="",入力!AU54,IF(入力!AU54&gt;入力!AV54,入力!AU54,入力!AV54)))</f>
        <v/>
      </c>
      <c r="AM134" s="283" t="str">
        <f>IF(入力!AW54="",IF(入力!AX54="","",入力!AX54),IF(入力!AX54="",入力!AW54,IF(入力!AW54&gt;入力!AX54,入力!AW54,入力!AX54)))</f>
        <v/>
      </c>
      <c r="AN134" s="199" t="str">
        <f>IF(入力!K54="","", IF(入力!AC54="","", IF(入力!Z54="","", K134/224*((X134-224)+(V134-224)))))</f>
        <v/>
      </c>
    </row>
    <row r="135" spans="1:40">
      <c r="A135" s="96">
        <f>IF(入力!A55="","",入力!A55)</f>
        <v>42</v>
      </c>
      <c r="B135" s="185" t="str">
        <f>IF(入力!B55="","",入力!B55)</f>
        <v/>
      </c>
      <c r="C135" s="185" t="str">
        <f>IF(入力!C55="","",入力!C55)</f>
        <v/>
      </c>
      <c r="D135" s="227" t="str">
        <f>IF(入力!D55="","",入力!D55)</f>
        <v/>
      </c>
      <c r="E135" s="418" t="str">
        <f>IF(入力!E55="", IF(D135="","",DATEDIF(D135,入力!$C$3,"Y")),入力!E55)</f>
        <v/>
      </c>
      <c r="F135" s="353" t="str">
        <f>IF(入力!F55="","",入力!F55)</f>
        <v/>
      </c>
      <c r="G135" s="185" t="str">
        <f>IF(入力!G55="","",入力!G55)</f>
        <v/>
      </c>
      <c r="H135" s="185" t="str">
        <f>IF(入力!H55="","",入力!H55)</f>
        <v/>
      </c>
      <c r="I135" s="353" t="str">
        <f>IF(入力!I55="","",入力!I55)</f>
        <v/>
      </c>
      <c r="J135" s="353" t="str">
        <f>IF(入力!J55="","",入力!J55)</f>
        <v/>
      </c>
      <c r="K135" s="159" t="str">
        <f>IF(入力!K55="","",入力!K55)</f>
        <v/>
      </c>
      <c r="L135" s="83" t="str">
        <f>IF(入力!L55="","",入力!L55)</f>
        <v/>
      </c>
      <c r="M135" s="205" t="str">
        <f>IF(OR(入力!M55="",入力!N55=""),"",((4.57/(1.0888-0.00153*(入力!M55+入力!N55))-4.142)*100))</f>
        <v/>
      </c>
      <c r="N135" s="83" t="str">
        <f>IF(OR(入力!L55="",入力!M55="",入力!N55=""),"",(入力!L55-(入力!L55*(4.57/(1.0888-0.00153*(入力!M55+入力!N55))-4.142)*100)/100))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89" t="str">
        <f>IF(入力!R55="","",入力!R55)</f>
        <v/>
      </c>
      <c r="R135" s="232" t="str">
        <f xml:space="preserve"> IF(入力!S55="",IF(入力!T55="","",入力!T55),IF(入力!T55="",入力!S55,IF(入力!S55&gt;入力!T55,入力!T55,入力!S55)))</f>
        <v/>
      </c>
      <c r="S135" s="487" t="str">
        <f>IF(入力!U55="",IF(入力!V55="","",入力!V55),IF(入力!V55="",入力!U55,IF(入力!U55&gt;入力!V55,入力!V55,入力!U55)))</f>
        <v/>
      </c>
      <c r="T135" s="226" t="str">
        <f>IF(入力!W55="",IF(入力!X55="","",入力!X55),IF(入力!X55="",入力!W55,IF(入力!W55&gt;入力!X55,入力!W55,入力!X55)))</f>
        <v/>
      </c>
      <c r="U135" s="234" t="str">
        <f>IF(入力!Y55="", IF(入力!W55="",IF(入力!X55="","",入力!X55-入力!Q55),IF(入力!X55="",入力!W55-入力!Q55,IF(入力!W55&gt;入力!X55,入力!W55-入力!Q55,入力!X55-入力!Q55))),入力!Y55)</f>
        <v/>
      </c>
      <c r="V135" s="234" t="str">
        <f>IF(入力!Z55="",IF(入力!AA55="","",入力!AA55),IF(入力!AA55="",入力!Z55,IF(入力!Z55&gt;入力!AA55,入力!Z55,入力!AA55)))</f>
        <v/>
      </c>
      <c r="W135" s="234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234" t="str">
        <f>IF(入力!AC55="",IF(入力!AD55="","",入力!AD55),IF(入力!AD55="",入力!AC55,IF(入力!AC55&gt;入力!AD55,入力!AC55,入力!AD55)))</f>
        <v/>
      </c>
      <c r="Y135" s="234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234" t="str">
        <f>IF(入力!AF55="",IF(入力!AG55="","",入力!AG55),IF(入力!AG55="",入力!AF55,IF(入力!AF55&gt;入力!AG55,入力!AF55,入力!AG55)))</f>
        <v/>
      </c>
      <c r="AA135" s="234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126" t="str">
        <f>IF(入力!AI55="",IF(入力!AJ55="","",入力!AJ55),IF(入力!AJ55="",入力!AI55,IF(入力!AI55&gt;入力!AJ55,入力!AI55,入力!AJ55)))</f>
        <v/>
      </c>
      <c r="AC135" s="232" t="str">
        <f>IF(入力!AK55="",IF(入力!AL55="","",入力!AL55),IF(入力!AL55="",入力!AK55,IF(入力!AK55&gt;入力!AL55,入力!AK55,入力!AL55)))</f>
        <v/>
      </c>
      <c r="AD135" s="231" t="str">
        <f>IF(入力!AM55="","",入力!AM55)</f>
        <v/>
      </c>
      <c r="AE135" s="158" t="str">
        <f>IF(入力!AN55="","",入力!AN55)</f>
        <v/>
      </c>
      <c r="AF135" s="231" t="str">
        <f>IF(入力!AO55="","",入力!AO55)</f>
        <v/>
      </c>
      <c r="AG135" s="244" t="str">
        <f>IF(入力!AP55="","",入力!AP55)</f>
        <v/>
      </c>
      <c r="AH135" s="510" t="str">
        <f>IF(入力!AQ55="","",入力!AQ55)</f>
        <v/>
      </c>
      <c r="AI135" s="84" t="str">
        <f>IF(入力!AR55="","",入力!AR55)</f>
        <v/>
      </c>
      <c r="AJ135" s="354" t="str">
        <f>IF(入力!AS55="","",入力!AS55)</f>
        <v/>
      </c>
      <c r="AK135" s="158" t="str">
        <f>IF(入力!AT55="","",入力!AT55)</f>
        <v/>
      </c>
      <c r="AL135" s="160" t="str">
        <f>IF(入力!AU55="",IF(入力!AV55="","",入力!AV55),IF(入力!AV55="",入力!AU55,IF(入力!AU55&gt;入力!AV55,入力!AU55,入力!AV55)))</f>
        <v/>
      </c>
      <c r="AM135" s="283" t="str">
        <f>IF(入力!AW55="",IF(入力!AX55="","",入力!AX55),IF(入力!AX55="",入力!AW55,IF(入力!AW55&gt;入力!AX55,入力!AW55,入力!AX55)))</f>
        <v/>
      </c>
      <c r="AN135" s="199" t="str">
        <f>IF(入力!K55="","", IF(入力!AC55="","", IF(入力!Z55="","", K135/224*((X135-224)+(V135-224)))))</f>
        <v/>
      </c>
    </row>
    <row r="136" spans="1:40">
      <c r="A136" s="96">
        <f>IF(入力!A56="","",入力!A56)</f>
        <v>43</v>
      </c>
      <c r="B136" s="185" t="str">
        <f>IF(入力!B56="","",入力!B56)</f>
        <v/>
      </c>
      <c r="C136" s="185" t="str">
        <f>IF(入力!C56="","",入力!C56)</f>
        <v/>
      </c>
      <c r="D136" s="227" t="str">
        <f>IF(入力!D56="","",入力!D56)</f>
        <v/>
      </c>
      <c r="E136" s="418" t="str">
        <f>IF(入力!E56="", IF(D136="","",DATEDIF(D136,入力!$C$3,"Y")),入力!E56)</f>
        <v/>
      </c>
      <c r="F136" s="353" t="str">
        <f>IF(入力!F56="","",入力!F56)</f>
        <v/>
      </c>
      <c r="G136" s="185" t="str">
        <f>IF(入力!G56="","",入力!G56)</f>
        <v/>
      </c>
      <c r="H136" s="185" t="str">
        <f>IF(入力!H56="","",入力!H56)</f>
        <v/>
      </c>
      <c r="I136" s="353" t="str">
        <f>IF(入力!I56="","",入力!I56)</f>
        <v/>
      </c>
      <c r="J136" s="353" t="str">
        <f>IF(入力!J56="","",入力!J56)</f>
        <v/>
      </c>
      <c r="K136" s="159" t="str">
        <f>IF(入力!K56="","",入力!K56)</f>
        <v/>
      </c>
      <c r="L136" s="83" t="str">
        <f>IF(入力!L56="","",入力!L56)</f>
        <v/>
      </c>
      <c r="M136" s="205" t="str">
        <f>IF(OR(入力!M56="",入力!N56=""),"",((4.57/(1.0888-0.00153*(入力!M56+入力!N56))-4.142)*100))</f>
        <v/>
      </c>
      <c r="N136" s="83" t="str">
        <f>IF(OR(入力!L56="",入力!M56="",入力!N56=""),"",(入力!L56-(入力!L56*(4.57/(1.0888-0.00153*(入力!M56+入力!N56))-4.142)*100)/100))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89" t="str">
        <f>IF(入力!R56="","",入力!R56)</f>
        <v/>
      </c>
      <c r="R136" s="232" t="str">
        <f xml:space="preserve"> IF(入力!S56="",IF(入力!T56="","",入力!T56),IF(入力!T56="",入力!S56,IF(入力!S56&gt;入力!T56,入力!T56,入力!S56)))</f>
        <v/>
      </c>
      <c r="S136" s="487" t="str">
        <f>IF(入力!U56="",IF(入力!V56="","",入力!V56),IF(入力!V56="",入力!U56,IF(入力!U56&gt;入力!V56,入力!V56,入力!U56)))</f>
        <v/>
      </c>
      <c r="T136" s="226" t="str">
        <f>IF(入力!W56="",IF(入力!X56="","",入力!X56),IF(入力!X56="",入力!W56,IF(入力!W56&gt;入力!X56,入力!W56,入力!X56)))</f>
        <v/>
      </c>
      <c r="U136" s="234" t="str">
        <f>IF(入力!Y56="", IF(入力!W56="",IF(入力!X56="","",入力!X56-入力!Q56),IF(入力!X56="",入力!W56-入力!Q56,IF(入力!W56&gt;入力!X56,入力!W56-入力!Q56,入力!X56-入力!Q56))),入力!Y56)</f>
        <v/>
      </c>
      <c r="V136" s="234" t="str">
        <f>IF(入力!Z56="",IF(入力!AA56="","",入力!AA56),IF(入力!AA56="",入力!Z56,IF(入力!Z56&gt;入力!AA56,入力!Z56,入力!AA56)))</f>
        <v/>
      </c>
      <c r="W136" s="234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234" t="str">
        <f>IF(入力!AC56="",IF(入力!AD56="","",入力!AD56),IF(入力!AD56="",入力!AC56,IF(入力!AC56&gt;入力!AD56,入力!AC56,入力!AD56)))</f>
        <v/>
      </c>
      <c r="Y136" s="234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234" t="str">
        <f>IF(入力!AF56="",IF(入力!AG56="","",入力!AG56),IF(入力!AG56="",入力!AF56,IF(入力!AF56&gt;入力!AG56,入力!AF56,入力!AG56)))</f>
        <v/>
      </c>
      <c r="AA136" s="234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126" t="str">
        <f>IF(入力!AI56="",IF(入力!AJ56="","",入力!AJ56),IF(入力!AJ56="",入力!AI56,IF(入力!AI56&gt;入力!AJ56,入力!AI56,入力!AJ56)))</f>
        <v/>
      </c>
      <c r="AC136" s="232" t="str">
        <f>IF(入力!AK56="",IF(入力!AL56="","",入力!AL56),IF(入力!AL56="",入力!AK56,IF(入力!AK56&gt;入力!AL56,入力!AK56,入力!AL56)))</f>
        <v/>
      </c>
      <c r="AD136" s="231" t="str">
        <f>IF(入力!AM56="","",入力!AM56)</f>
        <v/>
      </c>
      <c r="AE136" s="158" t="str">
        <f>IF(入力!AN56="","",入力!AN56)</f>
        <v/>
      </c>
      <c r="AF136" s="231" t="str">
        <f>IF(入力!AO56="","",入力!AO56)</f>
        <v/>
      </c>
      <c r="AG136" s="244" t="str">
        <f>IF(入力!AP56="","",入力!AP56)</f>
        <v/>
      </c>
      <c r="AH136" s="510" t="str">
        <f>IF(入力!AQ56="","",入力!AQ56)</f>
        <v/>
      </c>
      <c r="AI136" s="84" t="str">
        <f>IF(入力!AR56="","",入力!AR56)</f>
        <v/>
      </c>
      <c r="AJ136" s="354" t="str">
        <f>IF(入力!AS56="","",入力!AS56)</f>
        <v/>
      </c>
      <c r="AK136" s="158" t="str">
        <f>IF(入力!AT56="","",入力!AT56)</f>
        <v/>
      </c>
      <c r="AL136" s="160" t="str">
        <f>IF(入力!AU56="",IF(入力!AV56="","",入力!AV56),IF(入力!AV56="",入力!AU56,IF(入力!AU56&gt;入力!AV56,入力!AU56,入力!AV56)))</f>
        <v/>
      </c>
      <c r="AM136" s="283" t="str">
        <f>IF(入力!AW56="",IF(入力!AX56="","",入力!AX56),IF(入力!AX56="",入力!AW56,IF(入力!AW56&gt;入力!AX56,入力!AW56,入力!AX56)))</f>
        <v/>
      </c>
      <c r="AN136" s="199" t="str">
        <f>IF(入力!K56="","", IF(入力!AC56="","", IF(入力!Z56="","", K136/224*((X136-224)+(V136-224)))))</f>
        <v/>
      </c>
    </row>
    <row r="137" spans="1:40">
      <c r="A137" s="96">
        <f>IF(入力!A57="","",入力!A57)</f>
        <v>44</v>
      </c>
      <c r="B137" s="185" t="str">
        <f>IF(入力!B57="","",入力!B57)</f>
        <v/>
      </c>
      <c r="C137" s="185" t="str">
        <f>IF(入力!C57="","",入力!C57)</f>
        <v/>
      </c>
      <c r="D137" s="227" t="str">
        <f>IF(入力!D57="","",入力!D57)</f>
        <v/>
      </c>
      <c r="E137" s="418" t="str">
        <f>IF(入力!E57="", IF(D137="","",DATEDIF(D137,入力!$C$3,"Y")),入力!E57)</f>
        <v/>
      </c>
      <c r="F137" s="353" t="str">
        <f>IF(入力!F57="","",入力!F57)</f>
        <v/>
      </c>
      <c r="G137" s="185" t="str">
        <f>IF(入力!G57="","",入力!G57)</f>
        <v/>
      </c>
      <c r="H137" s="185" t="str">
        <f>IF(入力!H57="","",入力!H57)</f>
        <v/>
      </c>
      <c r="I137" s="353" t="str">
        <f>IF(入力!I57="","",入力!I57)</f>
        <v/>
      </c>
      <c r="J137" s="353" t="str">
        <f>IF(入力!J57="","",入力!J57)</f>
        <v/>
      </c>
      <c r="K137" s="159" t="str">
        <f>IF(入力!K57="","",入力!K57)</f>
        <v/>
      </c>
      <c r="L137" s="83" t="str">
        <f>IF(入力!L57="","",入力!L57)</f>
        <v/>
      </c>
      <c r="M137" s="205" t="str">
        <f>IF(OR(入力!M57="",入力!N57=""),"",((4.57/(1.0888-0.00153*(入力!M57+入力!N57))-4.142)*100))</f>
        <v/>
      </c>
      <c r="N137" s="83" t="str">
        <f>IF(OR(入力!L57="",入力!M57="",入力!N57=""),"",(入力!L57-(入力!L57*(4.57/(1.0888-0.00153*(入力!M57+入力!N57))-4.142)*100)/100))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89" t="str">
        <f>IF(入力!R57="","",入力!R57)</f>
        <v/>
      </c>
      <c r="R137" s="232" t="str">
        <f xml:space="preserve"> IF(入力!S57="",IF(入力!T57="","",入力!T57),IF(入力!T57="",入力!S57,IF(入力!S57&gt;入力!T57,入力!T57,入力!S57)))</f>
        <v/>
      </c>
      <c r="S137" s="487" t="str">
        <f>IF(入力!U57="",IF(入力!V57="","",入力!V57),IF(入力!V57="",入力!U57,IF(入力!U57&gt;入力!V57,入力!V57,入力!U57)))</f>
        <v/>
      </c>
      <c r="T137" s="226" t="str">
        <f>IF(入力!W57="",IF(入力!X57="","",入力!X57),IF(入力!X57="",入力!W57,IF(入力!W57&gt;入力!X57,入力!W57,入力!X57)))</f>
        <v/>
      </c>
      <c r="U137" s="234" t="str">
        <f>IF(入力!Y57="", IF(入力!W57="",IF(入力!X57="","",入力!X57-入力!Q57),IF(入力!X57="",入力!W57-入力!Q57,IF(入力!W57&gt;入力!X57,入力!W57-入力!Q57,入力!X57-入力!Q57))),入力!Y57)</f>
        <v/>
      </c>
      <c r="V137" s="234" t="str">
        <f>IF(入力!Z57="",IF(入力!AA57="","",入力!AA57),IF(入力!AA57="",入力!Z57,IF(入力!Z57&gt;入力!AA57,入力!Z57,入力!AA57)))</f>
        <v/>
      </c>
      <c r="W137" s="234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234" t="str">
        <f>IF(入力!AC57="",IF(入力!AD57="","",入力!AD57),IF(入力!AD57="",入力!AC57,IF(入力!AC57&gt;入力!AD57,入力!AC57,入力!AD57)))</f>
        <v/>
      </c>
      <c r="Y137" s="234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234" t="str">
        <f>IF(入力!AF57="",IF(入力!AG57="","",入力!AG57),IF(入力!AG57="",入力!AF57,IF(入力!AF57&gt;入力!AG57,入力!AF57,入力!AG57)))</f>
        <v/>
      </c>
      <c r="AA137" s="234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126" t="str">
        <f>IF(入力!AI57="",IF(入力!AJ57="","",入力!AJ57),IF(入力!AJ57="",入力!AI57,IF(入力!AI57&gt;入力!AJ57,入力!AI57,入力!AJ57)))</f>
        <v/>
      </c>
      <c r="AC137" s="232" t="str">
        <f>IF(入力!AK57="",IF(入力!AL57="","",入力!AL57),IF(入力!AL57="",入力!AK57,IF(入力!AK57&gt;入力!AL57,入力!AK57,入力!AL57)))</f>
        <v/>
      </c>
      <c r="AD137" s="231" t="str">
        <f>IF(入力!AM57="","",入力!AM57)</f>
        <v/>
      </c>
      <c r="AE137" s="158" t="str">
        <f>IF(入力!AN57="","",入力!AN57)</f>
        <v/>
      </c>
      <c r="AF137" s="231" t="str">
        <f>IF(入力!AO57="","",入力!AO57)</f>
        <v/>
      </c>
      <c r="AG137" s="244" t="str">
        <f>IF(入力!AP57="","",入力!AP57)</f>
        <v/>
      </c>
      <c r="AH137" s="510" t="str">
        <f>IF(入力!AQ57="","",入力!AQ57)</f>
        <v/>
      </c>
      <c r="AI137" s="84" t="str">
        <f>IF(入力!AR57="","",入力!AR57)</f>
        <v/>
      </c>
      <c r="AJ137" s="354" t="str">
        <f>IF(入力!AS57="","",入力!AS57)</f>
        <v/>
      </c>
      <c r="AK137" s="158" t="str">
        <f>IF(入力!AT57="","",入力!AT57)</f>
        <v/>
      </c>
      <c r="AL137" s="160" t="str">
        <f>IF(入力!AU57="",IF(入力!AV57="","",入力!AV57),IF(入力!AV57="",入力!AU57,IF(入力!AU57&gt;入力!AV57,入力!AU57,入力!AV57)))</f>
        <v/>
      </c>
      <c r="AM137" s="283" t="str">
        <f>IF(入力!AW57="",IF(入力!AX57="","",入力!AX57),IF(入力!AX57="",入力!AW57,IF(入力!AW57&gt;入力!AX57,入力!AW57,入力!AX57)))</f>
        <v/>
      </c>
      <c r="AN137" s="199" t="str">
        <f>IF(入力!K57="","", IF(入力!AC57="","", IF(入力!Z57="","", K137/224*((X137-224)+(V137-224)))))</f>
        <v/>
      </c>
    </row>
    <row r="138" spans="1:40">
      <c r="A138" s="96">
        <f>IF(入力!A58="","",入力!A58)</f>
        <v>45</v>
      </c>
      <c r="B138" s="185" t="str">
        <f>IF(入力!B58="","",入力!B58)</f>
        <v/>
      </c>
      <c r="C138" s="185" t="str">
        <f>IF(入力!C58="","",入力!C58)</f>
        <v/>
      </c>
      <c r="D138" s="227" t="str">
        <f>IF(入力!D58="","",入力!D58)</f>
        <v/>
      </c>
      <c r="E138" s="418" t="str">
        <f>IF(入力!E58="", IF(D138="","",DATEDIF(D138,入力!$C$3,"Y")),入力!E58)</f>
        <v/>
      </c>
      <c r="F138" s="353" t="str">
        <f>IF(入力!F58="","",入力!F58)</f>
        <v/>
      </c>
      <c r="G138" s="185" t="str">
        <f>IF(入力!G58="","",入力!G58)</f>
        <v/>
      </c>
      <c r="H138" s="185" t="str">
        <f>IF(入力!H58="","",入力!H58)</f>
        <v/>
      </c>
      <c r="I138" s="353" t="str">
        <f>IF(入力!I58="","",入力!I58)</f>
        <v/>
      </c>
      <c r="J138" s="353" t="str">
        <f>IF(入力!J58="","",入力!J58)</f>
        <v/>
      </c>
      <c r="K138" s="159" t="str">
        <f>IF(入力!K58="","",入力!K58)</f>
        <v/>
      </c>
      <c r="L138" s="83" t="str">
        <f>IF(入力!L58="","",入力!L58)</f>
        <v/>
      </c>
      <c r="M138" s="205" t="str">
        <f>IF(OR(入力!M58="",入力!N58=""),"",((4.57/(1.0888-0.00153*(入力!M58+入力!N58))-4.142)*100))</f>
        <v/>
      </c>
      <c r="N138" s="83" t="str">
        <f>IF(OR(入力!L58="",入力!M58="",入力!N58=""),"",(入力!L58-(入力!L58*(4.57/(1.0888-0.00153*(入力!M58+入力!N58))-4.142)*100)/100))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89" t="str">
        <f>IF(入力!R58="","",入力!R58)</f>
        <v/>
      </c>
      <c r="R138" s="232" t="str">
        <f xml:space="preserve"> IF(入力!S58="",IF(入力!T58="","",入力!T58),IF(入力!T58="",入力!S58,IF(入力!S58&gt;入力!T58,入力!T58,入力!S58)))</f>
        <v/>
      </c>
      <c r="S138" s="487" t="str">
        <f>IF(入力!U58="",IF(入力!V58="","",入力!V58),IF(入力!V58="",入力!U58,IF(入力!U58&gt;入力!V58,入力!V58,入力!U58)))</f>
        <v/>
      </c>
      <c r="T138" s="226" t="str">
        <f>IF(入力!W58="",IF(入力!X58="","",入力!X58),IF(入力!X58="",入力!W58,IF(入力!W58&gt;入力!X58,入力!W58,入力!X58)))</f>
        <v/>
      </c>
      <c r="U138" s="234" t="str">
        <f>IF(入力!Y58="", IF(入力!W58="",IF(入力!X58="","",入力!X58-入力!Q58),IF(入力!X58="",入力!W58-入力!Q58,IF(入力!W58&gt;入力!X58,入力!W58-入力!Q58,入力!X58-入力!Q58))),入力!Y58)</f>
        <v/>
      </c>
      <c r="V138" s="234" t="str">
        <f>IF(入力!Z58="",IF(入力!AA58="","",入力!AA58),IF(入力!AA58="",入力!Z58,IF(入力!Z58&gt;入力!AA58,入力!Z58,入力!AA58)))</f>
        <v/>
      </c>
      <c r="W138" s="234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234" t="str">
        <f>IF(入力!AC58="",IF(入力!AD58="","",入力!AD58),IF(入力!AD58="",入力!AC58,IF(入力!AC58&gt;入力!AD58,入力!AC58,入力!AD58)))</f>
        <v/>
      </c>
      <c r="Y138" s="234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234" t="str">
        <f>IF(入力!AF58="",IF(入力!AG58="","",入力!AG58),IF(入力!AG58="",入力!AF58,IF(入力!AF58&gt;入力!AG58,入力!AF58,入力!AG58)))</f>
        <v/>
      </c>
      <c r="AA138" s="234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126" t="str">
        <f>IF(入力!AI58="",IF(入力!AJ58="","",入力!AJ58),IF(入力!AJ58="",入力!AI58,IF(入力!AI58&gt;入力!AJ58,入力!AI58,入力!AJ58)))</f>
        <v/>
      </c>
      <c r="AC138" s="232" t="str">
        <f>IF(入力!AK58="",IF(入力!AL58="","",入力!AL58),IF(入力!AL58="",入力!AK58,IF(入力!AK58&gt;入力!AL58,入力!AK58,入力!AL58)))</f>
        <v/>
      </c>
      <c r="AD138" s="231" t="str">
        <f>IF(入力!AM58="","",入力!AM58)</f>
        <v/>
      </c>
      <c r="AE138" s="158" t="str">
        <f>IF(入力!AN58="","",入力!AN58)</f>
        <v/>
      </c>
      <c r="AF138" s="231" t="str">
        <f>IF(入力!AO58="","",入力!AO58)</f>
        <v/>
      </c>
      <c r="AG138" s="244" t="str">
        <f>IF(入力!AP58="","",入力!AP58)</f>
        <v/>
      </c>
      <c r="AH138" s="510" t="str">
        <f>IF(入力!AQ58="","",入力!AQ58)</f>
        <v/>
      </c>
      <c r="AI138" s="84" t="str">
        <f>IF(入力!AR58="","",入力!AR58)</f>
        <v/>
      </c>
      <c r="AJ138" s="354" t="str">
        <f>IF(入力!AS58="","",入力!AS58)</f>
        <v/>
      </c>
      <c r="AK138" s="158" t="str">
        <f>IF(入力!AT58="","",入力!AT58)</f>
        <v/>
      </c>
      <c r="AL138" s="160" t="str">
        <f>IF(入力!AU58="",IF(入力!AV58="","",入力!AV58),IF(入力!AV58="",入力!AU58,IF(入力!AU58&gt;入力!AV58,入力!AU58,入力!AV58)))</f>
        <v/>
      </c>
      <c r="AM138" s="283" t="str">
        <f>IF(入力!AW58="",IF(入力!AX58="","",入力!AX58),IF(入力!AX58="",入力!AW58,IF(入力!AW58&gt;入力!AX58,入力!AW58,入力!AX58)))</f>
        <v/>
      </c>
      <c r="AN138" s="199" t="str">
        <f>IF(入力!K58="","", IF(入力!AC58="","", IF(入力!Z58="","", K138/224*((X138-224)+(V138-224)))))</f>
        <v/>
      </c>
    </row>
    <row r="139" spans="1:40">
      <c r="A139" s="96">
        <f>IF(入力!A59="","",入力!A59)</f>
        <v>46</v>
      </c>
      <c r="B139" s="185" t="str">
        <f>IF(入力!B59="","",入力!B59)</f>
        <v/>
      </c>
      <c r="C139" s="185" t="str">
        <f>IF(入力!C59="","",入力!C59)</f>
        <v/>
      </c>
      <c r="D139" s="227" t="str">
        <f>IF(入力!D59="","",入力!D59)</f>
        <v/>
      </c>
      <c r="E139" s="418" t="str">
        <f>IF(入力!E59="", IF(D139="","",DATEDIF(D139,入力!$C$3,"Y")),入力!E59)</f>
        <v/>
      </c>
      <c r="F139" s="353" t="str">
        <f>IF(入力!F59="","",入力!F59)</f>
        <v/>
      </c>
      <c r="G139" s="185" t="str">
        <f>IF(入力!G59="","",入力!G59)</f>
        <v/>
      </c>
      <c r="H139" s="185" t="str">
        <f>IF(入力!H59="","",入力!H59)</f>
        <v/>
      </c>
      <c r="I139" s="353" t="str">
        <f>IF(入力!I59="","",入力!I59)</f>
        <v/>
      </c>
      <c r="J139" s="353" t="str">
        <f>IF(入力!J59="","",入力!J59)</f>
        <v/>
      </c>
      <c r="K139" s="159" t="str">
        <f>IF(入力!K59="","",入力!K59)</f>
        <v/>
      </c>
      <c r="L139" s="83" t="str">
        <f>IF(入力!L59="","",入力!L59)</f>
        <v/>
      </c>
      <c r="M139" s="205" t="str">
        <f>IF(OR(入力!M59="",入力!N59=""),"",((4.57/(1.0888-0.00153*(入力!M59+入力!N59))-4.142)*100))</f>
        <v/>
      </c>
      <c r="N139" s="83" t="str">
        <f>IF(OR(入力!L59="",入力!M59="",入力!N59=""),"",(入力!L59-(入力!L59*(4.57/(1.0888-0.00153*(入力!M59+入力!N59))-4.142)*100)/100))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89" t="str">
        <f>IF(入力!R59="","",入力!R59)</f>
        <v/>
      </c>
      <c r="R139" s="232" t="str">
        <f xml:space="preserve"> IF(入力!S59="",IF(入力!T59="","",入力!T59),IF(入力!T59="",入力!S59,IF(入力!S59&gt;入力!T59,入力!T59,入力!S59)))</f>
        <v/>
      </c>
      <c r="S139" s="487" t="str">
        <f>IF(入力!U59="",IF(入力!V59="","",入力!V59),IF(入力!V59="",入力!U59,IF(入力!U59&gt;入力!V59,入力!V59,入力!U59)))</f>
        <v/>
      </c>
      <c r="T139" s="226" t="str">
        <f>IF(入力!W59="",IF(入力!X59="","",入力!X59),IF(入力!X59="",入力!W59,IF(入力!W59&gt;入力!X59,入力!W59,入力!X59)))</f>
        <v/>
      </c>
      <c r="U139" s="234" t="str">
        <f>IF(入力!Y59="", IF(入力!W59="",IF(入力!X59="","",入力!X59-入力!Q59),IF(入力!X59="",入力!W59-入力!Q59,IF(入力!W59&gt;入力!X59,入力!W59-入力!Q59,入力!X59-入力!Q59))),入力!Y59)</f>
        <v/>
      </c>
      <c r="V139" s="234" t="str">
        <f>IF(入力!Z59="",IF(入力!AA59="","",入力!AA59),IF(入力!AA59="",入力!Z59,IF(入力!Z59&gt;入力!AA59,入力!Z59,入力!AA59)))</f>
        <v/>
      </c>
      <c r="W139" s="234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234" t="str">
        <f>IF(入力!AC59="",IF(入力!AD59="","",入力!AD59),IF(入力!AD59="",入力!AC59,IF(入力!AC59&gt;入力!AD59,入力!AC59,入力!AD59)))</f>
        <v/>
      </c>
      <c r="Y139" s="234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234" t="str">
        <f>IF(入力!AF59="",IF(入力!AG59="","",入力!AG59),IF(入力!AG59="",入力!AF59,IF(入力!AF59&gt;入力!AG59,入力!AF59,入力!AG59)))</f>
        <v/>
      </c>
      <c r="AA139" s="234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126" t="str">
        <f>IF(入力!AI59="",IF(入力!AJ59="","",入力!AJ59),IF(入力!AJ59="",入力!AI59,IF(入力!AI59&gt;入力!AJ59,入力!AI59,入力!AJ59)))</f>
        <v/>
      </c>
      <c r="AC139" s="232" t="str">
        <f>IF(入力!AK59="",IF(入力!AL59="","",入力!AL59),IF(入力!AL59="",入力!AK59,IF(入力!AK59&gt;入力!AL59,入力!AK59,入力!AL59)))</f>
        <v/>
      </c>
      <c r="AD139" s="231" t="str">
        <f>IF(入力!AM59="","",入力!AM59)</f>
        <v/>
      </c>
      <c r="AE139" s="158" t="str">
        <f>IF(入力!AN59="","",入力!AN59)</f>
        <v/>
      </c>
      <c r="AF139" s="231" t="str">
        <f>IF(入力!AO59="","",入力!AO59)</f>
        <v/>
      </c>
      <c r="AG139" s="244" t="str">
        <f>IF(入力!AP59="","",入力!AP59)</f>
        <v/>
      </c>
      <c r="AH139" s="510" t="str">
        <f>IF(入力!AQ59="","",入力!AQ59)</f>
        <v/>
      </c>
      <c r="AI139" s="84" t="str">
        <f>IF(入力!AR59="","",入力!AR59)</f>
        <v/>
      </c>
      <c r="AJ139" s="354" t="str">
        <f>IF(入力!AS59="","",入力!AS59)</f>
        <v/>
      </c>
      <c r="AK139" s="158" t="str">
        <f>IF(入力!AT59="","",入力!AT59)</f>
        <v/>
      </c>
      <c r="AL139" s="160" t="str">
        <f>IF(入力!AU59="",IF(入力!AV59="","",入力!AV59),IF(入力!AV59="",入力!AU59,IF(入力!AU59&gt;入力!AV59,入力!AU59,入力!AV59)))</f>
        <v/>
      </c>
      <c r="AM139" s="283" t="str">
        <f>IF(入力!AW59="",IF(入力!AX59="","",入力!AX59),IF(入力!AX59="",入力!AW59,IF(入力!AW59&gt;入力!AX59,入力!AW59,入力!AX59)))</f>
        <v/>
      </c>
      <c r="AN139" s="199" t="str">
        <f>IF(入力!K59="","", IF(入力!AC59="","", IF(入力!Z59="","", K139/224*((X139-224)+(V139-224)))))</f>
        <v/>
      </c>
    </row>
    <row r="140" spans="1:40">
      <c r="A140" s="96">
        <f>IF(入力!A60="","",入力!A60)</f>
        <v>47</v>
      </c>
      <c r="B140" s="185" t="str">
        <f>IF(入力!B60="","",入力!B60)</f>
        <v/>
      </c>
      <c r="C140" s="185" t="str">
        <f>IF(入力!C60="","",入力!C60)</f>
        <v/>
      </c>
      <c r="D140" s="227" t="str">
        <f>IF(入力!D60="","",入力!D60)</f>
        <v/>
      </c>
      <c r="E140" s="418" t="str">
        <f>IF(入力!E60="", IF(D140="","",DATEDIF(D140,入力!$C$3,"Y")),入力!E60)</f>
        <v/>
      </c>
      <c r="F140" s="353" t="str">
        <f>IF(入力!F60="","",入力!F60)</f>
        <v/>
      </c>
      <c r="G140" s="185" t="str">
        <f>IF(入力!G60="","",入力!G60)</f>
        <v/>
      </c>
      <c r="H140" s="185" t="str">
        <f>IF(入力!H60="","",入力!H60)</f>
        <v/>
      </c>
      <c r="I140" s="353" t="str">
        <f>IF(入力!I60="","",入力!I60)</f>
        <v/>
      </c>
      <c r="J140" s="353" t="str">
        <f>IF(入力!J60="","",入力!J60)</f>
        <v/>
      </c>
      <c r="K140" s="159" t="str">
        <f>IF(入力!K60="","",入力!K60)</f>
        <v/>
      </c>
      <c r="L140" s="83" t="str">
        <f>IF(入力!L60="","",入力!L60)</f>
        <v/>
      </c>
      <c r="M140" s="205" t="str">
        <f>IF(OR(入力!M60="",入力!N60=""),"",((4.57/(1.0888-0.00153*(入力!M60+入力!N60))-4.142)*100))</f>
        <v/>
      </c>
      <c r="N140" s="83" t="str">
        <f>IF(OR(入力!L60="",入力!M60="",入力!N60=""),"",(入力!L60-(入力!L60*(4.57/(1.0888-0.00153*(入力!M60+入力!N60))-4.142)*100)/100))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89" t="str">
        <f>IF(入力!R60="","",入力!R60)</f>
        <v/>
      </c>
      <c r="R140" s="232" t="str">
        <f xml:space="preserve"> IF(入力!S60="",IF(入力!T60="","",入力!T60),IF(入力!T60="",入力!S60,IF(入力!S60&gt;入力!T60,入力!T60,入力!S60)))</f>
        <v/>
      </c>
      <c r="S140" s="487" t="str">
        <f>IF(入力!U60="",IF(入力!V60="","",入力!V60),IF(入力!V60="",入力!U60,IF(入力!U60&gt;入力!V60,入力!V60,入力!U60)))</f>
        <v/>
      </c>
      <c r="T140" s="226" t="str">
        <f>IF(入力!W60="",IF(入力!X60="","",入力!X60),IF(入力!X60="",入力!W60,IF(入力!W60&gt;入力!X60,入力!W60,入力!X60)))</f>
        <v/>
      </c>
      <c r="U140" s="234" t="str">
        <f>IF(入力!Y60="", IF(入力!W60="",IF(入力!X60="","",入力!X60-入力!Q60),IF(入力!X60="",入力!W60-入力!Q60,IF(入力!W60&gt;入力!X60,入力!W60-入力!Q60,入力!X60-入力!Q60))),入力!Y60)</f>
        <v/>
      </c>
      <c r="V140" s="234" t="str">
        <f>IF(入力!Z60="",IF(入力!AA60="","",入力!AA60),IF(入力!AA60="",入力!Z60,IF(入力!Z60&gt;入力!AA60,入力!Z60,入力!AA60)))</f>
        <v/>
      </c>
      <c r="W140" s="234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234" t="str">
        <f>IF(入力!AC60="",IF(入力!AD60="","",入力!AD60),IF(入力!AD60="",入力!AC60,IF(入力!AC60&gt;入力!AD60,入力!AC60,入力!AD60)))</f>
        <v/>
      </c>
      <c r="Y140" s="234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234" t="str">
        <f>IF(入力!AF60="",IF(入力!AG60="","",入力!AG60),IF(入力!AG60="",入力!AF60,IF(入力!AF60&gt;入力!AG60,入力!AF60,入力!AG60)))</f>
        <v/>
      </c>
      <c r="AA140" s="234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126" t="str">
        <f>IF(入力!AI60="",IF(入力!AJ60="","",入力!AJ60),IF(入力!AJ60="",入力!AI60,IF(入力!AI60&gt;入力!AJ60,入力!AI60,入力!AJ60)))</f>
        <v/>
      </c>
      <c r="AC140" s="232" t="str">
        <f>IF(入力!AK60="",IF(入力!AL60="","",入力!AL60),IF(入力!AL60="",入力!AK60,IF(入力!AK60&gt;入力!AL60,入力!AK60,入力!AL60)))</f>
        <v/>
      </c>
      <c r="AD140" s="231" t="str">
        <f>IF(入力!AM60="","",入力!AM60)</f>
        <v/>
      </c>
      <c r="AE140" s="158" t="str">
        <f>IF(入力!AN60="","",入力!AN60)</f>
        <v/>
      </c>
      <c r="AF140" s="231" t="str">
        <f>IF(入力!AO60="","",入力!AO60)</f>
        <v/>
      </c>
      <c r="AG140" s="244" t="str">
        <f>IF(入力!AP60="","",入力!AP60)</f>
        <v/>
      </c>
      <c r="AH140" s="510" t="str">
        <f>IF(入力!AQ60="","",入力!AQ60)</f>
        <v/>
      </c>
      <c r="AI140" s="84" t="str">
        <f>IF(入力!AR60="","",入力!AR60)</f>
        <v/>
      </c>
      <c r="AJ140" s="354" t="str">
        <f>IF(入力!AS60="","",入力!AS60)</f>
        <v/>
      </c>
      <c r="AK140" s="158" t="str">
        <f>IF(入力!AT60="","",入力!AT60)</f>
        <v/>
      </c>
      <c r="AL140" s="160" t="str">
        <f>IF(入力!AU60="",IF(入力!AV60="","",入力!AV60),IF(入力!AV60="",入力!AU60,IF(入力!AU60&gt;入力!AV60,入力!AU60,入力!AV60)))</f>
        <v/>
      </c>
      <c r="AM140" s="283" t="str">
        <f>IF(入力!AW60="",IF(入力!AX60="","",入力!AX60),IF(入力!AX60="",入力!AW60,IF(入力!AW60&gt;入力!AX60,入力!AW60,入力!AX60)))</f>
        <v/>
      </c>
      <c r="AN140" s="199" t="str">
        <f>IF(入力!K60="","", IF(入力!AC60="","", IF(入力!Z60="","", K140/224*((X140-224)+(V140-224)))))</f>
        <v/>
      </c>
    </row>
    <row r="141" spans="1:40">
      <c r="A141" s="96">
        <f>IF(入力!A61="","",入力!A61)</f>
        <v>48</v>
      </c>
      <c r="B141" s="185" t="str">
        <f>IF(入力!B61="","",入力!B61)</f>
        <v/>
      </c>
      <c r="C141" s="185" t="str">
        <f>IF(入力!C61="","",入力!C61)</f>
        <v/>
      </c>
      <c r="D141" s="227" t="str">
        <f>IF(入力!D61="","",入力!D61)</f>
        <v/>
      </c>
      <c r="E141" s="418" t="str">
        <f>IF(入力!E61="", IF(D141="","",DATEDIF(D141,入力!$C$3,"Y")),入力!E61)</f>
        <v/>
      </c>
      <c r="F141" s="353" t="str">
        <f>IF(入力!F61="","",入力!F61)</f>
        <v/>
      </c>
      <c r="G141" s="185" t="str">
        <f>IF(入力!G61="","",入力!G61)</f>
        <v/>
      </c>
      <c r="H141" s="185" t="str">
        <f>IF(入力!H61="","",入力!H61)</f>
        <v/>
      </c>
      <c r="I141" s="353" t="str">
        <f>IF(入力!I61="","",入力!I61)</f>
        <v/>
      </c>
      <c r="J141" s="353" t="str">
        <f>IF(入力!J61="","",入力!J61)</f>
        <v/>
      </c>
      <c r="K141" s="159" t="str">
        <f>IF(入力!K61="","",入力!K61)</f>
        <v/>
      </c>
      <c r="L141" s="83" t="str">
        <f>IF(入力!L61="","",入力!L61)</f>
        <v/>
      </c>
      <c r="M141" s="205" t="str">
        <f>IF(OR(入力!M61="",入力!N61=""),"",((4.57/(1.0888-0.00153*(入力!M61+入力!N61))-4.142)*100))</f>
        <v/>
      </c>
      <c r="N141" s="83" t="str">
        <f>IF(OR(入力!L61="",入力!M61="",入力!N61=""),"",(入力!L61-(入力!L61*(4.57/(1.0888-0.00153*(入力!M61+入力!N61))-4.142)*100)/100))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89" t="str">
        <f>IF(入力!R61="","",入力!R61)</f>
        <v/>
      </c>
      <c r="R141" s="232" t="str">
        <f xml:space="preserve"> IF(入力!S61="",IF(入力!T61="","",入力!T61),IF(入力!T61="",入力!S61,IF(入力!S61&gt;入力!T61,入力!T61,入力!S61)))</f>
        <v/>
      </c>
      <c r="S141" s="487" t="str">
        <f>IF(入力!U61="",IF(入力!V61="","",入力!V61),IF(入力!V61="",入力!U61,IF(入力!U61&gt;入力!V61,入力!V61,入力!U61)))</f>
        <v/>
      </c>
      <c r="T141" s="226" t="str">
        <f>IF(入力!W61="",IF(入力!X61="","",入力!X61),IF(入力!X61="",入力!W61,IF(入力!W61&gt;入力!X61,入力!W61,入力!X61)))</f>
        <v/>
      </c>
      <c r="U141" s="234" t="str">
        <f>IF(入力!Y61="", IF(入力!W61="",IF(入力!X61="","",入力!X61-入力!Q61),IF(入力!X61="",入力!W61-入力!Q61,IF(入力!W61&gt;入力!X61,入力!W61-入力!Q61,入力!X61-入力!Q61))),入力!Y61)</f>
        <v/>
      </c>
      <c r="V141" s="234" t="str">
        <f>IF(入力!Z61="",IF(入力!AA61="","",入力!AA61),IF(入力!AA61="",入力!Z61,IF(入力!Z61&gt;入力!AA61,入力!Z61,入力!AA61)))</f>
        <v/>
      </c>
      <c r="W141" s="234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234" t="str">
        <f>IF(入力!AC61="",IF(入力!AD61="","",入力!AD61),IF(入力!AD61="",入力!AC61,IF(入力!AC61&gt;入力!AD61,入力!AC61,入力!AD61)))</f>
        <v/>
      </c>
      <c r="Y141" s="234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234" t="str">
        <f>IF(入力!AF61="",IF(入力!AG61="","",入力!AG61),IF(入力!AG61="",入力!AF61,IF(入力!AF61&gt;入力!AG61,入力!AF61,入力!AG61)))</f>
        <v/>
      </c>
      <c r="AA141" s="234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126" t="str">
        <f>IF(入力!AI61="",IF(入力!AJ61="","",入力!AJ61),IF(入力!AJ61="",入力!AI61,IF(入力!AI61&gt;入力!AJ61,入力!AI61,入力!AJ61)))</f>
        <v/>
      </c>
      <c r="AC141" s="232" t="str">
        <f>IF(入力!AK61="",IF(入力!AL61="","",入力!AL61),IF(入力!AL61="",入力!AK61,IF(入力!AK61&gt;入力!AL61,入力!AK61,入力!AL61)))</f>
        <v/>
      </c>
      <c r="AD141" s="231" t="str">
        <f>IF(入力!AM61="","",入力!AM61)</f>
        <v/>
      </c>
      <c r="AE141" s="158" t="str">
        <f>IF(入力!AN61="","",入力!AN61)</f>
        <v/>
      </c>
      <c r="AF141" s="231" t="str">
        <f>IF(入力!AO61="","",入力!AO61)</f>
        <v/>
      </c>
      <c r="AG141" s="244" t="str">
        <f>IF(入力!AP61="","",入力!AP61)</f>
        <v/>
      </c>
      <c r="AH141" s="510" t="str">
        <f>IF(入力!AQ61="","",入力!AQ61)</f>
        <v/>
      </c>
      <c r="AI141" s="84" t="str">
        <f>IF(入力!AR61="","",入力!AR61)</f>
        <v/>
      </c>
      <c r="AJ141" s="354" t="str">
        <f>IF(入力!AS61="","",入力!AS61)</f>
        <v/>
      </c>
      <c r="AK141" s="158" t="str">
        <f>IF(入力!AT61="","",入力!AT61)</f>
        <v/>
      </c>
      <c r="AL141" s="160" t="str">
        <f>IF(入力!AU61="",IF(入力!AV61="","",入力!AV61),IF(入力!AV61="",入力!AU61,IF(入力!AU61&gt;入力!AV61,入力!AU61,入力!AV61)))</f>
        <v/>
      </c>
      <c r="AM141" s="283" t="str">
        <f>IF(入力!AW61="",IF(入力!AX61="","",入力!AX61),IF(入力!AX61="",入力!AW61,IF(入力!AW61&gt;入力!AX61,入力!AW61,入力!AX61)))</f>
        <v/>
      </c>
      <c r="AN141" s="199" t="str">
        <f>IF(入力!K61="","", IF(入力!AC61="","", IF(入力!Z61="","", K141/224*((X141-224)+(V141-224)))))</f>
        <v/>
      </c>
    </row>
    <row r="142" spans="1:40">
      <c r="A142" s="96">
        <f>IF(入力!A62="","",入力!A62)</f>
        <v>49</v>
      </c>
      <c r="B142" s="185" t="str">
        <f>IF(入力!B62="","",入力!B62)</f>
        <v/>
      </c>
      <c r="C142" s="185" t="str">
        <f>IF(入力!C62="","",入力!C62)</f>
        <v/>
      </c>
      <c r="D142" s="227" t="str">
        <f>IF(入力!D62="","",入力!D62)</f>
        <v/>
      </c>
      <c r="E142" s="418" t="str">
        <f>IF(入力!E62="", IF(D142="","",DATEDIF(D142,入力!$C$3,"Y")),入力!E62)</f>
        <v/>
      </c>
      <c r="F142" s="353" t="str">
        <f>IF(入力!F62="","",入力!F62)</f>
        <v/>
      </c>
      <c r="G142" s="185" t="str">
        <f>IF(入力!G62="","",入力!G62)</f>
        <v/>
      </c>
      <c r="H142" s="185" t="str">
        <f>IF(入力!H62="","",入力!H62)</f>
        <v/>
      </c>
      <c r="I142" s="353" t="str">
        <f>IF(入力!I62="","",入力!I62)</f>
        <v/>
      </c>
      <c r="J142" s="353" t="str">
        <f>IF(入力!J62="","",入力!J62)</f>
        <v/>
      </c>
      <c r="K142" s="159" t="str">
        <f>IF(入力!K62="","",入力!K62)</f>
        <v/>
      </c>
      <c r="L142" s="83" t="str">
        <f>IF(入力!L62="","",入力!L62)</f>
        <v/>
      </c>
      <c r="M142" s="205" t="str">
        <f>IF(OR(入力!M62="",入力!N62=""),"",((4.57/(1.0888-0.00153*(入力!M62+入力!N62))-4.142)*100))</f>
        <v/>
      </c>
      <c r="N142" s="83" t="str">
        <f>IF(OR(入力!L62="",入力!M62="",入力!N62=""),"",(入力!L62-(入力!L62*(4.57/(1.0888-0.00153*(入力!M62+入力!N62))-4.142)*100)/100))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89" t="str">
        <f>IF(入力!R62="","",入力!R62)</f>
        <v/>
      </c>
      <c r="R142" s="232" t="str">
        <f xml:space="preserve"> IF(入力!S62="",IF(入力!T62="","",入力!T62),IF(入力!T62="",入力!S62,IF(入力!S62&gt;入力!T62,入力!T62,入力!S62)))</f>
        <v/>
      </c>
      <c r="S142" s="487" t="str">
        <f>IF(入力!U62="",IF(入力!V62="","",入力!V62),IF(入力!V62="",入力!U62,IF(入力!U62&gt;入力!V62,入力!V62,入力!U62)))</f>
        <v/>
      </c>
      <c r="T142" s="226" t="str">
        <f>IF(入力!W62="",IF(入力!X62="","",入力!X62),IF(入力!X62="",入力!W62,IF(入力!W62&gt;入力!X62,入力!W62,入力!X62)))</f>
        <v/>
      </c>
      <c r="U142" s="234" t="str">
        <f>IF(入力!Y62="", IF(入力!W62="",IF(入力!X62="","",入力!X62-入力!Q62),IF(入力!X62="",入力!W62-入力!Q62,IF(入力!W62&gt;入力!X62,入力!W62-入力!Q62,入力!X62-入力!Q62))),入力!Y62)</f>
        <v/>
      </c>
      <c r="V142" s="234" t="str">
        <f>IF(入力!Z62="",IF(入力!AA62="","",入力!AA62),IF(入力!AA62="",入力!Z62,IF(入力!Z62&gt;入力!AA62,入力!Z62,入力!AA62)))</f>
        <v/>
      </c>
      <c r="W142" s="234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234" t="str">
        <f>IF(入力!AC62="",IF(入力!AD62="","",入力!AD62),IF(入力!AD62="",入力!AC62,IF(入力!AC62&gt;入力!AD62,入力!AC62,入力!AD62)))</f>
        <v/>
      </c>
      <c r="Y142" s="234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234" t="str">
        <f>IF(入力!AF62="",IF(入力!AG62="","",入力!AG62),IF(入力!AG62="",入力!AF62,IF(入力!AF62&gt;入力!AG62,入力!AF62,入力!AG62)))</f>
        <v/>
      </c>
      <c r="AA142" s="234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126" t="str">
        <f>IF(入力!AI62="",IF(入力!AJ62="","",入力!AJ62),IF(入力!AJ62="",入力!AI62,IF(入力!AI62&gt;入力!AJ62,入力!AI62,入力!AJ62)))</f>
        <v/>
      </c>
      <c r="AC142" s="232" t="str">
        <f>IF(入力!AK62="",IF(入力!AL62="","",入力!AL62),IF(入力!AL62="",入力!AK62,IF(入力!AK62&gt;入力!AL62,入力!AK62,入力!AL62)))</f>
        <v/>
      </c>
      <c r="AD142" s="231" t="str">
        <f>IF(入力!AM62="","",入力!AM62)</f>
        <v/>
      </c>
      <c r="AE142" s="158" t="str">
        <f>IF(入力!AN62="","",入力!AN62)</f>
        <v/>
      </c>
      <c r="AF142" s="231" t="str">
        <f>IF(入力!AO62="","",入力!AO62)</f>
        <v/>
      </c>
      <c r="AG142" s="244" t="str">
        <f>IF(入力!AP62="","",入力!AP62)</f>
        <v/>
      </c>
      <c r="AH142" s="510" t="str">
        <f>IF(入力!AQ62="","",入力!AQ62)</f>
        <v/>
      </c>
      <c r="AI142" s="84" t="str">
        <f>IF(入力!AR62="","",入力!AR62)</f>
        <v/>
      </c>
      <c r="AJ142" s="354" t="str">
        <f>IF(入力!AS62="","",入力!AS62)</f>
        <v/>
      </c>
      <c r="AK142" s="158" t="str">
        <f>IF(入力!AT62="","",入力!AT62)</f>
        <v/>
      </c>
      <c r="AL142" s="160" t="str">
        <f>IF(入力!AU62="",IF(入力!AV62="","",入力!AV62),IF(入力!AV62="",入力!AU62,IF(入力!AU62&gt;入力!AV62,入力!AU62,入力!AV62)))</f>
        <v/>
      </c>
      <c r="AM142" s="283" t="str">
        <f>IF(入力!AW62="",IF(入力!AX62="","",入力!AX62),IF(入力!AX62="",入力!AW62,IF(入力!AW62&gt;入力!AX62,入力!AW62,入力!AX62)))</f>
        <v/>
      </c>
      <c r="AN142" s="199" t="str">
        <f>IF(入力!K62="","", IF(入力!AC62="","", IF(入力!Z62="","", K142/224*((X142-224)+(V142-224)))))</f>
        <v/>
      </c>
    </row>
    <row r="143" spans="1:40">
      <c r="A143" s="96">
        <f>IF(入力!A63="","",入力!A63)</f>
        <v>50</v>
      </c>
      <c r="B143" s="185" t="str">
        <f>IF(入力!B63="","",入力!B63)</f>
        <v/>
      </c>
      <c r="C143" s="185" t="str">
        <f>IF(入力!C63="","",入力!C63)</f>
        <v/>
      </c>
      <c r="D143" s="227" t="str">
        <f>IF(入力!D63="","",入力!D63)</f>
        <v/>
      </c>
      <c r="E143" s="418" t="str">
        <f>IF(入力!E63="", IF(D143="","",DATEDIF(D143,入力!$C$3,"Y")),入力!E63)</f>
        <v/>
      </c>
      <c r="F143" s="353" t="str">
        <f>IF(入力!F63="","",入力!F63)</f>
        <v/>
      </c>
      <c r="G143" s="185" t="str">
        <f>IF(入力!G63="","",入力!G63)</f>
        <v/>
      </c>
      <c r="H143" s="185" t="str">
        <f>IF(入力!H63="","",入力!H63)</f>
        <v/>
      </c>
      <c r="I143" s="353" t="str">
        <f>IF(入力!I63="","",入力!I63)</f>
        <v/>
      </c>
      <c r="J143" s="353" t="str">
        <f>IF(入力!J63="","",入力!J63)</f>
        <v/>
      </c>
      <c r="K143" s="159" t="str">
        <f>IF(入力!K63="","",入力!K63)</f>
        <v/>
      </c>
      <c r="L143" s="83" t="str">
        <f>IF(入力!L63="","",入力!L63)</f>
        <v/>
      </c>
      <c r="M143" s="205" t="str">
        <f>IF(OR(入力!M63="",入力!N63=""),"",((4.57/(1.0888-0.00153*(入力!M63+入力!N63))-4.142)*100))</f>
        <v/>
      </c>
      <c r="N143" s="83" t="str">
        <f>IF(OR(入力!L63="",入力!M63="",入力!N63=""),"",(入力!L63-(入力!L63*(4.57/(1.0888-0.00153*(入力!M63+入力!N63))-4.142)*100)/100))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89" t="str">
        <f>IF(入力!R63="","",入力!R63)</f>
        <v/>
      </c>
      <c r="R143" s="232" t="str">
        <f xml:space="preserve"> IF(入力!S63="",IF(入力!T63="","",入力!T63),IF(入力!T63="",入力!S63,IF(入力!S63&gt;入力!T63,入力!T63,入力!S63)))</f>
        <v/>
      </c>
      <c r="S143" s="487" t="str">
        <f>IF(入力!U63="",IF(入力!V63="","",入力!V63),IF(入力!V63="",入力!U63,IF(入力!U63&gt;入力!V63,入力!V63,入力!U63)))</f>
        <v/>
      </c>
      <c r="T143" s="226" t="str">
        <f>IF(入力!W63="",IF(入力!X63="","",入力!X63),IF(入力!X63="",入力!W63,IF(入力!W63&gt;入力!X63,入力!W63,入力!X63)))</f>
        <v/>
      </c>
      <c r="U143" s="234" t="str">
        <f>IF(入力!Y63="", IF(入力!W63="",IF(入力!X63="","",入力!X63-入力!Q63),IF(入力!X63="",入力!W63-入力!Q63,IF(入力!W63&gt;入力!X63,入力!W63-入力!Q63,入力!X63-入力!Q63))),入力!Y63)</f>
        <v/>
      </c>
      <c r="V143" s="234" t="str">
        <f>IF(入力!Z63="",IF(入力!AA63="","",入力!AA63),IF(入力!AA63="",入力!Z63,IF(入力!Z63&gt;入力!AA63,入力!Z63,入力!AA63)))</f>
        <v/>
      </c>
      <c r="W143" s="234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234" t="str">
        <f>IF(入力!AC63="",IF(入力!AD63="","",入力!AD63),IF(入力!AD63="",入力!AC63,IF(入力!AC63&gt;入力!AD63,入力!AC63,入力!AD63)))</f>
        <v/>
      </c>
      <c r="Y143" s="234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234" t="str">
        <f>IF(入力!AF63="",IF(入力!AG63="","",入力!AG63),IF(入力!AG63="",入力!AF63,IF(入力!AF63&gt;入力!AG63,入力!AF63,入力!AG63)))</f>
        <v/>
      </c>
      <c r="AA143" s="234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126" t="str">
        <f>IF(入力!AI63="",IF(入力!AJ63="","",入力!AJ63),IF(入力!AJ63="",入力!AI63,IF(入力!AI63&gt;入力!AJ63,入力!AI63,入力!AJ63)))</f>
        <v/>
      </c>
      <c r="AC143" s="232" t="str">
        <f>IF(入力!AK63="",IF(入力!AL63="","",入力!AL63),IF(入力!AL63="",入力!AK63,IF(入力!AK63&gt;入力!AL63,入力!AK63,入力!AL63)))</f>
        <v/>
      </c>
      <c r="AD143" s="231" t="str">
        <f>IF(入力!AM63="","",入力!AM63)</f>
        <v/>
      </c>
      <c r="AE143" s="158" t="str">
        <f>IF(入力!AN63="","",入力!AN63)</f>
        <v/>
      </c>
      <c r="AF143" s="231" t="str">
        <f>IF(入力!AO63="","",入力!AO63)</f>
        <v/>
      </c>
      <c r="AG143" s="244" t="str">
        <f>IF(入力!AP63="","",入力!AP63)</f>
        <v/>
      </c>
      <c r="AH143" s="510" t="str">
        <f>IF(入力!AQ63="","",入力!AQ63)</f>
        <v/>
      </c>
      <c r="AI143" s="84" t="str">
        <f>IF(入力!AR63="","",入力!AR63)</f>
        <v/>
      </c>
      <c r="AJ143" s="354" t="str">
        <f>IF(入力!AS63="","",入力!AS63)</f>
        <v/>
      </c>
      <c r="AK143" s="158" t="str">
        <f>IF(入力!AT63="","",入力!AT63)</f>
        <v/>
      </c>
      <c r="AL143" s="160" t="str">
        <f>IF(入力!AU63="",IF(入力!AV63="","",入力!AV63),IF(入力!AV63="",入力!AU63,IF(入力!AU63&gt;入力!AV63,入力!AU63,入力!AV63)))</f>
        <v/>
      </c>
      <c r="AM143" s="283" t="str">
        <f>IF(入力!AW63="",IF(入力!AX63="","",入力!AX63),IF(入力!AX63="",入力!AW63,IF(入力!AW63&gt;入力!AX63,入力!AW63,入力!AX63)))</f>
        <v/>
      </c>
      <c r="AN143" s="199" t="str">
        <f>IF(入力!K63="","", IF(入力!AC63="","", IF(入力!Z63="","", K143/224*((X143-224)+(V143-224)))))</f>
        <v/>
      </c>
    </row>
    <row r="144" spans="1:40">
      <c r="A144" s="96">
        <f>IF(入力!A64="","",入力!A64)</f>
        <v>51</v>
      </c>
      <c r="B144" s="185" t="str">
        <f>IF(入力!B64="","",入力!B64)</f>
        <v/>
      </c>
      <c r="C144" s="185" t="str">
        <f>IF(入力!C64="","",入力!C64)</f>
        <v/>
      </c>
      <c r="D144" s="227" t="str">
        <f>IF(入力!D64="","",入力!D64)</f>
        <v/>
      </c>
      <c r="E144" s="418" t="str">
        <f>IF(入力!E64="", IF(D144="","",DATEDIF(D144,入力!$C$3,"Y")),入力!E64)</f>
        <v/>
      </c>
      <c r="F144" s="353" t="str">
        <f>IF(入力!F64="","",入力!F64)</f>
        <v/>
      </c>
      <c r="G144" s="185" t="str">
        <f>IF(入力!G64="","",入力!G64)</f>
        <v/>
      </c>
      <c r="H144" s="185" t="str">
        <f>IF(入力!H64="","",入力!H64)</f>
        <v/>
      </c>
      <c r="I144" s="353" t="str">
        <f>IF(入力!I64="","",入力!I64)</f>
        <v/>
      </c>
      <c r="J144" s="353" t="str">
        <f>IF(入力!J64="","",入力!J64)</f>
        <v/>
      </c>
      <c r="K144" s="159" t="str">
        <f>IF(入力!K64="","",入力!K64)</f>
        <v/>
      </c>
      <c r="L144" s="83" t="str">
        <f>IF(入力!L64="","",入力!L64)</f>
        <v/>
      </c>
      <c r="M144" s="205" t="str">
        <f>IF(OR(入力!M64="",入力!N64=""),"",((4.57/(1.0888-0.00153*(入力!M64+入力!N64))-4.142)*100))</f>
        <v/>
      </c>
      <c r="N144" s="83" t="str">
        <f>IF(OR(入力!L64="",入力!M64="",入力!N64=""),"",(入力!L64-(入力!L64*(4.57/(1.0888-0.00153*(入力!M64+入力!N64))-4.142)*100)/100))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89" t="str">
        <f>IF(入力!R64="","",入力!R64)</f>
        <v/>
      </c>
      <c r="R144" s="232" t="str">
        <f xml:space="preserve"> IF(入力!S64="",IF(入力!T64="","",入力!T64),IF(入力!T64="",入力!S64,IF(入力!S64&gt;入力!T64,入力!T64,入力!S64)))</f>
        <v/>
      </c>
      <c r="S144" s="487" t="str">
        <f>IF(入力!U64="",IF(入力!V64="","",入力!V64),IF(入力!V64="",入力!U64,IF(入力!U64&gt;入力!V64,入力!V64,入力!U64)))</f>
        <v/>
      </c>
      <c r="T144" s="226" t="str">
        <f>IF(入力!W64="",IF(入力!X64="","",入力!X64),IF(入力!X64="",入力!W64,IF(入力!W64&gt;入力!X64,入力!W64,入力!X64)))</f>
        <v/>
      </c>
      <c r="U144" s="234" t="str">
        <f>IF(入力!Y64="", IF(入力!W64="",IF(入力!X64="","",入力!X64-入力!Q64),IF(入力!X64="",入力!W64-入力!Q64,IF(入力!W64&gt;入力!X64,入力!W64-入力!Q64,入力!X64-入力!Q64))),入力!Y64)</f>
        <v/>
      </c>
      <c r="V144" s="234" t="str">
        <f>IF(入力!Z64="",IF(入力!AA64="","",入力!AA64),IF(入力!AA64="",入力!Z64,IF(入力!Z64&gt;入力!AA64,入力!Z64,入力!AA64)))</f>
        <v/>
      </c>
      <c r="W144" s="234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234" t="str">
        <f>IF(入力!AC64="",IF(入力!AD64="","",入力!AD64),IF(入力!AD64="",入力!AC64,IF(入力!AC64&gt;入力!AD64,入力!AC64,入力!AD64)))</f>
        <v/>
      </c>
      <c r="Y144" s="234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234" t="str">
        <f>IF(入力!AF64="",IF(入力!AG64="","",入力!AG64),IF(入力!AG64="",入力!AF64,IF(入力!AF64&gt;入力!AG64,入力!AF64,入力!AG64)))</f>
        <v/>
      </c>
      <c r="AA144" s="234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126" t="str">
        <f>IF(入力!AI64="",IF(入力!AJ64="","",入力!AJ64),IF(入力!AJ64="",入力!AI64,IF(入力!AI64&gt;入力!AJ64,入力!AI64,入力!AJ64)))</f>
        <v/>
      </c>
      <c r="AC144" s="232" t="str">
        <f>IF(入力!AK64="",IF(入力!AL64="","",入力!AL64),IF(入力!AL64="",入力!AK64,IF(入力!AK64&gt;入力!AL64,入力!AK64,入力!AL64)))</f>
        <v/>
      </c>
      <c r="AD144" s="231" t="str">
        <f>IF(入力!AM64="","",入力!AM64)</f>
        <v/>
      </c>
      <c r="AE144" s="158" t="str">
        <f>IF(入力!AN64="","",入力!AN64)</f>
        <v/>
      </c>
      <c r="AF144" s="231" t="str">
        <f>IF(入力!AO64="","",入力!AO64)</f>
        <v/>
      </c>
      <c r="AG144" s="244" t="str">
        <f>IF(入力!AP64="","",入力!AP64)</f>
        <v/>
      </c>
      <c r="AH144" s="510" t="str">
        <f>IF(入力!AQ64="","",入力!AQ64)</f>
        <v/>
      </c>
      <c r="AI144" s="84" t="str">
        <f>IF(入力!AR64="","",入力!AR64)</f>
        <v/>
      </c>
      <c r="AJ144" s="354" t="str">
        <f>IF(入力!AS64="","",入力!AS64)</f>
        <v/>
      </c>
      <c r="AK144" s="158" t="str">
        <f>IF(入力!AT64="","",入力!AT64)</f>
        <v/>
      </c>
      <c r="AL144" s="160" t="str">
        <f>IF(入力!AU64="",IF(入力!AV64="","",入力!AV64),IF(入力!AV64="",入力!AU64,IF(入力!AU64&gt;入力!AV64,入力!AU64,入力!AV64)))</f>
        <v/>
      </c>
      <c r="AM144" s="283" t="str">
        <f>IF(入力!AW64="",IF(入力!AX64="","",入力!AX64),IF(入力!AX64="",入力!AW64,IF(入力!AW64&gt;入力!AX64,入力!AW64,入力!AX64)))</f>
        <v/>
      </c>
      <c r="AN144" s="199" t="str">
        <f>IF(入力!K64="","", IF(入力!AC64="","", IF(入力!Z64="","", K144/224*((X144-224)+(V144-224)))))</f>
        <v/>
      </c>
    </row>
    <row r="145" spans="1:40">
      <c r="A145" s="96">
        <f>IF(入力!A65="","",入力!A65)</f>
        <v>52</v>
      </c>
      <c r="B145" s="185" t="str">
        <f>IF(入力!B65="","",入力!B65)</f>
        <v/>
      </c>
      <c r="C145" s="185" t="str">
        <f>IF(入力!C65="","",入力!C65)</f>
        <v/>
      </c>
      <c r="D145" s="227" t="str">
        <f>IF(入力!D65="","",入力!D65)</f>
        <v/>
      </c>
      <c r="E145" s="418" t="str">
        <f>IF(入力!E65="", IF(D145="","",DATEDIF(D145,入力!$C$3,"Y")),入力!E65)</f>
        <v/>
      </c>
      <c r="F145" s="353" t="str">
        <f>IF(入力!F65="","",入力!F65)</f>
        <v/>
      </c>
      <c r="G145" s="185" t="str">
        <f>IF(入力!G65="","",入力!G65)</f>
        <v/>
      </c>
      <c r="H145" s="185" t="str">
        <f>IF(入力!H65="","",入力!H65)</f>
        <v/>
      </c>
      <c r="I145" s="353" t="str">
        <f>IF(入力!I65="","",入力!I65)</f>
        <v/>
      </c>
      <c r="J145" s="353" t="str">
        <f>IF(入力!J65="","",入力!J65)</f>
        <v/>
      </c>
      <c r="K145" s="159" t="str">
        <f>IF(入力!K65="","",入力!K65)</f>
        <v/>
      </c>
      <c r="L145" s="83" t="str">
        <f>IF(入力!L65="","",入力!L65)</f>
        <v/>
      </c>
      <c r="M145" s="205" t="str">
        <f>IF(OR(入力!M65="",入力!N65=""),"",((4.57/(1.0888-0.00153*(入力!M65+入力!N65))-4.142)*100))</f>
        <v/>
      </c>
      <c r="N145" s="83" t="str">
        <f>IF(OR(入力!L65="",入力!M65="",入力!N65=""),"",(入力!L65-(入力!L65*(4.57/(1.0888-0.00153*(入力!M65+入力!N65))-4.142)*100)/100))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89" t="str">
        <f>IF(入力!R65="","",入力!R65)</f>
        <v/>
      </c>
      <c r="R145" s="232" t="str">
        <f xml:space="preserve"> IF(入力!S65="",IF(入力!T65="","",入力!T65),IF(入力!T65="",入力!S65,IF(入力!S65&gt;入力!T65,入力!T65,入力!S65)))</f>
        <v/>
      </c>
      <c r="S145" s="487" t="str">
        <f>IF(入力!U65="",IF(入力!V65="","",入力!V65),IF(入力!V65="",入力!U65,IF(入力!U65&gt;入力!V65,入力!V65,入力!U65)))</f>
        <v/>
      </c>
      <c r="T145" s="226" t="str">
        <f>IF(入力!W65="",IF(入力!X65="","",入力!X65),IF(入力!X65="",入力!W65,IF(入力!W65&gt;入力!X65,入力!W65,入力!X65)))</f>
        <v/>
      </c>
      <c r="U145" s="234" t="str">
        <f>IF(入力!Y65="", IF(入力!W65="",IF(入力!X65="","",入力!X65-入力!Q65),IF(入力!X65="",入力!W65-入力!Q65,IF(入力!W65&gt;入力!X65,入力!W65-入力!Q65,入力!X65-入力!Q65))),入力!Y65)</f>
        <v/>
      </c>
      <c r="V145" s="234" t="str">
        <f>IF(入力!Z65="",IF(入力!AA65="","",入力!AA65),IF(入力!AA65="",入力!Z65,IF(入力!Z65&gt;入力!AA65,入力!Z65,入力!AA65)))</f>
        <v/>
      </c>
      <c r="W145" s="234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234" t="str">
        <f>IF(入力!AC65="",IF(入力!AD65="","",入力!AD65),IF(入力!AD65="",入力!AC65,IF(入力!AC65&gt;入力!AD65,入力!AC65,入力!AD65)))</f>
        <v/>
      </c>
      <c r="Y145" s="234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234" t="str">
        <f>IF(入力!AF65="",IF(入力!AG65="","",入力!AG65),IF(入力!AG65="",入力!AF65,IF(入力!AF65&gt;入力!AG65,入力!AF65,入力!AG65)))</f>
        <v/>
      </c>
      <c r="AA145" s="234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126" t="str">
        <f>IF(入力!AI65="",IF(入力!AJ65="","",入力!AJ65),IF(入力!AJ65="",入力!AI65,IF(入力!AI65&gt;入力!AJ65,入力!AI65,入力!AJ65)))</f>
        <v/>
      </c>
      <c r="AC145" s="232" t="str">
        <f>IF(入力!AK65="",IF(入力!AL65="","",入力!AL65),IF(入力!AL65="",入力!AK65,IF(入力!AK65&gt;入力!AL65,入力!AK65,入力!AL65)))</f>
        <v/>
      </c>
      <c r="AD145" s="231" t="str">
        <f>IF(入力!AM65="","",入力!AM65)</f>
        <v/>
      </c>
      <c r="AE145" s="158" t="str">
        <f>IF(入力!AN65="","",入力!AN65)</f>
        <v/>
      </c>
      <c r="AF145" s="231" t="str">
        <f>IF(入力!AO65="","",入力!AO65)</f>
        <v/>
      </c>
      <c r="AG145" s="244" t="str">
        <f>IF(入力!AP65="","",入力!AP65)</f>
        <v/>
      </c>
      <c r="AH145" s="510" t="str">
        <f>IF(入力!AQ65="","",入力!AQ65)</f>
        <v/>
      </c>
      <c r="AI145" s="84" t="str">
        <f>IF(入力!AR65="","",入力!AR65)</f>
        <v/>
      </c>
      <c r="AJ145" s="354" t="str">
        <f>IF(入力!AS65="","",入力!AS65)</f>
        <v/>
      </c>
      <c r="AK145" s="158" t="str">
        <f>IF(入力!AT65="","",入力!AT65)</f>
        <v/>
      </c>
      <c r="AL145" s="160" t="str">
        <f>IF(入力!AU65="",IF(入力!AV65="","",入力!AV65),IF(入力!AV65="",入力!AU65,IF(入力!AU65&gt;入力!AV65,入力!AU65,入力!AV65)))</f>
        <v/>
      </c>
      <c r="AM145" s="283" t="str">
        <f>IF(入力!AW65="",IF(入力!AX65="","",入力!AX65),IF(入力!AX65="",入力!AW65,IF(入力!AW65&gt;入力!AX65,入力!AW65,入力!AX65)))</f>
        <v/>
      </c>
      <c r="AN145" s="199" t="str">
        <f>IF(入力!K65="","", IF(入力!AC65="","", IF(入力!Z65="","", K145/224*((X145-224)+(V145-224)))))</f>
        <v/>
      </c>
    </row>
    <row r="146" spans="1:40">
      <c r="A146" s="96">
        <f>IF(入力!A66="","",入力!A66)</f>
        <v>53</v>
      </c>
      <c r="B146" s="185" t="str">
        <f>IF(入力!B66="","",入力!B66)</f>
        <v/>
      </c>
      <c r="C146" s="185" t="str">
        <f>IF(入力!C66="","",入力!C66)</f>
        <v/>
      </c>
      <c r="D146" s="227" t="str">
        <f>IF(入力!D66="","",入力!D66)</f>
        <v/>
      </c>
      <c r="E146" s="418" t="str">
        <f>IF(入力!E66="", IF(D146="","",DATEDIF(D146,入力!$C$3,"Y")),入力!E66)</f>
        <v/>
      </c>
      <c r="F146" s="353" t="str">
        <f>IF(入力!F66="","",入力!F66)</f>
        <v/>
      </c>
      <c r="G146" s="185" t="str">
        <f>IF(入力!G66="","",入力!G66)</f>
        <v/>
      </c>
      <c r="H146" s="185" t="str">
        <f>IF(入力!H66="","",入力!H66)</f>
        <v/>
      </c>
      <c r="I146" s="353" t="str">
        <f>IF(入力!I66="","",入力!I66)</f>
        <v/>
      </c>
      <c r="J146" s="353" t="str">
        <f>IF(入力!J66="","",入力!J66)</f>
        <v/>
      </c>
      <c r="K146" s="159" t="str">
        <f>IF(入力!K66="","",入力!K66)</f>
        <v/>
      </c>
      <c r="L146" s="83" t="str">
        <f>IF(入力!L66="","",入力!L66)</f>
        <v/>
      </c>
      <c r="M146" s="205" t="str">
        <f>IF(OR(入力!M66="",入力!N66=""),"",((4.57/(1.0888-0.00153*(入力!M66+入力!N66))-4.142)*100))</f>
        <v/>
      </c>
      <c r="N146" s="83" t="str">
        <f>IF(OR(入力!L66="",入力!M66="",入力!N66=""),"",(入力!L66-(入力!L66*(4.57/(1.0888-0.00153*(入力!M66+入力!N66))-4.142)*100)/100))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89" t="str">
        <f>IF(入力!R66="","",入力!R66)</f>
        <v/>
      </c>
      <c r="R146" s="232" t="str">
        <f xml:space="preserve"> IF(入力!S66="",IF(入力!T66="","",入力!T66),IF(入力!T66="",入力!S66,IF(入力!S66&gt;入力!T66,入力!T66,入力!S66)))</f>
        <v/>
      </c>
      <c r="S146" s="487" t="str">
        <f>IF(入力!U66="",IF(入力!V66="","",入力!V66),IF(入力!V66="",入力!U66,IF(入力!U66&gt;入力!V66,入力!V66,入力!U66)))</f>
        <v/>
      </c>
      <c r="T146" s="226" t="str">
        <f>IF(入力!W66="",IF(入力!X66="","",入力!X66),IF(入力!X66="",入力!W66,IF(入力!W66&gt;入力!X66,入力!W66,入力!X66)))</f>
        <v/>
      </c>
      <c r="U146" s="234" t="str">
        <f>IF(入力!Y66="", IF(入力!W66="",IF(入力!X66="","",入力!X66-入力!Q66),IF(入力!X66="",入力!W66-入力!Q66,IF(入力!W66&gt;入力!X66,入力!W66-入力!Q66,入力!X66-入力!Q66))),入力!Y66)</f>
        <v/>
      </c>
      <c r="V146" s="234" t="str">
        <f>IF(入力!Z66="",IF(入力!AA66="","",入力!AA66),IF(入力!AA66="",入力!Z66,IF(入力!Z66&gt;入力!AA66,入力!Z66,入力!AA66)))</f>
        <v/>
      </c>
      <c r="W146" s="234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234" t="str">
        <f>IF(入力!AC66="",IF(入力!AD66="","",入力!AD66),IF(入力!AD66="",入力!AC66,IF(入力!AC66&gt;入力!AD66,入力!AC66,入力!AD66)))</f>
        <v/>
      </c>
      <c r="Y146" s="234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234" t="str">
        <f>IF(入力!AF66="",IF(入力!AG66="","",入力!AG66),IF(入力!AG66="",入力!AF66,IF(入力!AF66&gt;入力!AG66,入力!AF66,入力!AG66)))</f>
        <v/>
      </c>
      <c r="AA146" s="234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126" t="str">
        <f>IF(入力!AI66="",IF(入力!AJ66="","",入力!AJ66),IF(入力!AJ66="",入力!AI66,IF(入力!AI66&gt;入力!AJ66,入力!AI66,入力!AJ66)))</f>
        <v/>
      </c>
      <c r="AC146" s="232" t="str">
        <f>IF(入力!AK66="",IF(入力!AL66="","",入力!AL66),IF(入力!AL66="",入力!AK66,IF(入力!AK66&gt;入力!AL66,入力!AK66,入力!AL66)))</f>
        <v/>
      </c>
      <c r="AD146" s="231" t="str">
        <f>IF(入力!AM66="","",入力!AM66)</f>
        <v/>
      </c>
      <c r="AE146" s="158" t="str">
        <f>IF(入力!AN66="","",入力!AN66)</f>
        <v/>
      </c>
      <c r="AF146" s="231" t="str">
        <f>IF(入力!AO66="","",入力!AO66)</f>
        <v/>
      </c>
      <c r="AG146" s="244" t="str">
        <f>IF(入力!AP66="","",入力!AP66)</f>
        <v/>
      </c>
      <c r="AH146" s="510" t="str">
        <f>IF(入力!AQ66="","",入力!AQ66)</f>
        <v/>
      </c>
      <c r="AI146" s="84" t="str">
        <f>IF(入力!AR66="","",入力!AR66)</f>
        <v/>
      </c>
      <c r="AJ146" s="354" t="str">
        <f>IF(入力!AS66="","",入力!AS66)</f>
        <v/>
      </c>
      <c r="AK146" s="158" t="str">
        <f>IF(入力!AT66="","",入力!AT66)</f>
        <v/>
      </c>
      <c r="AL146" s="160" t="str">
        <f>IF(入力!AU66="",IF(入力!AV66="","",入力!AV66),IF(入力!AV66="",入力!AU66,IF(入力!AU66&gt;入力!AV66,入力!AU66,入力!AV66)))</f>
        <v/>
      </c>
      <c r="AM146" s="283" t="str">
        <f>IF(入力!AW66="",IF(入力!AX66="","",入力!AX66),IF(入力!AX66="",入力!AW66,IF(入力!AW66&gt;入力!AX66,入力!AW66,入力!AX66)))</f>
        <v/>
      </c>
      <c r="AN146" s="199" t="str">
        <f>IF(入力!K66="","", IF(入力!AC66="","", IF(入力!Z66="","", K146/224*((X146-224)+(V146-224)))))</f>
        <v/>
      </c>
    </row>
    <row r="147" spans="1:40">
      <c r="A147" s="96">
        <f>IF(入力!A67="","",入力!A67)</f>
        <v>54</v>
      </c>
      <c r="B147" s="185" t="str">
        <f>IF(入力!B67="","",入力!B67)</f>
        <v/>
      </c>
      <c r="C147" s="185" t="str">
        <f>IF(入力!C67="","",入力!C67)</f>
        <v/>
      </c>
      <c r="D147" s="227" t="str">
        <f>IF(入力!D67="","",入力!D67)</f>
        <v/>
      </c>
      <c r="E147" s="418" t="str">
        <f>IF(入力!E67="", IF(D147="","",DATEDIF(D147,入力!$C$3,"Y")),入力!E67)</f>
        <v/>
      </c>
      <c r="F147" s="353" t="str">
        <f>IF(入力!F67="","",入力!F67)</f>
        <v/>
      </c>
      <c r="G147" s="185" t="str">
        <f>IF(入力!G67="","",入力!G67)</f>
        <v/>
      </c>
      <c r="H147" s="185" t="str">
        <f>IF(入力!H67="","",入力!H67)</f>
        <v/>
      </c>
      <c r="I147" s="353" t="str">
        <f>IF(入力!I67="","",入力!I67)</f>
        <v/>
      </c>
      <c r="J147" s="353" t="str">
        <f>IF(入力!J67="","",入力!J67)</f>
        <v/>
      </c>
      <c r="K147" s="159" t="str">
        <f>IF(入力!K67="","",入力!K67)</f>
        <v/>
      </c>
      <c r="L147" s="83" t="str">
        <f>IF(入力!L67="","",入力!L67)</f>
        <v/>
      </c>
      <c r="M147" s="205" t="str">
        <f>IF(OR(入力!M67="",入力!N67=""),"",((4.57/(1.0888-0.00153*(入力!M67+入力!N67))-4.142)*100))</f>
        <v/>
      </c>
      <c r="N147" s="83" t="str">
        <f>IF(OR(入力!L67="",入力!M67="",入力!N67=""),"",(入力!L67-(入力!L67*(4.57/(1.0888-0.00153*(入力!M67+入力!N67))-4.142)*100)/100))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89" t="str">
        <f>IF(入力!R67="","",入力!R67)</f>
        <v/>
      </c>
      <c r="R147" s="232" t="str">
        <f xml:space="preserve"> IF(入力!S67="",IF(入力!T67="","",入力!T67),IF(入力!T67="",入力!S67,IF(入力!S67&gt;入力!T67,入力!T67,入力!S67)))</f>
        <v/>
      </c>
      <c r="S147" s="487" t="str">
        <f>IF(入力!U67="",IF(入力!V67="","",入力!V67),IF(入力!V67="",入力!U67,IF(入力!U67&gt;入力!V67,入力!V67,入力!U67)))</f>
        <v/>
      </c>
      <c r="T147" s="226" t="str">
        <f>IF(入力!W67="",IF(入力!X67="","",入力!X67),IF(入力!X67="",入力!W67,IF(入力!W67&gt;入力!X67,入力!W67,入力!X67)))</f>
        <v/>
      </c>
      <c r="U147" s="234" t="str">
        <f>IF(入力!Y67="", IF(入力!W67="",IF(入力!X67="","",入力!X67-入力!Q67),IF(入力!X67="",入力!W67-入力!Q67,IF(入力!W67&gt;入力!X67,入力!W67-入力!Q67,入力!X67-入力!Q67))),入力!Y67)</f>
        <v/>
      </c>
      <c r="V147" s="234" t="str">
        <f>IF(入力!Z67="",IF(入力!AA67="","",入力!AA67),IF(入力!AA67="",入力!Z67,IF(入力!Z67&gt;入力!AA67,入力!Z67,入力!AA67)))</f>
        <v/>
      </c>
      <c r="W147" s="234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234" t="str">
        <f>IF(入力!AC67="",IF(入力!AD67="","",入力!AD67),IF(入力!AD67="",入力!AC67,IF(入力!AC67&gt;入力!AD67,入力!AC67,入力!AD67)))</f>
        <v/>
      </c>
      <c r="Y147" s="234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234" t="str">
        <f>IF(入力!AF67="",IF(入力!AG67="","",入力!AG67),IF(入力!AG67="",入力!AF67,IF(入力!AF67&gt;入力!AG67,入力!AF67,入力!AG67)))</f>
        <v/>
      </c>
      <c r="AA147" s="234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126" t="str">
        <f>IF(入力!AI67="",IF(入力!AJ67="","",入力!AJ67),IF(入力!AJ67="",入力!AI67,IF(入力!AI67&gt;入力!AJ67,入力!AI67,入力!AJ67)))</f>
        <v/>
      </c>
      <c r="AC147" s="232" t="str">
        <f>IF(入力!AK67="",IF(入力!AL67="","",入力!AL67),IF(入力!AL67="",入力!AK67,IF(入力!AK67&gt;入力!AL67,入力!AK67,入力!AL67)))</f>
        <v/>
      </c>
      <c r="AD147" s="231" t="str">
        <f>IF(入力!AM67="","",入力!AM67)</f>
        <v/>
      </c>
      <c r="AE147" s="158" t="str">
        <f>IF(入力!AN67="","",入力!AN67)</f>
        <v/>
      </c>
      <c r="AF147" s="231" t="str">
        <f>IF(入力!AO67="","",入力!AO67)</f>
        <v/>
      </c>
      <c r="AG147" s="244" t="str">
        <f>IF(入力!AP67="","",入力!AP67)</f>
        <v/>
      </c>
      <c r="AH147" s="510" t="str">
        <f>IF(入力!AQ67="","",入力!AQ67)</f>
        <v/>
      </c>
      <c r="AI147" s="84" t="str">
        <f>IF(入力!AR67="","",入力!AR67)</f>
        <v/>
      </c>
      <c r="AJ147" s="354" t="str">
        <f>IF(入力!AS67="","",入力!AS67)</f>
        <v/>
      </c>
      <c r="AK147" s="158" t="str">
        <f>IF(入力!AT67="","",入力!AT67)</f>
        <v/>
      </c>
      <c r="AL147" s="160" t="str">
        <f>IF(入力!AU67="",IF(入力!AV67="","",入力!AV67),IF(入力!AV67="",入力!AU67,IF(入力!AU67&gt;入力!AV67,入力!AU67,入力!AV67)))</f>
        <v/>
      </c>
      <c r="AM147" s="283" t="str">
        <f>IF(入力!AW67="",IF(入力!AX67="","",入力!AX67),IF(入力!AX67="",入力!AW67,IF(入力!AW67&gt;入力!AX67,入力!AW67,入力!AX67)))</f>
        <v/>
      </c>
      <c r="AN147" s="199" t="str">
        <f>IF(入力!K67="","", IF(入力!AC67="","", IF(入力!Z67="","", K147/224*((X147-224)+(V147-224)))))</f>
        <v/>
      </c>
    </row>
    <row r="148" spans="1:40">
      <c r="A148" s="96">
        <f>IF(入力!A68="","",入力!A68)</f>
        <v>55</v>
      </c>
      <c r="B148" s="185" t="str">
        <f>IF(入力!B68="","",入力!B68)</f>
        <v/>
      </c>
      <c r="C148" s="185" t="str">
        <f>IF(入力!C68="","",入力!C68)</f>
        <v/>
      </c>
      <c r="D148" s="227" t="str">
        <f>IF(入力!D68="","",入力!D68)</f>
        <v/>
      </c>
      <c r="E148" s="418" t="str">
        <f>IF(入力!E68="", IF(D148="","",DATEDIF(D148,入力!$C$3,"Y")),入力!E68)</f>
        <v/>
      </c>
      <c r="F148" s="353" t="str">
        <f>IF(入力!F68="","",入力!F68)</f>
        <v/>
      </c>
      <c r="G148" s="185" t="str">
        <f>IF(入力!G68="","",入力!G68)</f>
        <v/>
      </c>
      <c r="H148" s="185" t="str">
        <f>IF(入力!H68="","",入力!H68)</f>
        <v/>
      </c>
      <c r="I148" s="353" t="str">
        <f>IF(入力!I68="","",入力!I68)</f>
        <v/>
      </c>
      <c r="J148" s="353" t="str">
        <f>IF(入力!J68="","",入力!J68)</f>
        <v/>
      </c>
      <c r="K148" s="159" t="str">
        <f>IF(入力!K68="","",入力!K68)</f>
        <v/>
      </c>
      <c r="L148" s="83" t="str">
        <f>IF(入力!L68="","",入力!L68)</f>
        <v/>
      </c>
      <c r="M148" s="205" t="str">
        <f>IF(OR(入力!M68="",入力!N68=""),"",((4.57/(1.0888-0.00153*(入力!M68+入力!N68))-4.142)*100))</f>
        <v/>
      </c>
      <c r="N148" s="83" t="str">
        <f>IF(OR(入力!L68="",入力!M68="",入力!N68=""),"",(入力!L68-(入力!L68*(4.57/(1.0888-0.00153*(入力!M68+入力!N68))-4.142)*100)/100))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89" t="str">
        <f>IF(入力!R68="","",入力!R68)</f>
        <v/>
      </c>
      <c r="R148" s="232" t="str">
        <f xml:space="preserve"> IF(入力!S68="",IF(入力!T68="","",入力!T68),IF(入力!T68="",入力!S68,IF(入力!S68&gt;入力!T68,入力!T68,入力!S68)))</f>
        <v/>
      </c>
      <c r="S148" s="487" t="str">
        <f>IF(入力!U68="",IF(入力!V68="","",入力!V68),IF(入力!V68="",入力!U68,IF(入力!U68&gt;入力!V68,入力!V68,入力!U68)))</f>
        <v/>
      </c>
      <c r="T148" s="226" t="str">
        <f>IF(入力!W68="",IF(入力!X68="","",入力!X68),IF(入力!X68="",入力!W68,IF(入力!W68&gt;入力!X68,入力!W68,入力!X68)))</f>
        <v/>
      </c>
      <c r="U148" s="234" t="str">
        <f>IF(入力!Y68="", IF(入力!W68="",IF(入力!X68="","",入力!X68-入力!Q68),IF(入力!X68="",入力!W68-入力!Q68,IF(入力!W68&gt;入力!X68,入力!W68-入力!Q68,入力!X68-入力!Q68))),入力!Y68)</f>
        <v/>
      </c>
      <c r="V148" s="234" t="str">
        <f>IF(入力!Z68="",IF(入力!AA68="","",入力!AA68),IF(入力!AA68="",入力!Z68,IF(入力!Z68&gt;入力!AA68,入力!Z68,入力!AA68)))</f>
        <v/>
      </c>
      <c r="W148" s="234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234" t="str">
        <f>IF(入力!AC68="",IF(入力!AD68="","",入力!AD68),IF(入力!AD68="",入力!AC68,IF(入力!AC68&gt;入力!AD68,入力!AC68,入力!AD68)))</f>
        <v/>
      </c>
      <c r="Y148" s="234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234" t="str">
        <f>IF(入力!AF68="",IF(入力!AG68="","",入力!AG68),IF(入力!AG68="",入力!AF68,IF(入力!AF68&gt;入力!AG68,入力!AF68,入力!AG68)))</f>
        <v/>
      </c>
      <c r="AA148" s="234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126" t="str">
        <f>IF(入力!AI68="",IF(入力!AJ68="","",入力!AJ68),IF(入力!AJ68="",入力!AI68,IF(入力!AI68&gt;入力!AJ68,入力!AI68,入力!AJ68)))</f>
        <v/>
      </c>
      <c r="AC148" s="232" t="str">
        <f>IF(入力!AK68="",IF(入力!AL68="","",入力!AL68),IF(入力!AL68="",入力!AK68,IF(入力!AK68&gt;入力!AL68,入力!AK68,入力!AL68)))</f>
        <v/>
      </c>
      <c r="AD148" s="231" t="str">
        <f>IF(入力!AM68="","",入力!AM68)</f>
        <v/>
      </c>
      <c r="AE148" s="158" t="str">
        <f>IF(入力!AN68="","",入力!AN68)</f>
        <v/>
      </c>
      <c r="AF148" s="231" t="str">
        <f>IF(入力!AO68="","",入力!AO68)</f>
        <v/>
      </c>
      <c r="AG148" s="244" t="str">
        <f>IF(入力!AP68="","",入力!AP68)</f>
        <v/>
      </c>
      <c r="AH148" s="510" t="str">
        <f>IF(入力!AQ68="","",入力!AQ68)</f>
        <v/>
      </c>
      <c r="AI148" s="84" t="str">
        <f>IF(入力!AR68="","",入力!AR68)</f>
        <v/>
      </c>
      <c r="AJ148" s="354" t="str">
        <f>IF(入力!AS68="","",入力!AS68)</f>
        <v/>
      </c>
      <c r="AK148" s="158" t="str">
        <f>IF(入力!AT68="","",入力!AT68)</f>
        <v/>
      </c>
      <c r="AL148" s="160" t="str">
        <f>IF(入力!AU68="",IF(入力!AV68="","",入力!AV68),IF(入力!AV68="",入力!AU68,IF(入力!AU68&gt;入力!AV68,入力!AU68,入力!AV68)))</f>
        <v/>
      </c>
      <c r="AM148" s="283" t="str">
        <f>IF(入力!AW68="",IF(入力!AX68="","",入力!AX68),IF(入力!AX68="",入力!AW68,IF(入力!AW68&gt;入力!AX68,入力!AW68,入力!AX68)))</f>
        <v/>
      </c>
      <c r="AN148" s="199" t="str">
        <f>IF(入力!K68="","", IF(入力!AC68="","", IF(入力!Z68="","", K148/224*((X148-224)+(V148-224)))))</f>
        <v/>
      </c>
    </row>
    <row r="149" spans="1:40">
      <c r="A149" s="96">
        <f>IF(入力!A69="","",入力!A69)</f>
        <v>56</v>
      </c>
      <c r="B149" s="185" t="str">
        <f>IF(入力!B69="","",入力!B69)</f>
        <v/>
      </c>
      <c r="C149" s="185" t="str">
        <f>IF(入力!C69="","",入力!C69)</f>
        <v/>
      </c>
      <c r="D149" s="227" t="str">
        <f>IF(入力!D69="","",入力!D69)</f>
        <v/>
      </c>
      <c r="E149" s="418" t="str">
        <f>IF(入力!E69="", IF(D149="","",DATEDIF(D149,入力!$C$3,"Y")),入力!E69)</f>
        <v/>
      </c>
      <c r="F149" s="353" t="str">
        <f>IF(入力!F69="","",入力!F69)</f>
        <v/>
      </c>
      <c r="G149" s="185" t="str">
        <f>IF(入力!G69="","",入力!G69)</f>
        <v/>
      </c>
      <c r="H149" s="185" t="str">
        <f>IF(入力!H69="","",入力!H69)</f>
        <v/>
      </c>
      <c r="I149" s="353" t="str">
        <f>IF(入力!I69="","",入力!I69)</f>
        <v/>
      </c>
      <c r="J149" s="353" t="str">
        <f>IF(入力!J69="","",入力!J69)</f>
        <v/>
      </c>
      <c r="K149" s="159" t="str">
        <f>IF(入力!K69="","",入力!K69)</f>
        <v/>
      </c>
      <c r="L149" s="83" t="str">
        <f>IF(入力!L69="","",入力!L69)</f>
        <v/>
      </c>
      <c r="M149" s="205" t="str">
        <f>IF(OR(入力!M69="",入力!N69=""),"",((4.57/(1.0888-0.00153*(入力!M69+入力!N69))-4.142)*100))</f>
        <v/>
      </c>
      <c r="N149" s="83" t="str">
        <f>IF(OR(入力!L69="",入力!M69="",入力!N69=""),"",(入力!L69-(入力!L69*(4.57/(1.0888-0.00153*(入力!M69+入力!N69))-4.142)*100)/100))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89" t="str">
        <f>IF(入力!R69="","",入力!R69)</f>
        <v/>
      </c>
      <c r="R149" s="232" t="str">
        <f xml:space="preserve"> IF(入力!S69="",IF(入力!T69="","",入力!T69),IF(入力!T69="",入力!S69,IF(入力!S69&gt;入力!T69,入力!T69,入力!S69)))</f>
        <v/>
      </c>
      <c r="S149" s="487" t="str">
        <f>IF(入力!U69="",IF(入力!V69="","",入力!V69),IF(入力!V69="",入力!U69,IF(入力!U69&gt;入力!V69,入力!V69,入力!U69)))</f>
        <v/>
      </c>
      <c r="T149" s="226" t="str">
        <f>IF(入力!W69="",IF(入力!X69="","",入力!X69),IF(入力!X69="",入力!W69,IF(入力!W69&gt;入力!X69,入力!W69,入力!X69)))</f>
        <v/>
      </c>
      <c r="U149" s="234" t="str">
        <f>IF(入力!Y69="", IF(入力!W69="",IF(入力!X69="","",入力!X69-入力!Q69),IF(入力!X69="",入力!W69-入力!Q69,IF(入力!W69&gt;入力!X69,入力!W69-入力!Q69,入力!X69-入力!Q69))),入力!Y69)</f>
        <v/>
      </c>
      <c r="V149" s="234" t="str">
        <f>IF(入力!Z69="",IF(入力!AA69="","",入力!AA69),IF(入力!AA69="",入力!Z69,IF(入力!Z69&gt;入力!AA69,入力!Z69,入力!AA69)))</f>
        <v/>
      </c>
      <c r="W149" s="234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234" t="str">
        <f>IF(入力!AC69="",IF(入力!AD69="","",入力!AD69),IF(入力!AD69="",入力!AC69,IF(入力!AC69&gt;入力!AD69,入力!AC69,入力!AD69)))</f>
        <v/>
      </c>
      <c r="Y149" s="234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234" t="str">
        <f>IF(入力!AF69="",IF(入力!AG69="","",入力!AG69),IF(入力!AG69="",入力!AF69,IF(入力!AF69&gt;入力!AG69,入力!AF69,入力!AG69)))</f>
        <v/>
      </c>
      <c r="AA149" s="234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126" t="str">
        <f>IF(入力!AI69="",IF(入力!AJ69="","",入力!AJ69),IF(入力!AJ69="",入力!AI69,IF(入力!AI69&gt;入力!AJ69,入力!AI69,入力!AJ69)))</f>
        <v/>
      </c>
      <c r="AC149" s="232" t="str">
        <f>IF(入力!AK69="",IF(入力!AL69="","",入力!AL69),IF(入力!AL69="",入力!AK69,IF(入力!AK69&gt;入力!AL69,入力!AK69,入力!AL69)))</f>
        <v/>
      </c>
      <c r="AD149" s="231" t="str">
        <f>IF(入力!AM69="","",入力!AM69)</f>
        <v/>
      </c>
      <c r="AE149" s="158" t="str">
        <f>IF(入力!AN69="","",入力!AN69)</f>
        <v/>
      </c>
      <c r="AF149" s="231" t="str">
        <f>IF(入力!AO69="","",入力!AO69)</f>
        <v/>
      </c>
      <c r="AG149" s="244" t="str">
        <f>IF(入力!AP69="","",入力!AP69)</f>
        <v/>
      </c>
      <c r="AH149" s="510" t="str">
        <f>IF(入力!AQ69="","",入力!AQ69)</f>
        <v/>
      </c>
      <c r="AI149" s="84" t="str">
        <f>IF(入力!AR69="","",入力!AR69)</f>
        <v/>
      </c>
      <c r="AJ149" s="354" t="str">
        <f>IF(入力!AS69="","",入力!AS69)</f>
        <v/>
      </c>
      <c r="AK149" s="158" t="str">
        <f>IF(入力!AT69="","",入力!AT69)</f>
        <v/>
      </c>
      <c r="AL149" s="160" t="str">
        <f>IF(入力!AU69="",IF(入力!AV69="","",入力!AV69),IF(入力!AV69="",入力!AU69,IF(入力!AU69&gt;入力!AV69,入力!AU69,入力!AV69)))</f>
        <v/>
      </c>
      <c r="AM149" s="283" t="str">
        <f>IF(入力!AW69="",IF(入力!AX69="","",入力!AX69),IF(入力!AX69="",入力!AW69,IF(入力!AW69&gt;入力!AX69,入力!AW69,入力!AX69)))</f>
        <v/>
      </c>
      <c r="AN149" s="199" t="str">
        <f>IF(入力!K69="","", IF(入力!AC69="","", IF(入力!Z69="","", K149/224*((X149-224)+(V149-224)))))</f>
        <v/>
      </c>
    </row>
    <row r="150" spans="1:40">
      <c r="A150" s="96">
        <f>IF(入力!A70="","",入力!A70)</f>
        <v>57</v>
      </c>
      <c r="B150" s="185" t="str">
        <f>IF(入力!B70="","",入力!B70)</f>
        <v/>
      </c>
      <c r="C150" s="185" t="str">
        <f>IF(入力!C70="","",入力!C70)</f>
        <v/>
      </c>
      <c r="D150" s="227" t="str">
        <f>IF(入力!D70="","",入力!D70)</f>
        <v/>
      </c>
      <c r="E150" s="418" t="str">
        <f>IF(入力!E70="", IF(D150="","",DATEDIF(D150,入力!$C$3,"Y")),入力!E70)</f>
        <v/>
      </c>
      <c r="F150" s="353" t="str">
        <f>IF(入力!F70="","",入力!F70)</f>
        <v/>
      </c>
      <c r="G150" s="185" t="str">
        <f>IF(入力!G70="","",入力!G70)</f>
        <v/>
      </c>
      <c r="H150" s="185" t="str">
        <f>IF(入力!H70="","",入力!H70)</f>
        <v/>
      </c>
      <c r="I150" s="353" t="str">
        <f>IF(入力!I70="","",入力!I70)</f>
        <v/>
      </c>
      <c r="J150" s="353" t="str">
        <f>IF(入力!J70="","",入力!J70)</f>
        <v/>
      </c>
      <c r="K150" s="159" t="str">
        <f>IF(入力!K70="","",入力!K70)</f>
        <v/>
      </c>
      <c r="L150" s="83" t="str">
        <f>IF(入力!L70="","",入力!L70)</f>
        <v/>
      </c>
      <c r="M150" s="205" t="str">
        <f>IF(OR(入力!M70="",入力!N70=""),"",((4.57/(1.0888-0.00153*(入力!M70+入力!N70))-4.142)*100))</f>
        <v/>
      </c>
      <c r="N150" s="83" t="str">
        <f>IF(OR(入力!L70="",入力!M70="",入力!N70=""),"",(入力!L70-(入力!L70*(4.57/(1.0888-0.00153*(入力!M70+入力!N70))-4.142)*100)/100))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89" t="str">
        <f>IF(入力!R70="","",入力!R70)</f>
        <v/>
      </c>
      <c r="R150" s="232" t="str">
        <f xml:space="preserve"> IF(入力!S70="",IF(入力!T70="","",入力!T70),IF(入力!T70="",入力!S70,IF(入力!S70&gt;入力!T70,入力!T70,入力!S70)))</f>
        <v/>
      </c>
      <c r="S150" s="487" t="str">
        <f>IF(入力!U70="",IF(入力!V70="","",入力!V70),IF(入力!V70="",入力!U70,IF(入力!U70&gt;入力!V70,入力!V70,入力!U70)))</f>
        <v/>
      </c>
      <c r="T150" s="226" t="str">
        <f>IF(入力!W70="",IF(入力!X70="","",入力!X70),IF(入力!X70="",入力!W70,IF(入力!W70&gt;入力!X70,入力!W70,入力!X70)))</f>
        <v/>
      </c>
      <c r="U150" s="234" t="str">
        <f>IF(入力!Y70="", IF(入力!W70="",IF(入力!X70="","",入力!X70-入力!Q70),IF(入力!X70="",入力!W70-入力!Q70,IF(入力!W70&gt;入力!X70,入力!W70-入力!Q70,入力!X70-入力!Q70))),入力!Y70)</f>
        <v/>
      </c>
      <c r="V150" s="234" t="str">
        <f>IF(入力!Z70="",IF(入力!AA70="","",入力!AA70),IF(入力!AA70="",入力!Z70,IF(入力!Z70&gt;入力!AA70,入力!Z70,入力!AA70)))</f>
        <v/>
      </c>
      <c r="W150" s="234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234" t="str">
        <f>IF(入力!AC70="",IF(入力!AD70="","",入力!AD70),IF(入力!AD70="",入力!AC70,IF(入力!AC70&gt;入力!AD70,入力!AC70,入力!AD70)))</f>
        <v/>
      </c>
      <c r="Y150" s="234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234" t="str">
        <f>IF(入力!AF70="",IF(入力!AG70="","",入力!AG70),IF(入力!AG70="",入力!AF70,IF(入力!AF70&gt;入力!AG70,入力!AF70,入力!AG70)))</f>
        <v/>
      </c>
      <c r="AA150" s="234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126" t="str">
        <f>IF(入力!AI70="",IF(入力!AJ70="","",入力!AJ70),IF(入力!AJ70="",入力!AI70,IF(入力!AI70&gt;入力!AJ70,入力!AI70,入力!AJ70)))</f>
        <v/>
      </c>
      <c r="AC150" s="232" t="str">
        <f>IF(入力!AK70="",IF(入力!AL70="","",入力!AL70),IF(入力!AL70="",入力!AK70,IF(入力!AK70&gt;入力!AL70,入力!AK70,入力!AL70)))</f>
        <v/>
      </c>
      <c r="AD150" s="231" t="str">
        <f>IF(入力!AM70="","",入力!AM70)</f>
        <v/>
      </c>
      <c r="AE150" s="158" t="str">
        <f>IF(入力!AN70="","",入力!AN70)</f>
        <v/>
      </c>
      <c r="AF150" s="231" t="str">
        <f>IF(入力!AO70="","",入力!AO70)</f>
        <v/>
      </c>
      <c r="AG150" s="244" t="str">
        <f>IF(入力!AP70="","",入力!AP70)</f>
        <v/>
      </c>
      <c r="AH150" s="510" t="str">
        <f>IF(入力!AQ70="","",入力!AQ70)</f>
        <v/>
      </c>
      <c r="AI150" s="84" t="str">
        <f>IF(入力!AR70="","",入力!AR70)</f>
        <v/>
      </c>
      <c r="AJ150" s="354" t="str">
        <f>IF(入力!AS70="","",入力!AS70)</f>
        <v/>
      </c>
      <c r="AK150" s="158" t="str">
        <f>IF(入力!AT70="","",入力!AT70)</f>
        <v/>
      </c>
      <c r="AL150" s="160" t="str">
        <f>IF(入力!AU70="",IF(入力!AV70="","",入力!AV70),IF(入力!AV70="",入力!AU70,IF(入力!AU70&gt;入力!AV70,入力!AU70,入力!AV70)))</f>
        <v/>
      </c>
      <c r="AM150" s="283" t="str">
        <f>IF(入力!AW70="",IF(入力!AX70="","",入力!AX70),IF(入力!AX70="",入力!AW70,IF(入力!AW70&gt;入力!AX70,入力!AW70,入力!AX70)))</f>
        <v/>
      </c>
      <c r="AN150" s="199" t="str">
        <f>IF(入力!K70="","", IF(入力!AC70="","", IF(入力!Z70="","", K150/224*((X150-224)+(V150-224)))))</f>
        <v/>
      </c>
    </row>
    <row r="151" spans="1:40">
      <c r="A151" s="96">
        <f>IF(入力!A71="","",入力!A71)</f>
        <v>58</v>
      </c>
      <c r="B151" s="185" t="str">
        <f>IF(入力!B71="","",入力!B71)</f>
        <v/>
      </c>
      <c r="C151" s="185" t="str">
        <f>IF(入力!C71="","",入力!C71)</f>
        <v/>
      </c>
      <c r="D151" s="227" t="str">
        <f>IF(入力!D71="","",入力!D71)</f>
        <v/>
      </c>
      <c r="E151" s="418" t="str">
        <f>IF(入力!E71="", IF(D151="","",DATEDIF(D151,入力!$C$3,"Y")),入力!E71)</f>
        <v/>
      </c>
      <c r="F151" s="353" t="str">
        <f>IF(入力!F71="","",入力!F71)</f>
        <v/>
      </c>
      <c r="G151" s="185" t="str">
        <f>IF(入力!G71="","",入力!G71)</f>
        <v/>
      </c>
      <c r="H151" s="185" t="str">
        <f>IF(入力!H71="","",入力!H71)</f>
        <v/>
      </c>
      <c r="I151" s="353" t="str">
        <f>IF(入力!I71="","",入力!I71)</f>
        <v/>
      </c>
      <c r="J151" s="353" t="str">
        <f>IF(入力!J71="","",入力!J71)</f>
        <v/>
      </c>
      <c r="K151" s="159" t="str">
        <f>IF(入力!K71="","",入力!K71)</f>
        <v/>
      </c>
      <c r="L151" s="83" t="str">
        <f>IF(入力!L71="","",入力!L71)</f>
        <v/>
      </c>
      <c r="M151" s="205" t="str">
        <f>IF(OR(入力!M71="",入力!N71=""),"",((4.57/(1.0888-0.00153*(入力!M71+入力!N71))-4.142)*100))</f>
        <v/>
      </c>
      <c r="N151" s="83" t="str">
        <f>IF(OR(入力!L71="",入力!M71="",入力!N71=""),"",(入力!L71-(入力!L71*(4.57/(1.0888-0.00153*(入力!M71+入力!N71))-4.142)*100)/100))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89" t="str">
        <f>IF(入力!R71="","",入力!R71)</f>
        <v/>
      </c>
      <c r="R151" s="232" t="str">
        <f xml:space="preserve"> IF(入力!S71="",IF(入力!T71="","",入力!T71),IF(入力!T71="",入力!S71,IF(入力!S71&gt;入力!T71,入力!T71,入力!S71)))</f>
        <v/>
      </c>
      <c r="S151" s="487" t="str">
        <f>IF(入力!U71="",IF(入力!V71="","",入力!V71),IF(入力!V71="",入力!U71,IF(入力!U71&gt;入力!V71,入力!V71,入力!U71)))</f>
        <v/>
      </c>
      <c r="T151" s="226" t="str">
        <f>IF(入力!W71="",IF(入力!X71="","",入力!X71),IF(入力!X71="",入力!W71,IF(入力!W71&gt;入力!X71,入力!W71,入力!X71)))</f>
        <v/>
      </c>
      <c r="U151" s="234" t="str">
        <f>IF(入力!Y71="", IF(入力!W71="",IF(入力!X71="","",入力!X71-入力!Q71),IF(入力!X71="",入力!W71-入力!Q71,IF(入力!W71&gt;入力!X71,入力!W71-入力!Q71,入力!X71-入力!Q71))),入力!Y71)</f>
        <v/>
      </c>
      <c r="V151" s="234" t="str">
        <f>IF(入力!Z71="",IF(入力!AA71="","",入力!AA71),IF(入力!AA71="",入力!Z71,IF(入力!Z71&gt;入力!AA71,入力!Z71,入力!AA71)))</f>
        <v/>
      </c>
      <c r="W151" s="234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234" t="str">
        <f>IF(入力!AC71="",IF(入力!AD71="","",入力!AD71),IF(入力!AD71="",入力!AC71,IF(入力!AC71&gt;入力!AD71,入力!AC71,入力!AD71)))</f>
        <v/>
      </c>
      <c r="Y151" s="234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234" t="str">
        <f>IF(入力!AF71="",IF(入力!AG71="","",入力!AG71),IF(入力!AG71="",入力!AF71,IF(入力!AF71&gt;入力!AG71,入力!AF71,入力!AG71)))</f>
        <v/>
      </c>
      <c r="AA151" s="234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126" t="str">
        <f>IF(入力!AI71="",IF(入力!AJ71="","",入力!AJ71),IF(入力!AJ71="",入力!AI71,IF(入力!AI71&gt;入力!AJ71,入力!AI71,入力!AJ71)))</f>
        <v/>
      </c>
      <c r="AC151" s="232" t="str">
        <f>IF(入力!AK71="",IF(入力!AL71="","",入力!AL71),IF(入力!AL71="",入力!AK71,IF(入力!AK71&gt;入力!AL71,入力!AK71,入力!AL71)))</f>
        <v/>
      </c>
      <c r="AD151" s="231" t="str">
        <f>IF(入力!AM71="","",入力!AM71)</f>
        <v/>
      </c>
      <c r="AE151" s="158" t="str">
        <f>IF(入力!AN71="","",入力!AN71)</f>
        <v/>
      </c>
      <c r="AF151" s="231" t="str">
        <f>IF(入力!AO71="","",入力!AO71)</f>
        <v/>
      </c>
      <c r="AG151" s="244" t="str">
        <f>IF(入力!AP71="","",入力!AP71)</f>
        <v/>
      </c>
      <c r="AH151" s="510" t="str">
        <f>IF(入力!AQ71="","",入力!AQ71)</f>
        <v/>
      </c>
      <c r="AI151" s="84" t="str">
        <f>IF(入力!AR71="","",入力!AR71)</f>
        <v/>
      </c>
      <c r="AJ151" s="354" t="str">
        <f>IF(入力!AS71="","",入力!AS71)</f>
        <v/>
      </c>
      <c r="AK151" s="158" t="str">
        <f>IF(入力!AT71="","",入力!AT71)</f>
        <v/>
      </c>
      <c r="AL151" s="160" t="str">
        <f>IF(入力!AU71="",IF(入力!AV71="","",入力!AV71),IF(入力!AV71="",入力!AU71,IF(入力!AU71&gt;入力!AV71,入力!AU71,入力!AV71)))</f>
        <v/>
      </c>
      <c r="AM151" s="283" t="str">
        <f>IF(入力!AW71="",IF(入力!AX71="","",入力!AX71),IF(入力!AX71="",入力!AW71,IF(入力!AW71&gt;入力!AX71,入力!AW71,入力!AX71)))</f>
        <v/>
      </c>
      <c r="AN151" s="199" t="str">
        <f>IF(入力!K71="","", IF(入力!AC71="","", IF(入力!Z71="","", K151/224*((X151-224)+(V151-224)))))</f>
        <v/>
      </c>
    </row>
    <row r="152" spans="1:40">
      <c r="A152" s="96">
        <f>IF(入力!A72="","",入力!A72)</f>
        <v>59</v>
      </c>
      <c r="B152" s="185" t="str">
        <f>IF(入力!B72="","",入力!B72)</f>
        <v/>
      </c>
      <c r="C152" s="185" t="str">
        <f>IF(入力!C72="","",入力!C72)</f>
        <v/>
      </c>
      <c r="D152" s="227" t="str">
        <f>IF(入力!D72="","",入力!D72)</f>
        <v/>
      </c>
      <c r="E152" s="418" t="str">
        <f>IF(入力!E72="", IF(D152="","",DATEDIF(D152,入力!$C$3,"Y")),入力!E72)</f>
        <v/>
      </c>
      <c r="F152" s="353" t="str">
        <f>IF(入力!F72="","",入力!F72)</f>
        <v/>
      </c>
      <c r="G152" s="185" t="str">
        <f>IF(入力!G72="","",入力!G72)</f>
        <v/>
      </c>
      <c r="H152" s="185" t="str">
        <f>IF(入力!H72="","",入力!H72)</f>
        <v/>
      </c>
      <c r="I152" s="353" t="str">
        <f>IF(入力!I72="","",入力!I72)</f>
        <v/>
      </c>
      <c r="J152" s="353" t="str">
        <f>IF(入力!J72="","",入力!J72)</f>
        <v/>
      </c>
      <c r="K152" s="159" t="str">
        <f>IF(入力!K72="","",入力!K72)</f>
        <v/>
      </c>
      <c r="L152" s="83" t="str">
        <f>IF(入力!L72="","",入力!L72)</f>
        <v/>
      </c>
      <c r="M152" s="205" t="str">
        <f>IF(OR(入力!M72="",入力!N72=""),"",((4.57/(1.0888-0.00153*(入力!M72+入力!N72))-4.142)*100))</f>
        <v/>
      </c>
      <c r="N152" s="83" t="str">
        <f>IF(OR(入力!L72="",入力!M72="",入力!N72=""),"",(入力!L72-(入力!L72*(4.57/(1.0888-0.00153*(入力!M72+入力!N72))-4.142)*100)/100))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89" t="str">
        <f>IF(入力!R72="","",入力!R72)</f>
        <v/>
      </c>
      <c r="R152" s="232" t="str">
        <f xml:space="preserve"> IF(入力!S72="",IF(入力!T72="","",入力!T72),IF(入力!T72="",入力!S72,IF(入力!S72&gt;入力!T72,入力!T72,入力!S72)))</f>
        <v/>
      </c>
      <c r="S152" s="487" t="str">
        <f>IF(入力!U72="",IF(入力!V72="","",入力!V72),IF(入力!V72="",入力!U72,IF(入力!U72&gt;入力!V72,入力!V72,入力!U72)))</f>
        <v/>
      </c>
      <c r="T152" s="226" t="str">
        <f>IF(入力!W72="",IF(入力!X72="","",入力!X72),IF(入力!X72="",入力!W72,IF(入力!W72&gt;入力!X72,入力!W72,入力!X72)))</f>
        <v/>
      </c>
      <c r="U152" s="234" t="str">
        <f>IF(入力!Y72="", IF(入力!W72="",IF(入力!X72="","",入力!X72-入力!Q72),IF(入力!X72="",入力!W72-入力!Q72,IF(入力!W72&gt;入力!X72,入力!W72-入力!Q72,入力!X72-入力!Q72))),入力!Y72)</f>
        <v/>
      </c>
      <c r="V152" s="234" t="str">
        <f>IF(入力!Z72="",IF(入力!AA72="","",入力!AA72),IF(入力!AA72="",入力!Z72,IF(入力!Z72&gt;入力!AA72,入力!Z72,入力!AA72)))</f>
        <v/>
      </c>
      <c r="W152" s="234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234" t="str">
        <f>IF(入力!AC72="",IF(入力!AD72="","",入力!AD72),IF(入力!AD72="",入力!AC72,IF(入力!AC72&gt;入力!AD72,入力!AC72,入力!AD72)))</f>
        <v/>
      </c>
      <c r="Y152" s="234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234" t="str">
        <f>IF(入力!AF72="",IF(入力!AG72="","",入力!AG72),IF(入力!AG72="",入力!AF72,IF(入力!AF72&gt;入力!AG72,入力!AF72,入力!AG72)))</f>
        <v/>
      </c>
      <c r="AA152" s="234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126" t="str">
        <f>IF(入力!AI72="",IF(入力!AJ72="","",入力!AJ72),IF(入力!AJ72="",入力!AI72,IF(入力!AI72&gt;入力!AJ72,入力!AI72,入力!AJ72)))</f>
        <v/>
      </c>
      <c r="AC152" s="232" t="str">
        <f>IF(入力!AK72="",IF(入力!AL72="","",入力!AL72),IF(入力!AL72="",入力!AK72,IF(入力!AK72&gt;入力!AL72,入力!AK72,入力!AL72)))</f>
        <v/>
      </c>
      <c r="AD152" s="231" t="str">
        <f>IF(入力!AM72="","",入力!AM72)</f>
        <v/>
      </c>
      <c r="AE152" s="158" t="str">
        <f>IF(入力!AN72="","",入力!AN72)</f>
        <v/>
      </c>
      <c r="AF152" s="231" t="str">
        <f>IF(入力!AO72="","",入力!AO72)</f>
        <v/>
      </c>
      <c r="AG152" s="244" t="str">
        <f>IF(入力!AP72="","",入力!AP72)</f>
        <v/>
      </c>
      <c r="AH152" s="510" t="str">
        <f>IF(入力!AQ72="","",入力!AQ72)</f>
        <v/>
      </c>
      <c r="AI152" s="84" t="str">
        <f>IF(入力!AR72="","",入力!AR72)</f>
        <v/>
      </c>
      <c r="AJ152" s="354" t="str">
        <f>IF(入力!AS72="","",入力!AS72)</f>
        <v/>
      </c>
      <c r="AK152" s="158" t="str">
        <f>IF(入力!AT72="","",入力!AT72)</f>
        <v/>
      </c>
      <c r="AL152" s="160" t="str">
        <f>IF(入力!AU72="",IF(入力!AV72="","",入力!AV72),IF(入力!AV72="",入力!AU72,IF(入力!AU72&gt;入力!AV72,入力!AU72,入力!AV72)))</f>
        <v/>
      </c>
      <c r="AM152" s="283" t="str">
        <f>IF(入力!AW72="",IF(入力!AX72="","",入力!AX72),IF(入力!AX72="",入力!AW72,IF(入力!AW72&gt;入力!AX72,入力!AW72,入力!AX72)))</f>
        <v/>
      </c>
      <c r="AN152" s="199" t="str">
        <f>IF(入力!K72="","", IF(入力!AC72="","", IF(入力!Z72="","", K152/224*((X152-224)+(V152-224)))))</f>
        <v/>
      </c>
    </row>
    <row r="153" spans="1:40" ht="14.25" thickBot="1">
      <c r="A153" s="99">
        <f>IF(入力!A73="","",入力!A73)</f>
        <v>60</v>
      </c>
      <c r="B153" s="209" t="str">
        <f>IF(入力!B73="","",入力!B73)</f>
        <v/>
      </c>
      <c r="C153" s="209" t="str">
        <f>IF(入力!C73="","",入力!C73)</f>
        <v/>
      </c>
      <c r="D153" s="228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09" t="str">
        <f>IF(入力!G73="","",入力!G73)</f>
        <v/>
      </c>
      <c r="H153" s="185" t="str">
        <f>IF(入力!H73="","",入力!H73)</f>
        <v/>
      </c>
      <c r="I153" s="224" t="str">
        <f>IF(入力!I73="","",入力!I73)</f>
        <v/>
      </c>
      <c r="J153" s="224" t="str">
        <f>IF(入力!J73="","",入力!J73)</f>
        <v/>
      </c>
      <c r="K153" s="218" t="str">
        <f>IF(入力!K73="","",入力!K73)</f>
        <v/>
      </c>
      <c r="L153" s="219" t="str">
        <f>IF(入力!L73="","",入力!L73)</f>
        <v/>
      </c>
      <c r="M153" s="205" t="str">
        <f>IF(OR(入力!M73="",入力!N73=""),"",((4.57/(1.0888-0.00153*(入力!M73+入力!N73))-4.142)*100))</f>
        <v/>
      </c>
      <c r="N153" s="83" t="str">
        <f>IF(OR(入力!L73="",入力!M73="",入力!N73=""),"",(入力!L73-(入力!L73*(4.57/(1.0888-0.00153*(入力!M73+入力!N73))-4.142)*100)/100))</f>
        <v/>
      </c>
      <c r="O153" s="219" t="str">
        <f>IF(入力!P73="", IF(入力!K73="","",入力!L73/POWER(入力!K73/100,2)),入力!P73)</f>
        <v/>
      </c>
      <c r="P153" s="219" t="str">
        <f>IF(入力!Q73="","",入力!Q73)</f>
        <v/>
      </c>
      <c r="Q153" s="247" t="str">
        <f>IF(入力!R73="","",入力!R73)</f>
        <v/>
      </c>
      <c r="R153" s="235" t="str">
        <f xml:space="preserve"> IF(入力!S73="",IF(入力!T73="","",入力!T73),IF(入力!T73="",入力!S73,IF(入力!S73&gt;入力!T73,入力!T73,入力!S73)))</f>
        <v/>
      </c>
      <c r="S153" s="488" t="str">
        <f>IF(入力!U73="",IF(入力!V73="","",入力!V73),IF(入力!V73="",入力!U73,IF(入力!U73&gt;入力!V73,入力!V73,入力!U73)))</f>
        <v/>
      </c>
      <c r="T153" s="236" t="str">
        <f>IF(入力!W73="",IF(入力!X73="","",入力!X73),IF(入力!X73="",入力!W73,IF(入力!W73&gt;入力!X73,入力!W73,入力!X73)))</f>
        <v/>
      </c>
      <c r="U153" s="223" t="str">
        <f>IF(入力!Y73="", IF(入力!W73="",IF(入力!X73="","",入力!X73-入力!Q73),IF(入力!X73="",入力!W73-入力!Q73,IF(入力!W73&gt;入力!X73,入力!W73-入力!Q73,入力!X73-入力!Q73))),入力!Y73)</f>
        <v/>
      </c>
      <c r="V153" s="223" t="str">
        <f>IF(入力!Z73="",IF(入力!AA73="","",入力!AA73),IF(入力!AA73="",入力!Z73,IF(入力!Z73&gt;入力!AA73,入力!Z73,入力!AA73)))</f>
        <v/>
      </c>
      <c r="W153" s="223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223" t="str">
        <f>IF(入力!AC73="",IF(入力!AD73="","",入力!AD73),IF(入力!AD73="",入力!AC73,IF(入力!AC73&gt;入力!AD73,入力!AC73,入力!AD73)))</f>
        <v/>
      </c>
      <c r="Y153" s="223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223" t="str">
        <f>IF(入力!AF73="",IF(入力!AG73="","",入力!AG73),IF(入力!AG73="",入力!AF73,IF(入力!AF73&gt;入力!AG73,入力!AF73,入力!AG73)))</f>
        <v/>
      </c>
      <c r="AA153" s="223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237" t="str">
        <f>IF(入力!AI73="",IF(入力!AJ73="","",入力!AJ73),IF(入力!AJ73="",入力!AI73,IF(入力!AI73&gt;入力!AJ73,入力!AI73,入力!AJ73)))</f>
        <v/>
      </c>
      <c r="AC153" s="235" t="str">
        <f>IF(入力!AK73="",IF(入力!AL73="","",入力!AL73),IF(入力!AL73="",入力!AK73,IF(入力!AK73&gt;入力!AL73,入力!AK73,入力!AL73)))</f>
        <v/>
      </c>
      <c r="AD153" s="365" t="str">
        <f>IF(入力!AM73="","",入力!AM73)</f>
        <v/>
      </c>
      <c r="AE153" s="367" t="str">
        <f>IF(入力!AN73="","",入力!AN73)</f>
        <v/>
      </c>
      <c r="AF153" s="365" t="str">
        <f>IF(入力!AO73="","",入力!AO73)</f>
        <v/>
      </c>
      <c r="AG153" s="220" t="str">
        <f>IF(入力!AP73="","",入力!AP73)</f>
        <v/>
      </c>
      <c r="AH153" s="511" t="str">
        <f>IF(入力!AQ73="","",入力!AQ73)</f>
        <v/>
      </c>
      <c r="AI153" s="366" t="str">
        <f>IF(入力!AR73="","",入力!AR73)</f>
        <v/>
      </c>
      <c r="AJ153" s="240" t="str">
        <f>IF(入力!AS73="","",入力!AS73)</f>
        <v/>
      </c>
      <c r="AK153" s="367" t="str">
        <f>IF(入力!AT73="","",入力!AT73)</f>
        <v/>
      </c>
      <c r="AL153" s="218" t="str">
        <f>IF(入力!AU73="",IF(入力!AV73="","",入力!AV73),IF(入力!AV73="",入力!AU73,IF(入力!AU73&gt;入力!AV73,入力!AU73,入力!AV73)))</f>
        <v/>
      </c>
      <c r="AM153" s="284" t="str">
        <f>IF(入力!AW73="",IF(入力!AX73="","",入力!AX73),IF(入力!AX73="",入力!AW73,IF(入力!AW73&gt;入力!AX73,入力!AW73,入力!AX73)))</f>
        <v/>
      </c>
      <c r="AN153" s="374" t="str">
        <f>IF(入力!K73="","", IF(入力!AC73="","", IF(入力!Z73="","", K153/224*((X153-224)+(V153-224)))))</f>
        <v/>
      </c>
    </row>
    <row r="154" spans="1:40" ht="14.25" thickTop="1">
      <c r="A154" s="198"/>
      <c r="B154" s="198"/>
      <c r="C154" s="198"/>
      <c r="D154" s="198"/>
      <c r="E154" s="198"/>
      <c r="F154" s="198"/>
      <c r="G154" s="198"/>
      <c r="H154" s="229"/>
      <c r="I154" s="716" t="s">
        <v>161</v>
      </c>
      <c r="J154" s="717"/>
      <c r="K154" s="439" t="str">
        <f>IF(COUNTBLANK(K94:K153)=60,"",AVERAGE(K94:K153))</f>
        <v/>
      </c>
      <c r="L154" s="448" t="str">
        <f t="shared" ref="L154:AB154" si="13">IF(COUNTBLANK(L94:L153)=60,"",AVERAGE(L94:L153))</f>
        <v/>
      </c>
      <c r="M154" s="448" t="str">
        <f t="shared" si="13"/>
        <v/>
      </c>
      <c r="N154" s="448" t="str">
        <f t="shared" si="13"/>
        <v/>
      </c>
      <c r="O154" s="448" t="str">
        <f t="shared" si="13"/>
        <v/>
      </c>
      <c r="P154" s="448" t="str">
        <f t="shared" si="13"/>
        <v/>
      </c>
      <c r="Q154" s="437" t="str">
        <f t="shared" si="13"/>
        <v/>
      </c>
      <c r="R154" s="217" t="str">
        <f t="shared" si="13"/>
        <v/>
      </c>
      <c r="S154" s="439" t="str">
        <f t="shared" si="13"/>
        <v/>
      </c>
      <c r="T154" s="439" t="str">
        <f t="shared" si="13"/>
        <v/>
      </c>
      <c r="U154" s="448" t="str">
        <f t="shared" si="13"/>
        <v/>
      </c>
      <c r="V154" s="448" t="str">
        <f t="shared" si="13"/>
        <v/>
      </c>
      <c r="W154" s="448" t="str">
        <f t="shared" si="13"/>
        <v/>
      </c>
      <c r="X154" s="448" t="str">
        <f t="shared" si="13"/>
        <v/>
      </c>
      <c r="Y154" s="448" t="str">
        <f t="shared" si="13"/>
        <v/>
      </c>
      <c r="Z154" s="448" t="str">
        <f t="shared" si="13"/>
        <v/>
      </c>
      <c r="AA154" s="448" t="str">
        <f t="shared" si="13"/>
        <v/>
      </c>
      <c r="AB154" s="437" t="str">
        <f t="shared" si="13"/>
        <v/>
      </c>
      <c r="AC154" s="529" t="str">
        <f>IF(COUNTBLANK(AC94:AC153)=60,"",AVERAGE(AC94:AC153))</f>
        <v/>
      </c>
      <c r="AD154" s="443" t="str">
        <f t="shared" ref="AD154" si="14">IF(COUNTBLANK(AD94:AD153)=60,"",AVERAGE(AD94:AD153))</f>
        <v/>
      </c>
      <c r="AE154" s="466" t="str">
        <f t="shared" ref="AE154" si="15">IF(COUNTBLANK(AE94:AE153)=60,"",AVERAGE(AE94:AE153))</f>
        <v/>
      </c>
      <c r="AF154" s="443" t="str">
        <f t="shared" ref="AF154" si="16">IF(COUNTBLANK(AF94:AF153)=60,"",AVERAGE(AF94:AF153))</f>
        <v/>
      </c>
      <c r="AG154" s="466" t="str">
        <f t="shared" ref="AG154" si="17">IF(COUNTBLANK(AG94:AG153)=60,"",AVERAGE(AG94:AG153))</f>
        <v/>
      </c>
      <c r="AH154" s="443" t="str">
        <f t="shared" ref="AH154" si="18">IF(COUNTBLANK(AH94:AH153)=60,"",AVERAGE(AH94:AH153))</f>
        <v/>
      </c>
      <c r="AI154" s="437" t="str">
        <f t="shared" ref="AI154" si="19">IF(COUNTBLANK(AI94:AI153)=60,"",AVERAGE(AI94:AI153))</f>
        <v/>
      </c>
      <c r="AJ154" s="439" t="str">
        <f t="shared" ref="AJ154" si="20">IF(COUNTBLANK(AJ94:AJ153)=60,"",AVERAGE(AJ94:AJ153))</f>
        <v/>
      </c>
      <c r="AK154" s="437" t="str">
        <f t="shared" ref="AK154" si="21">IF(COUNTBLANK(AK94:AK153)=60,"",AVERAGE(AK94:AK153))</f>
        <v/>
      </c>
      <c r="AL154" s="439" t="str">
        <f t="shared" ref="AL154" si="22">IF(COUNTBLANK(AL94:AL153)=60,"",AVERAGE(AL94:AL153))</f>
        <v/>
      </c>
      <c r="AM154" s="437" t="str">
        <f t="shared" ref="AM154" si="23">IF(COUNTBLANK(AM94:AM153)=60,"",AVERAGE(AM94:AM153))</f>
        <v/>
      </c>
      <c r="AN154" s="433" t="str">
        <f t="shared" ref="AN154" si="24">IF(COUNTBLANK(AN94:AN153)=60,"",AVERAGE(AN94:AN153))</f>
        <v/>
      </c>
    </row>
    <row r="155" spans="1:40">
      <c r="A155" s="198"/>
      <c r="B155" s="198"/>
      <c r="C155" s="198"/>
      <c r="D155" s="198"/>
      <c r="E155" s="198"/>
      <c r="F155" s="198"/>
      <c r="G155" s="198"/>
      <c r="H155" s="198"/>
      <c r="I155" s="632" t="s">
        <v>162</v>
      </c>
      <c r="J155" s="633"/>
      <c r="K155" s="440" t="str">
        <f>IF(COUNTBLANK(K94:K153)=60,"",IF(COUNTBLANK(K94:K153)=59,"",STDEV(K94:K153)))</f>
        <v/>
      </c>
      <c r="L155" s="449" t="str">
        <f t="shared" ref="L155:AN155" si="25">IF(COUNTBLANK(L94:L153)=60,"",IF(COUNTBLANK(L94:L153)=59,"",STDEV(L94:L153)))</f>
        <v/>
      </c>
      <c r="M155" s="449" t="str">
        <f t="shared" si="25"/>
        <v/>
      </c>
      <c r="N155" s="449" t="str">
        <f t="shared" si="25"/>
        <v/>
      </c>
      <c r="O155" s="449" t="str">
        <f t="shared" si="25"/>
        <v/>
      </c>
      <c r="P155" s="449" t="str">
        <f t="shared" si="25"/>
        <v/>
      </c>
      <c r="Q155" s="444" t="str">
        <f t="shared" si="25"/>
        <v/>
      </c>
      <c r="R155" s="440" t="str">
        <f t="shared" si="25"/>
        <v/>
      </c>
      <c r="S155" s="440" t="str">
        <f t="shared" si="25"/>
        <v/>
      </c>
      <c r="T155" s="440" t="str">
        <f t="shared" si="25"/>
        <v/>
      </c>
      <c r="U155" s="449" t="str">
        <f t="shared" si="25"/>
        <v/>
      </c>
      <c r="V155" s="449" t="str">
        <f t="shared" si="25"/>
        <v/>
      </c>
      <c r="W155" s="449" t="str">
        <f t="shared" si="25"/>
        <v/>
      </c>
      <c r="X155" s="449" t="str">
        <f t="shared" si="25"/>
        <v/>
      </c>
      <c r="Y155" s="449" t="str">
        <f t="shared" si="25"/>
        <v/>
      </c>
      <c r="Z155" s="449" t="str">
        <f t="shared" si="25"/>
        <v/>
      </c>
      <c r="AA155" s="449" t="str">
        <f t="shared" si="25"/>
        <v/>
      </c>
      <c r="AB155" s="444" t="str">
        <f t="shared" si="25"/>
        <v/>
      </c>
      <c r="AC155" s="214" t="str">
        <f t="shared" si="25"/>
        <v/>
      </c>
      <c r="AD155" s="444" t="str">
        <f>IF(COUNTBLANK(AD94:AD153)=60,"",IF(COUNTBLANK(AD94:AD153)=59,"",STDEV(AD94:AD153)))</f>
        <v/>
      </c>
      <c r="AE155" s="513" t="str">
        <f t="shared" si="25"/>
        <v/>
      </c>
      <c r="AF155" s="444" t="str">
        <f t="shared" si="25"/>
        <v/>
      </c>
      <c r="AG155" s="513" t="str">
        <f t="shared" si="25"/>
        <v/>
      </c>
      <c r="AH155" s="444" t="str">
        <f t="shared" si="25"/>
        <v/>
      </c>
      <c r="AI155" s="444" t="str">
        <f t="shared" si="25"/>
        <v/>
      </c>
      <c r="AJ155" s="440" t="str">
        <f t="shared" si="25"/>
        <v/>
      </c>
      <c r="AK155" s="444" t="str">
        <f t="shared" si="25"/>
        <v/>
      </c>
      <c r="AL155" s="440" t="str">
        <f t="shared" si="25"/>
        <v/>
      </c>
      <c r="AM155" s="444" t="str">
        <f t="shared" si="25"/>
        <v/>
      </c>
      <c r="AN155" s="215" t="str">
        <f t="shared" si="25"/>
        <v/>
      </c>
    </row>
    <row r="156" spans="1:40">
      <c r="A156" s="198"/>
      <c r="B156" s="198"/>
      <c r="C156" s="198"/>
      <c r="D156" s="198"/>
      <c r="E156" s="198"/>
      <c r="F156" s="198"/>
      <c r="G156" s="198"/>
      <c r="H156" s="198"/>
      <c r="I156" s="632" t="s">
        <v>163</v>
      </c>
      <c r="J156" s="633"/>
      <c r="K156" s="440" t="str">
        <f>IF(COUNTBLANK(K94:K153)=60,"",MAX(K94:K153))</f>
        <v/>
      </c>
      <c r="L156" s="449" t="str">
        <f>IF(COUNTBLANK(L94:L153)=60,"",MIN(L94:L153))</f>
        <v/>
      </c>
      <c r="M156" s="449" t="str">
        <f t="shared" ref="M156:O156" si="26">IF(COUNTBLANK(M94:M153)=60,"",MIN(M94:M153))</f>
        <v/>
      </c>
      <c r="N156" s="449" t="str">
        <f t="shared" si="26"/>
        <v/>
      </c>
      <c r="O156" s="449" t="str">
        <f t="shared" si="26"/>
        <v/>
      </c>
      <c r="P156" s="449" t="str">
        <f>IF(COUNTBLANK(P94:P153)=60,"",MAX(P94:P153))</f>
        <v/>
      </c>
      <c r="Q156" s="436" t="str">
        <f>IF(COUNTBLANK(Q94:Q153)=60,"",MAX(Q94:Q153))</f>
        <v/>
      </c>
      <c r="R156" s="214" t="str">
        <f>IF(COUNTBLANK(R94:R153)=60,"",MIN(R94:R153))</f>
        <v/>
      </c>
      <c r="S156" s="440" t="str">
        <f t="shared" ref="S156" si="27">IF(COUNTBLANK(S94:S153)=60,"",MIN(S94:S153))</f>
        <v/>
      </c>
      <c r="T156" s="440" t="str">
        <f>IF(COUNTBLANK(T94:T153)=60,"",MAX(T94:T153))</f>
        <v/>
      </c>
      <c r="U156" s="449" t="str">
        <f t="shared" ref="U156:AN156" si="28">IF(COUNTBLANK(U94:U153)=60,"",MAX(U94:U153))</f>
        <v/>
      </c>
      <c r="V156" s="449" t="str">
        <f t="shared" si="28"/>
        <v/>
      </c>
      <c r="W156" s="449" t="str">
        <f t="shared" si="28"/>
        <v/>
      </c>
      <c r="X156" s="449" t="str">
        <f t="shared" si="28"/>
        <v/>
      </c>
      <c r="Y156" s="449" t="str">
        <f t="shared" si="28"/>
        <v/>
      </c>
      <c r="Z156" s="449" t="str">
        <f t="shared" si="28"/>
        <v/>
      </c>
      <c r="AA156" s="449" t="str">
        <f t="shared" si="28"/>
        <v/>
      </c>
      <c r="AB156" s="436" t="str">
        <f t="shared" si="28"/>
        <v/>
      </c>
      <c r="AC156" s="214" t="str">
        <f t="shared" si="28"/>
        <v/>
      </c>
      <c r="AD156" s="440" t="str">
        <f t="shared" si="28"/>
        <v/>
      </c>
      <c r="AE156" s="513" t="str">
        <f t="shared" si="28"/>
        <v/>
      </c>
      <c r="AF156" s="444" t="str">
        <f t="shared" si="28"/>
        <v/>
      </c>
      <c r="AG156" s="513" t="str">
        <f t="shared" si="28"/>
        <v/>
      </c>
      <c r="AH156" s="444" t="str">
        <f t="shared" si="28"/>
        <v/>
      </c>
      <c r="AI156" s="436" t="str">
        <f t="shared" si="28"/>
        <v/>
      </c>
      <c r="AJ156" s="440" t="str">
        <f t="shared" si="28"/>
        <v/>
      </c>
      <c r="AK156" s="436" t="str">
        <f t="shared" si="28"/>
        <v/>
      </c>
      <c r="AL156" s="440" t="str">
        <f t="shared" si="28"/>
        <v/>
      </c>
      <c r="AM156" s="436" t="str">
        <f t="shared" si="28"/>
        <v/>
      </c>
      <c r="AN156" s="215" t="str">
        <f t="shared" si="28"/>
        <v/>
      </c>
    </row>
    <row r="157" spans="1:40">
      <c r="A157" s="198"/>
      <c r="B157" s="198"/>
      <c r="C157" s="198"/>
      <c r="D157" s="198"/>
      <c r="E157" s="198"/>
      <c r="F157" s="198"/>
      <c r="G157" s="198"/>
      <c r="H157" s="198"/>
      <c r="I157" s="632" t="s">
        <v>164</v>
      </c>
      <c r="J157" s="633"/>
      <c r="K157" s="463" t="str">
        <f>IF(COUNTBLANK(K94:K153)=60,"",MIN(K94:K153))</f>
        <v/>
      </c>
      <c r="L157" s="451" t="str">
        <f>IF(COUNTBLANK(L94:L153)=60,"",MAX(L94:L153))</f>
        <v/>
      </c>
      <c r="M157" s="451" t="str">
        <f t="shared" ref="M157:O157" si="29">IF(COUNTBLANK(M94:M153)=60,"",MAX(M94:M153))</f>
        <v/>
      </c>
      <c r="N157" s="451" t="str">
        <f t="shared" si="29"/>
        <v/>
      </c>
      <c r="O157" s="451" t="str">
        <f t="shared" si="29"/>
        <v/>
      </c>
      <c r="P157" s="451" t="str">
        <f>IF(COUNTBLANK(P94:P153)=60,"",MIN(P94:P153))</f>
        <v/>
      </c>
      <c r="Q157" s="438" t="str">
        <f>IF(COUNTBLANK(Q94:Q153)=60,"",MIN(Q94:Q153))</f>
        <v/>
      </c>
      <c r="R157" s="462" t="str">
        <f>IF(COUNTBLANK(R94:R153)=60,"",MAX(R94:R153))</f>
        <v/>
      </c>
      <c r="S157" s="441" t="str">
        <f t="shared" ref="S157" si="30">IF(COUNTBLANK(S94:S153)=60,"",MAX(S94:S153))</f>
        <v/>
      </c>
      <c r="T157" s="441" t="str">
        <f>IF(COUNTBLANK(T94:T153)=60,"",MIN(T94:T153))</f>
        <v/>
      </c>
      <c r="U157" s="451" t="str">
        <f t="shared" ref="U157:AN157" si="31">IF(COUNTBLANK(U94:U153)=60,"",MIN(U94:U153))</f>
        <v/>
      </c>
      <c r="V157" s="451" t="str">
        <f t="shared" si="31"/>
        <v/>
      </c>
      <c r="W157" s="451" t="str">
        <f t="shared" si="31"/>
        <v/>
      </c>
      <c r="X157" s="451" t="str">
        <f t="shared" si="31"/>
        <v/>
      </c>
      <c r="Y157" s="451" t="str">
        <f t="shared" si="31"/>
        <v/>
      </c>
      <c r="Z157" s="451" t="str">
        <f t="shared" si="31"/>
        <v/>
      </c>
      <c r="AA157" s="451" t="str">
        <f t="shared" si="31"/>
        <v/>
      </c>
      <c r="AB157" s="438" t="str">
        <f t="shared" si="31"/>
        <v/>
      </c>
      <c r="AC157" s="462" t="str">
        <f t="shared" si="31"/>
        <v/>
      </c>
      <c r="AD157" s="445" t="str">
        <f t="shared" si="31"/>
        <v/>
      </c>
      <c r="AE157" s="517" t="str">
        <f t="shared" si="31"/>
        <v/>
      </c>
      <c r="AF157" s="445" t="str">
        <f t="shared" si="31"/>
        <v/>
      </c>
      <c r="AG157" s="517" t="str">
        <f t="shared" si="31"/>
        <v/>
      </c>
      <c r="AH157" s="445" t="str">
        <f t="shared" si="31"/>
        <v/>
      </c>
      <c r="AI157" s="438" t="str">
        <f t="shared" si="31"/>
        <v/>
      </c>
      <c r="AJ157" s="441" t="str">
        <f t="shared" si="31"/>
        <v/>
      </c>
      <c r="AK157" s="438" t="str">
        <f t="shared" si="31"/>
        <v/>
      </c>
      <c r="AL157" s="441" t="str">
        <f t="shared" si="31"/>
        <v/>
      </c>
      <c r="AM157" s="438" t="str">
        <f t="shared" si="31"/>
        <v/>
      </c>
      <c r="AN157" s="434" t="str">
        <f t="shared" si="31"/>
        <v/>
      </c>
    </row>
    <row r="158" spans="1:40">
      <c r="A158" s="198"/>
      <c r="B158" s="198"/>
      <c r="C158" s="198"/>
      <c r="D158" s="198"/>
      <c r="E158" s="198"/>
      <c r="F158" s="198"/>
      <c r="G158" s="198"/>
      <c r="H158" s="198"/>
      <c r="I158" s="632" t="s">
        <v>165</v>
      </c>
      <c r="J158" s="633"/>
      <c r="K158" s="447" t="str">
        <f>IF(COUNTBLANK(K94:K153)=60,"",MEDIAN(K94:K153))</f>
        <v/>
      </c>
      <c r="L158" s="449" t="str">
        <f t="shared" ref="L158:AN158" si="32">IF(COUNTBLANK(L94:L153)=60,"",MEDIAN(L94:L153))</f>
        <v/>
      </c>
      <c r="M158" s="449" t="str">
        <f t="shared" si="32"/>
        <v/>
      </c>
      <c r="N158" s="449" t="str">
        <f t="shared" si="32"/>
        <v/>
      </c>
      <c r="O158" s="449" t="str">
        <f t="shared" si="32"/>
        <v/>
      </c>
      <c r="P158" s="449" t="str">
        <f t="shared" si="32"/>
        <v/>
      </c>
      <c r="Q158" s="436" t="str">
        <f t="shared" si="32"/>
        <v/>
      </c>
      <c r="R158" s="214" t="str">
        <f t="shared" si="32"/>
        <v/>
      </c>
      <c r="S158" s="440" t="str">
        <f t="shared" si="32"/>
        <v/>
      </c>
      <c r="T158" s="440" t="str">
        <f t="shared" si="32"/>
        <v/>
      </c>
      <c r="U158" s="449" t="str">
        <f t="shared" si="32"/>
        <v/>
      </c>
      <c r="V158" s="449" t="str">
        <f t="shared" si="32"/>
        <v/>
      </c>
      <c r="W158" s="449" t="str">
        <f t="shared" si="32"/>
        <v/>
      </c>
      <c r="X158" s="449" t="str">
        <f t="shared" si="32"/>
        <v/>
      </c>
      <c r="Y158" s="449" t="str">
        <f t="shared" si="32"/>
        <v/>
      </c>
      <c r="Z158" s="449" t="str">
        <f t="shared" si="32"/>
        <v/>
      </c>
      <c r="AA158" s="449" t="str">
        <f t="shared" si="32"/>
        <v/>
      </c>
      <c r="AB158" s="436" t="str">
        <f t="shared" si="32"/>
        <v/>
      </c>
      <c r="AC158" s="214" t="str">
        <f t="shared" si="32"/>
        <v/>
      </c>
      <c r="AD158" s="444" t="str">
        <f t="shared" si="32"/>
        <v/>
      </c>
      <c r="AE158" s="513" t="str">
        <f t="shared" si="32"/>
        <v/>
      </c>
      <c r="AF158" s="444" t="str">
        <f t="shared" si="32"/>
        <v/>
      </c>
      <c r="AG158" s="513" t="str">
        <f>IF(COUNTBLANK(AG94:AG153)=60,"",MEDIAN(AG94:AG153))</f>
        <v/>
      </c>
      <c r="AH158" s="444" t="str">
        <f t="shared" si="32"/>
        <v/>
      </c>
      <c r="AI158" s="436" t="str">
        <f t="shared" si="32"/>
        <v/>
      </c>
      <c r="AJ158" s="440" t="str">
        <f t="shared" si="32"/>
        <v/>
      </c>
      <c r="AK158" s="436" t="str">
        <f t="shared" si="32"/>
        <v/>
      </c>
      <c r="AL158" s="440" t="str">
        <f t="shared" si="32"/>
        <v/>
      </c>
      <c r="AM158" s="436" t="str">
        <f t="shared" si="32"/>
        <v/>
      </c>
      <c r="AN158" s="215" t="str">
        <f t="shared" si="32"/>
        <v/>
      </c>
    </row>
    <row r="159" spans="1:40" ht="14.25" thickBot="1">
      <c r="A159" s="198"/>
      <c r="B159" s="198"/>
      <c r="C159" s="198"/>
      <c r="D159" s="198"/>
      <c r="E159" s="198"/>
      <c r="F159" s="198"/>
      <c r="G159" s="198"/>
      <c r="H159" s="198"/>
      <c r="I159" s="628" t="s">
        <v>166</v>
      </c>
      <c r="J159" s="629"/>
      <c r="K159" s="442" t="str">
        <f>IF(COUNTBLANK(K94:K153)=60,"",IF(COUNTBLANK(K94:K153)=59,"",VAR(K94:K153)))</f>
        <v/>
      </c>
      <c r="L159" s="450" t="str">
        <f t="shared" ref="L159:AN159" si="33">IF(COUNTBLANK(L94:L153)=60,"",IF(COUNTBLANK(L94:L153)=59,"",VAR(L94:L153)))</f>
        <v/>
      </c>
      <c r="M159" s="450" t="str">
        <f t="shared" si="33"/>
        <v/>
      </c>
      <c r="N159" s="450" t="str">
        <f t="shared" si="33"/>
        <v/>
      </c>
      <c r="O159" s="450" t="str">
        <f t="shared" si="33"/>
        <v/>
      </c>
      <c r="P159" s="450" t="str">
        <f t="shared" si="33"/>
        <v/>
      </c>
      <c r="Q159" s="446" t="str">
        <f t="shared" si="33"/>
        <v/>
      </c>
      <c r="R159" s="442" t="str">
        <f t="shared" si="33"/>
        <v/>
      </c>
      <c r="S159" s="442" t="str">
        <f t="shared" si="33"/>
        <v/>
      </c>
      <c r="T159" s="442" t="str">
        <f t="shared" si="33"/>
        <v/>
      </c>
      <c r="U159" s="450" t="str">
        <f t="shared" si="33"/>
        <v/>
      </c>
      <c r="V159" s="450" t="str">
        <f t="shared" si="33"/>
        <v/>
      </c>
      <c r="W159" s="450" t="str">
        <f t="shared" si="33"/>
        <v/>
      </c>
      <c r="X159" s="450" t="str">
        <f t="shared" si="33"/>
        <v/>
      </c>
      <c r="Y159" s="450" t="str">
        <f t="shared" si="33"/>
        <v/>
      </c>
      <c r="Z159" s="450" t="str">
        <f t="shared" si="33"/>
        <v/>
      </c>
      <c r="AA159" s="450" t="str">
        <f t="shared" si="33"/>
        <v/>
      </c>
      <c r="AB159" s="446" t="str">
        <f t="shared" si="33"/>
        <v/>
      </c>
      <c r="AC159" s="442" t="str">
        <f t="shared" si="33"/>
        <v/>
      </c>
      <c r="AD159" s="442" t="str">
        <f>IF(COUNTBLANK(AD94:AD153)=60,"",IF(COUNTBLANK(AD94:AD153)=59,"",VAR(AD94:AD153)))</f>
        <v/>
      </c>
      <c r="AE159" s="514" t="str">
        <f t="shared" si="33"/>
        <v/>
      </c>
      <c r="AF159" s="446" t="str">
        <f t="shared" si="33"/>
        <v/>
      </c>
      <c r="AG159" s="514" t="str">
        <f t="shared" si="33"/>
        <v/>
      </c>
      <c r="AH159" s="446" t="str">
        <f t="shared" si="33"/>
        <v/>
      </c>
      <c r="AI159" s="446" t="str">
        <f t="shared" si="33"/>
        <v/>
      </c>
      <c r="AJ159" s="442" t="str">
        <f t="shared" si="33"/>
        <v/>
      </c>
      <c r="AK159" s="446" t="str">
        <f t="shared" si="33"/>
        <v/>
      </c>
      <c r="AL159" s="442" t="str">
        <f t="shared" si="33"/>
        <v/>
      </c>
      <c r="AM159" s="446" t="str">
        <f t="shared" si="33"/>
        <v/>
      </c>
      <c r="AN159" s="216" t="str">
        <f t="shared" si="33"/>
        <v/>
      </c>
    </row>
    <row r="160" spans="1:40">
      <c r="J160" s="457"/>
      <c r="K160" s="457"/>
      <c r="L160" s="457"/>
      <c r="M160" s="457"/>
      <c r="N160" s="457"/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/>
      <c r="AA160" s="457"/>
      <c r="AB160" s="457"/>
      <c r="AC160" s="457"/>
      <c r="AD160" s="457"/>
      <c r="AE160" s="457"/>
      <c r="AF160" s="457"/>
      <c r="AG160" s="457"/>
      <c r="AH160" s="457"/>
      <c r="AI160" s="457"/>
      <c r="AJ160" s="457"/>
      <c r="AK160" s="457"/>
      <c r="AL160" s="457"/>
      <c r="AM160" s="457"/>
      <c r="AN160" s="457"/>
    </row>
  </sheetData>
  <sheetProtection password="AC76" sheet="1" objects="1" scenarios="1"/>
  <mergeCells count="98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AW11:AX11"/>
    <mergeCell ref="I74:J74"/>
    <mergeCell ref="I75:J75"/>
    <mergeCell ref="AQ10:AR10"/>
    <mergeCell ref="Q11:R11"/>
    <mergeCell ref="U11:V11"/>
    <mergeCell ref="W11:Y11"/>
    <mergeCell ref="Z11:AB11"/>
    <mergeCell ref="AC11:AE11"/>
    <mergeCell ref="AS9:AT10"/>
    <mergeCell ref="AU9:AX10"/>
    <mergeCell ref="AO10:AP10"/>
    <mergeCell ref="W10:AJ10"/>
    <mergeCell ref="U9:V10"/>
    <mergeCell ref="S9:T10"/>
    <mergeCell ref="S11:T11"/>
    <mergeCell ref="AM11:AN11"/>
    <mergeCell ref="AM10:AN10"/>
    <mergeCell ref="AM9:AR9"/>
    <mergeCell ref="AF11:AH11"/>
    <mergeCell ref="AK11:AL11"/>
    <mergeCell ref="AK10:AL10"/>
    <mergeCell ref="W9:AL9"/>
    <mergeCell ref="A83:B83"/>
    <mergeCell ref="C83:E83"/>
    <mergeCell ref="AQ11:AR11"/>
    <mergeCell ref="AU11:AV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I11:AJ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G89:G93"/>
    <mergeCell ref="H89:H93"/>
    <mergeCell ref="I89:I93"/>
    <mergeCell ref="J89:J93"/>
    <mergeCell ref="K89:Q90"/>
    <mergeCell ref="P91:Q91"/>
    <mergeCell ref="AD90:AE90"/>
    <mergeCell ref="AD91:AE91"/>
    <mergeCell ref="S89:S90"/>
    <mergeCell ref="T89:AC89"/>
    <mergeCell ref="AN89:AN90"/>
    <mergeCell ref="AF90:AG90"/>
    <mergeCell ref="AH90:AI90"/>
    <mergeCell ref="I159:J159"/>
    <mergeCell ref="I154:J154"/>
    <mergeCell ref="AL89:AM90"/>
    <mergeCell ref="R89:R90"/>
    <mergeCell ref="T91:U91"/>
    <mergeCell ref="V91:W91"/>
    <mergeCell ref="X91:Y91"/>
    <mergeCell ref="AH91:AI91"/>
    <mergeCell ref="AJ89:AK90"/>
    <mergeCell ref="I155:J155"/>
    <mergeCell ref="I156:J156"/>
    <mergeCell ref="I157:J157"/>
    <mergeCell ref="I158:J158"/>
    <mergeCell ref="Z91:AA91"/>
    <mergeCell ref="T90:AB90"/>
    <mergeCell ref="AD89:AI89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1" t="str">
        <f>IF(表示変換!A1="","",表示変換!A1)&amp;"　"&amp;"（８００点満点）"</f>
        <v>●●チームバレーボール体力指数　（８００点満点）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Z1" s="648" t="str">
        <f>IF(表示変換!A1="","",表示変換!A1)</f>
        <v>●●チームバレーボール体力指数</v>
      </c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127"/>
      <c r="AU1" s="648" t="str">
        <f>IF(表示変換!A1="","",表示変換!A1)&amp;"　"&amp;"（順位）"</f>
        <v>●●チームバレーボール体力指数　（順位）</v>
      </c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  <c r="BJ1" s="648"/>
      <c r="BK1" s="648"/>
      <c r="BL1" s="648"/>
      <c r="BM1" s="648"/>
      <c r="BN1" s="648"/>
      <c r="BO1" s="648"/>
      <c r="BP1" s="648"/>
      <c r="BQ1" s="648"/>
      <c r="BR1" s="648"/>
    </row>
    <row r="2" spans="1:70">
      <c r="A2" s="68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49"/>
      <c r="AQ2" s="649"/>
      <c r="AR2" s="649"/>
      <c r="AS2" s="649"/>
      <c r="AT2" s="130"/>
      <c r="AU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9"/>
      <c r="AW2" s="649"/>
      <c r="AX2" s="649"/>
      <c r="AY2" s="649"/>
      <c r="AZ2" s="649"/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L2" s="649"/>
      <c r="BM2" s="649"/>
      <c r="BN2" s="649"/>
      <c r="BO2" s="649"/>
      <c r="BP2" s="649"/>
      <c r="BQ2" s="649"/>
      <c r="BR2" s="649"/>
    </row>
    <row r="3" spans="1:70">
      <c r="A3" s="664" t="s">
        <v>47</v>
      </c>
      <c r="B3" s="653" t="s">
        <v>60</v>
      </c>
      <c r="C3" s="653" t="s">
        <v>61</v>
      </c>
      <c r="D3" s="618" t="s">
        <v>347</v>
      </c>
      <c r="E3" s="653" t="s">
        <v>69</v>
      </c>
      <c r="F3" s="668" t="s">
        <v>13</v>
      </c>
      <c r="G3" s="662" t="s">
        <v>62</v>
      </c>
      <c r="H3" s="655"/>
      <c r="I3" s="662" t="s">
        <v>63</v>
      </c>
      <c r="J3" s="655"/>
      <c r="K3" s="662" t="s">
        <v>365</v>
      </c>
      <c r="L3" s="655"/>
      <c r="M3" s="662" t="s">
        <v>64</v>
      </c>
      <c r="N3" s="655"/>
      <c r="O3" s="654" t="s">
        <v>73</v>
      </c>
      <c r="P3" s="659"/>
      <c r="Q3" s="654" t="s">
        <v>65</v>
      </c>
      <c r="R3" s="659"/>
      <c r="S3" s="654" t="s">
        <v>66</v>
      </c>
      <c r="T3" s="659"/>
      <c r="U3" s="654" t="s">
        <v>75</v>
      </c>
      <c r="V3" s="655"/>
      <c r="W3" s="51" t="s">
        <v>48</v>
      </c>
      <c r="X3" s="52" t="s">
        <v>78</v>
      </c>
      <c r="Z3" s="664" t="s">
        <v>47</v>
      </c>
      <c r="AA3" s="653" t="s">
        <v>60</v>
      </c>
      <c r="AB3" s="653" t="s">
        <v>83</v>
      </c>
      <c r="AC3" s="653" t="s">
        <v>84</v>
      </c>
      <c r="AD3" s="653" t="s">
        <v>61</v>
      </c>
      <c r="AE3" s="653" t="s">
        <v>85</v>
      </c>
      <c r="AF3" s="618" t="s">
        <v>347</v>
      </c>
      <c r="AG3" s="653" t="s">
        <v>86</v>
      </c>
      <c r="AH3" s="653" t="s">
        <v>87</v>
      </c>
      <c r="AI3" s="653" t="s">
        <v>69</v>
      </c>
      <c r="AJ3" s="653" t="s">
        <v>13</v>
      </c>
      <c r="AK3" s="656" t="s">
        <v>88</v>
      </c>
      <c r="AL3" s="663" t="s">
        <v>155</v>
      </c>
      <c r="AM3" s="660" t="s">
        <v>157</v>
      </c>
      <c r="AN3" s="135" t="s">
        <v>48</v>
      </c>
      <c r="AO3" s="135" t="s">
        <v>78</v>
      </c>
      <c r="AP3" s="650" t="s">
        <v>93</v>
      </c>
      <c r="AQ3" s="651"/>
      <c r="AR3" s="651"/>
      <c r="AS3" s="652"/>
      <c r="AT3" s="129"/>
      <c r="AU3" s="664" t="s">
        <v>47</v>
      </c>
      <c r="AV3" s="653" t="s">
        <v>90</v>
      </c>
      <c r="AW3" s="665" t="s">
        <v>91</v>
      </c>
      <c r="AX3" s="618" t="s">
        <v>347</v>
      </c>
      <c r="AY3" s="653" t="s">
        <v>11</v>
      </c>
      <c r="AZ3" s="653" t="s">
        <v>13</v>
      </c>
      <c r="BA3" s="668" t="s">
        <v>92</v>
      </c>
      <c r="BB3" s="662" t="s">
        <v>62</v>
      </c>
      <c r="BC3" s="655"/>
      <c r="BD3" s="662" t="s">
        <v>63</v>
      </c>
      <c r="BE3" s="655"/>
      <c r="BF3" s="662" t="s">
        <v>365</v>
      </c>
      <c r="BG3" s="655"/>
      <c r="BH3" s="662" t="s">
        <v>64</v>
      </c>
      <c r="BI3" s="655"/>
      <c r="BJ3" s="654" t="s">
        <v>73</v>
      </c>
      <c r="BK3" s="659"/>
      <c r="BL3" s="654" t="s">
        <v>65</v>
      </c>
      <c r="BM3" s="659"/>
      <c r="BN3" s="654" t="s">
        <v>66</v>
      </c>
      <c r="BO3" s="659"/>
      <c r="BP3" s="654" t="s">
        <v>75</v>
      </c>
      <c r="BQ3" s="655"/>
      <c r="BR3" s="52" t="s">
        <v>78</v>
      </c>
    </row>
    <row r="4" spans="1:70">
      <c r="A4" s="664"/>
      <c r="B4" s="576"/>
      <c r="C4" s="576"/>
      <c r="D4" s="618"/>
      <c r="E4" s="576"/>
      <c r="F4" s="669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4"/>
      <c r="AA4" s="576"/>
      <c r="AB4" s="576"/>
      <c r="AC4" s="576"/>
      <c r="AD4" s="576"/>
      <c r="AE4" s="576"/>
      <c r="AF4" s="618"/>
      <c r="AG4" s="576"/>
      <c r="AH4" s="576"/>
      <c r="AI4" s="576"/>
      <c r="AJ4" s="576"/>
      <c r="AK4" s="657"/>
      <c r="AL4" s="620"/>
      <c r="AM4" s="613"/>
      <c r="AN4" s="136"/>
      <c r="AO4" s="141"/>
      <c r="AP4" s="142"/>
      <c r="AQ4" s="139"/>
      <c r="AR4" s="139"/>
      <c r="AS4" s="140"/>
      <c r="AT4" s="129"/>
      <c r="AU4" s="664"/>
      <c r="AV4" s="576"/>
      <c r="AW4" s="666"/>
      <c r="AX4" s="618"/>
      <c r="AY4" s="576"/>
      <c r="AZ4" s="576"/>
      <c r="BA4" s="669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4"/>
      <c r="B5" s="577"/>
      <c r="C5" s="577"/>
      <c r="D5" s="618"/>
      <c r="E5" s="577"/>
      <c r="F5" s="670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4"/>
      <c r="AA5" s="577"/>
      <c r="AB5" s="577"/>
      <c r="AC5" s="577"/>
      <c r="AD5" s="577"/>
      <c r="AE5" s="577"/>
      <c r="AF5" s="618"/>
      <c r="AG5" s="577"/>
      <c r="AH5" s="577"/>
      <c r="AI5" s="577"/>
      <c r="AJ5" s="577"/>
      <c r="AK5" s="658"/>
      <c r="AL5" s="621"/>
      <c r="AM5" s="661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4"/>
      <c r="AV5" s="577"/>
      <c r="AW5" s="667"/>
      <c r="AX5" s="618"/>
      <c r="AY5" s="577"/>
      <c r="AZ5" s="577"/>
      <c r="BA5" s="670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m</v>
      </c>
      <c r="BG5" s="56" t="s">
        <v>54</v>
      </c>
      <c r="BH5" s="2" t="str">
        <f>IF(表示変換!Q5="","",表示変換!Q5)</f>
        <v>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69">
        <f>IF(表示変換!A6="","",表示変換!A6)</f>
        <v>1</v>
      </c>
      <c r="B6" s="368" t="str">
        <f>IF(表示変換!B6="","",表示変換!B6)</f>
        <v/>
      </c>
      <c r="C6" s="368" t="str">
        <f ca="1">IF(表示変換!D6="","",表示変換!D6)</f>
        <v/>
      </c>
      <c r="D6" s="368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07" t="str">
        <f>IF(COUNTBLANK(W6)=1,"", RANK(W6,$W$6:$W$65))</f>
        <v/>
      </c>
      <c r="Z6" s="370">
        <v>1</v>
      </c>
      <c r="AA6" s="368" t="str">
        <f>IF(表示変換!B6="","",表示変換!B6)</f>
        <v/>
      </c>
      <c r="AB6" s="112" t="str">
        <f>IF(表示変換!C6="","",表示変換!C6)</f>
        <v/>
      </c>
      <c r="AC6" s="368" t="str">
        <f>IF(AB6="","",DATEDIF(AB6,入力!$C$3,"Y"))</f>
        <v/>
      </c>
      <c r="AD6" s="368" t="str">
        <f ca="1">IF(表示変換!D6="","",表示変換!D6)</f>
        <v/>
      </c>
      <c r="AE6" s="368" t="str">
        <f>IF(表示変換!E6="","",表示変換!E6)</f>
        <v/>
      </c>
      <c r="AF6" s="368" t="str">
        <f>IF(表示変換!F6="","",表示変換!F6)</f>
        <v/>
      </c>
      <c r="AG6" s="368" t="str">
        <f>IF(表示変換!G6="","",表示変換!G6)</f>
        <v/>
      </c>
      <c r="AH6" s="368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65" si="0">IF(AO6="","",AVERAGE(BC6,BE6,BG6,BI6,BK6,BM6,BO6,BQ6))</f>
        <v/>
      </c>
      <c r="AQ6" s="133" t="str">
        <f t="shared" ref="AQ6:AQ65" si="1">IF(AO6="","",MIN(BC6,BE6,BG6,BI6,BK6,BM6,BO6,BQ6))</f>
        <v/>
      </c>
      <c r="AR6" s="133" t="str">
        <f t="shared" ref="AR6:AR6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21" si="3">IF(ISBLANK(A6),"",A6)</f>
        <v>1</v>
      </c>
      <c r="AV6" s="85" t="str">
        <f t="shared" si="3"/>
        <v/>
      </c>
      <c r="AW6" s="85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60" t="str">
        <f>IF(ISBLANK(G6),"",G6)</f>
        <v/>
      </c>
      <c r="BC6" s="61" t="str">
        <f>IF(H6="","",IF(H6="0",COUNTIFS($H$6:$H$65, "&gt;0", $H$6:$H$65, "&lt;=100")+1,RANK(H6,$H$6:$H$65)))</f>
        <v/>
      </c>
      <c r="BD6" s="62" t="str">
        <f>IF(ISBLANK(I6),"",I6)</f>
        <v/>
      </c>
      <c r="BE6" s="61" t="str">
        <f>IF(J6="","",IF(J6="0",COUNTIFS($J$6:$J$65, "&gt;0", $J$6:$J$65, "&lt;=100")+1,RANK(J6,$J$6:$J$65)))</f>
        <v/>
      </c>
      <c r="BF6" s="63" t="str">
        <f>IF(ISBLANK(K6),"",K6)</f>
        <v/>
      </c>
      <c r="BG6" s="64" t="str">
        <f>IF(L6="","",IF(L6="0",COUNTIFS($L$6:$L$65, "&gt;0", $L$6:$L$65, "&lt;=100")+1,RANK(L6,$L$6:$L$65)))</f>
        <v/>
      </c>
      <c r="BH6" s="63" t="str">
        <f>IF(ISBLANK(M6),"",M6)</f>
        <v/>
      </c>
      <c r="BI6" s="65" t="str">
        <f>IF(N6="","",IF(N6="0",COUNTIFS($N$6:$N$65, "&gt;0", $N$6:$N$65, "&lt;=100")+1,RANK(N6,$N$6:$N$65)))</f>
        <v/>
      </c>
      <c r="BJ6" s="63" t="str">
        <f>IF(ISBLANK(O6),"",O6)</f>
        <v/>
      </c>
      <c r="BK6" s="61" t="str">
        <f>IF(P6="","",IF(P6="0",COUNTIFS($P$6:$P$65, "&gt;0", $P$6:$P$65, "&lt;=100")+1,RANK(P6,$P$6:$P$65)))</f>
        <v/>
      </c>
      <c r="BL6" s="62" t="str">
        <f>IF(ISBLANK(Q6),"",Q6)</f>
        <v/>
      </c>
      <c r="BM6" s="61" t="str">
        <f>IF(R6="","",IF(R6="0",COUNTIFS($R$6:$R$65, "&gt;0", $R$6:$R$65, "&lt;=100")+1,RANK(R6,$R$6:$R$65)))</f>
        <v/>
      </c>
      <c r="BN6" s="63" t="str">
        <f>IF(ISBLANK(S6),"",S6)</f>
        <v/>
      </c>
      <c r="BO6" s="61" t="str">
        <f>IF(T6="","",IF(T6="0",COUNTIFS($T$6:$T$65, "&gt;0", $T$6:$T$65, "&lt;=100")+1,RANK(T6,$T$6:$T$65)))</f>
        <v/>
      </c>
      <c r="BP6" s="63" t="str">
        <f>IF(ISBLANK(U6),"",U6)</f>
        <v/>
      </c>
      <c r="BQ6" s="66" t="str">
        <f>IF(V6="","",IF(V6="0",COUNTIFS($V$6:$V$65, "&gt;0", $V$6:$V$65, "&lt;=100")+1,RANK(V6,$V$6:$V$65)))</f>
        <v/>
      </c>
      <c r="BR6" s="68" t="str">
        <f>X6</f>
        <v/>
      </c>
    </row>
    <row r="7" spans="1:70">
      <c r="A7" s="59">
        <f>IF(表示変換!A7="","",表示変換!A7)</f>
        <v>2</v>
      </c>
      <c r="B7" s="368" t="str">
        <f>IF(表示変換!B7="","",表示変換!B7)</f>
        <v/>
      </c>
      <c r="C7" s="368" t="str">
        <f ca="1">IF(表示変換!D7="","",表示変換!D7)</f>
        <v/>
      </c>
      <c r="D7" s="368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6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65" si="5">IF(I7="","",IF(I7&lt;4.6,VALUE(100),IF(I7&gt;=5.6,"0",560-I7*100)))</f>
        <v/>
      </c>
      <c r="K7" s="105" t="str">
        <f>IF(表示変換!P7="","",表示変換!P7)</f>
        <v/>
      </c>
      <c r="L7" s="117" t="str">
        <f t="shared" ref="L7:L65" si="6">IF(K7="","",IF(K7&gt;10,VALUE(100),IF(K7&lt;0.1,"0",K7*10)))</f>
        <v/>
      </c>
      <c r="M7" s="106" t="str">
        <f>IF(表示変換!Q7="","",表示変換!Q7)</f>
        <v/>
      </c>
      <c r="N7" s="118" t="str">
        <f t="shared" ref="N7:N65" si="7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65" si="8">IF(O7="","",IF(O7&gt;100,VALUE(100),IF(O7&lt;1,"0",ROUND(O7,0))))</f>
        <v/>
      </c>
      <c r="Q7" s="105" t="str">
        <f>IF(表示変換!S7="","",表示変換!S7)</f>
        <v/>
      </c>
      <c r="R7" s="116" t="str">
        <f t="shared" ref="R7:R65" si="9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65" si="10">IF(S7="","",IF(S7&gt;50,VALUE(100),IF(S7&lt;1,"0",S7*2)))</f>
        <v/>
      </c>
      <c r="U7" s="106" t="str">
        <f>IF(表示変換!U7="","",表示変換!U7)</f>
        <v/>
      </c>
      <c r="V7" s="119" t="str">
        <f t="shared" ref="V7:V65" si="11">IF(U7="","",IF(U7&gt;1800,VALUE(100),IF(U7&lt;0,"0",0.05*U7+10)))</f>
        <v/>
      </c>
      <c r="W7" s="67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07" t="str">
        <f t="shared" ref="X7:X65" si="13">IF(COUNTBLANK(W7)=1,"", RANK(W7,$W$6:$W$65))</f>
        <v/>
      </c>
      <c r="Z7" s="59">
        <f>Z6+1</f>
        <v>2</v>
      </c>
      <c r="AA7" s="368" t="str">
        <f>IF(表示変換!B7="","",表示変換!B7)</f>
        <v/>
      </c>
      <c r="AB7" s="112" t="str">
        <f>IF(表示変換!C7="","",表示変換!C7)</f>
        <v/>
      </c>
      <c r="AC7" s="368" t="str">
        <f>IF(AB7="","",DATEDIF(AB7,入力!$C$3,"Y"))</f>
        <v/>
      </c>
      <c r="AD7" s="368" t="str">
        <f ca="1">IF(表示変換!D7="","",表示変換!D7)</f>
        <v/>
      </c>
      <c r="AE7" s="368" t="str">
        <f>IF(表示変換!E7="","",表示変換!E7)</f>
        <v/>
      </c>
      <c r="AF7" s="368" t="str">
        <f>IF(表示変換!F7="","",表示変換!F7)</f>
        <v/>
      </c>
      <c r="AG7" s="368" t="str">
        <f>IF(表示変換!G7="","",表示変換!G7)</f>
        <v/>
      </c>
      <c r="AH7" s="368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65" si="14">IF(AI7="","",IF(AJ7="","",AJ7/POWER(AI7/100,2)))</f>
        <v/>
      </c>
      <c r="AL7" s="85" t="str">
        <f>IF(表示変換!L7="","",表示変換!L7)</f>
        <v/>
      </c>
      <c r="AM7" s="138" t="str">
        <f>IF(表示変換!M7="","",表示変換!M7)</f>
        <v/>
      </c>
      <c r="AN7" s="133" t="str">
        <f t="shared" ref="AN7:AN65" si="15">IF(X7="","",W7)</f>
        <v/>
      </c>
      <c r="AO7" s="133" t="str">
        <f t="shared" ref="AO7:AO6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65" si="17">IF(AO7="","",MEDIAN(BC7,BE7,BG7,BI7,BK7,BM7,BO7,BQ7))</f>
        <v/>
      </c>
      <c r="AT7" s="131"/>
      <c r="AU7" s="134">
        <f t="shared" si="3"/>
        <v>2</v>
      </c>
      <c r="AV7" s="85" t="str">
        <f t="shared" si="3"/>
        <v/>
      </c>
      <c r="AW7" s="85" t="str">
        <f t="shared" ca="1" si="3"/>
        <v/>
      </c>
      <c r="AX7" s="128" t="str">
        <f t="shared" si="3"/>
        <v/>
      </c>
      <c r="AY7" s="128" t="str">
        <f t="shared" si="3"/>
        <v/>
      </c>
      <c r="AZ7" s="128" t="str">
        <f t="shared" si="3"/>
        <v/>
      </c>
      <c r="BA7" s="128" t="str">
        <f t="shared" ref="BA7:BA65" si="18">IF(AI7="","",IF(AJ7="","",AJ7/POWER(AI7/100,2)))</f>
        <v/>
      </c>
      <c r="BB7" s="60" t="str">
        <f t="shared" ref="BB7:BB65" si="19">IF(ISBLANK(G7),"",G7)</f>
        <v/>
      </c>
      <c r="BC7" s="61" t="str">
        <f t="shared" ref="BC7:BC65" si="20">IF(H7="","",IF(H7="0",COUNTIFS($H$6:$H$65, "&gt;0", $H$6:$H$65, "&lt;=100")+1,RANK(H7,$H$6:$H$65)))</f>
        <v/>
      </c>
      <c r="BD7" s="62" t="str">
        <f t="shared" ref="BD7:BD65" si="21">IF(ISBLANK(I7),"",I7)</f>
        <v/>
      </c>
      <c r="BE7" s="61" t="str">
        <f t="shared" ref="BE7:BE65" si="22">IF(J7="","",IF(J7="0",COUNTIFS($J$6:$J$65, "&gt;0", $J$6:$J$65, "&lt;=100")+1,RANK(J7,$J$6:$J$65)))</f>
        <v/>
      </c>
      <c r="BF7" s="62" t="str">
        <f t="shared" ref="BF7:BF65" si="23">IF(ISBLANK(K7),"",K7)</f>
        <v/>
      </c>
      <c r="BG7" s="64" t="str">
        <f t="shared" ref="BG7:BG65" si="24">IF(L7="","",IF(L7="0",COUNTIFS($L$6:$L$65, "&gt;0", $L$6:$L$65, "&lt;=100")+1,RANK(L7,$L$6:$L$65)))</f>
        <v/>
      </c>
      <c r="BH7" s="63" t="str">
        <f t="shared" ref="BH7:BH65" si="25">IF(ISBLANK(M7),"",M7)</f>
        <v/>
      </c>
      <c r="BI7" s="65" t="str">
        <f t="shared" ref="BI7:BI65" si="26">IF(N7="","",IF(N7="0",COUNTIFS($N$6:$N$65, "&gt;0", $N$6:$N$65, "&lt;=100")+1,RANK(N7,$N$6:$N$65)))</f>
        <v/>
      </c>
      <c r="BJ7" s="63" t="str">
        <f t="shared" ref="BJ7:BJ65" si="27">IF(ISBLANK(O7),"",O7)</f>
        <v/>
      </c>
      <c r="BK7" s="61" t="str">
        <f t="shared" ref="BK7:BK64" si="28">IF(P7="","",IF(P7="0",COUNTIFS($P$6:$P$65, "&gt;0", $P$6:$P$65, "&lt;=100")+1,RANK(P7,$P$6:$P$65)))</f>
        <v/>
      </c>
      <c r="BL7" s="62" t="str">
        <f t="shared" ref="BL7:BL65" si="29">IF(ISBLANK(Q7),"",Q7)</f>
        <v/>
      </c>
      <c r="BM7" s="61" t="str">
        <f t="shared" ref="BM7:BM65" si="30">IF(R7="","",IF(R7="0",COUNTIFS($R$6:$R$65, "&gt;0", $R$6:$R$65, "&lt;=100")+1,RANK(R7,$R$6:$R$65)))</f>
        <v/>
      </c>
      <c r="BN7" s="63" t="str">
        <f t="shared" ref="BN7:BN65" si="31">IF(ISBLANK(S7),"",S7)</f>
        <v/>
      </c>
      <c r="BO7" s="61" t="str">
        <f t="shared" ref="BO7:BO65" si="32">IF(T7="","",IF(T7="0",COUNTIFS($T$6:$T$65, "&gt;0", $T$6:$T$65, "&lt;=100")+1,RANK(T7,$T$6:$T$65)))</f>
        <v/>
      </c>
      <c r="BP7" s="63" t="str">
        <f t="shared" ref="BP7:BP65" si="33">IF(ISBLANK(U7),"",U7)</f>
        <v/>
      </c>
      <c r="BQ7" s="66" t="str">
        <f t="shared" ref="BQ7:BQ65" si="34">IF(V7="","",IF(V7="0",COUNTIFS($V$6:$V$65, "&gt;0", $V$6:$V$65, "&lt;=100")+1,RANK(V7,$V$6:$V$65)))</f>
        <v/>
      </c>
      <c r="BR7" s="68" t="str">
        <f t="shared" ref="BR7:BR65" si="35">X7</f>
        <v/>
      </c>
    </row>
    <row r="8" spans="1:70">
      <c r="A8" s="59">
        <f>IF(表示変換!A8="","",表示変換!A8)</f>
        <v>3</v>
      </c>
      <c r="B8" s="368" t="str">
        <f>IF(表示変換!B8="","",表示変換!B8)</f>
        <v/>
      </c>
      <c r="C8" s="368" t="str">
        <f ca="1">IF(表示変換!D8="","",表示変換!D8)</f>
        <v/>
      </c>
      <c r="D8" s="368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si="6"/>
        <v/>
      </c>
      <c r="M8" s="106" t="str">
        <f>IF(表示変換!Q8="","",表示変換!Q8)</f>
        <v/>
      </c>
      <c r="N8" s="118" t="str">
        <f t="shared" si="7"/>
        <v/>
      </c>
      <c r="O8" s="106" t="str">
        <f>IF(表示変換!R8="","",表示変換!R8)</f>
        <v/>
      </c>
      <c r="P8" s="116" t="str">
        <f t="shared" si="8"/>
        <v/>
      </c>
      <c r="Q8" s="105" t="str">
        <f>IF(表示変換!S8="","",表示変換!S8)</f>
        <v/>
      </c>
      <c r="R8" s="116" t="str">
        <f t="shared" si="9"/>
        <v/>
      </c>
      <c r="S8" s="106" t="str">
        <f>IF(表示変換!T8="","",表示変換!T8)</f>
        <v/>
      </c>
      <c r="T8" s="116" t="str">
        <f t="shared" si="10"/>
        <v/>
      </c>
      <c r="U8" s="106" t="str">
        <f>IF(表示変換!U8="","",表示変換!U8)</f>
        <v/>
      </c>
      <c r="V8" s="119" t="str">
        <f t="shared" si="11"/>
        <v/>
      </c>
      <c r="W8" s="67" t="str">
        <f t="shared" si="12"/>
        <v/>
      </c>
      <c r="X8" s="207" t="str">
        <f t="shared" si="13"/>
        <v/>
      </c>
      <c r="Z8" s="371">
        <f t="shared" ref="Z8:Z65" si="36">Z7+1</f>
        <v>3</v>
      </c>
      <c r="AA8" s="368" t="str">
        <f>IF(表示変換!B8="","",表示変換!B8)</f>
        <v/>
      </c>
      <c r="AB8" s="112" t="str">
        <f>IF(表示変換!C8="","",表示変換!C8)</f>
        <v/>
      </c>
      <c r="AC8" s="368" t="str">
        <f>IF(AB8="","",DATEDIF(AB8,入力!$C$3,"Y"))</f>
        <v/>
      </c>
      <c r="AD8" s="368" t="str">
        <f ca="1">IF(表示変換!D8="","",表示変換!D8)</f>
        <v/>
      </c>
      <c r="AE8" s="368" t="str">
        <f>IF(表示変換!E8="","",表示変換!E8)</f>
        <v/>
      </c>
      <c r="AF8" s="368" t="str">
        <f>IF(表示変換!F8="","",表示変換!F8)</f>
        <v/>
      </c>
      <c r="AG8" s="368" t="str">
        <f>IF(表示変換!G8="","",表示変換!G8)</f>
        <v/>
      </c>
      <c r="AH8" s="368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4"/>
        <v/>
      </c>
      <c r="AL8" s="85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3"/>
        <v>3</v>
      </c>
      <c r="AV8" s="85" t="str">
        <f t="shared" si="3"/>
        <v/>
      </c>
      <c r="AW8" s="85" t="str">
        <f t="shared" ca="1" si="3"/>
        <v/>
      </c>
      <c r="AX8" s="128" t="str">
        <f t="shared" si="3"/>
        <v/>
      </c>
      <c r="AY8" s="128" t="str">
        <f t="shared" si="3"/>
        <v/>
      </c>
      <c r="AZ8" s="128" t="str">
        <f t="shared" si="3"/>
        <v/>
      </c>
      <c r="BA8" s="128" t="str">
        <f t="shared" si="18"/>
        <v/>
      </c>
      <c r="BB8" s="60" t="str">
        <f>IF(ISBLANK(G8),"",G8)</f>
        <v/>
      </c>
      <c r="BC8" s="61" t="str">
        <f t="shared" si="20"/>
        <v/>
      </c>
      <c r="BD8" s="62" t="str">
        <f t="shared" si="21"/>
        <v/>
      </c>
      <c r="BE8" s="61" t="str">
        <f t="shared" si="22"/>
        <v/>
      </c>
      <c r="BF8" s="62" t="str">
        <f t="shared" si="23"/>
        <v/>
      </c>
      <c r="BG8" s="64" t="str">
        <f t="shared" si="24"/>
        <v/>
      </c>
      <c r="BH8" s="63" t="str">
        <f t="shared" si="25"/>
        <v/>
      </c>
      <c r="BI8" s="65" t="str">
        <f t="shared" si="26"/>
        <v/>
      </c>
      <c r="BJ8" s="63" t="str">
        <f t="shared" si="27"/>
        <v/>
      </c>
      <c r="BK8" s="61" t="str">
        <f t="shared" si="28"/>
        <v/>
      </c>
      <c r="BL8" s="62" t="str">
        <f t="shared" si="29"/>
        <v/>
      </c>
      <c r="BM8" s="61" t="str">
        <f t="shared" si="30"/>
        <v/>
      </c>
      <c r="BN8" s="63" t="str">
        <f t="shared" si="31"/>
        <v/>
      </c>
      <c r="BO8" s="61" t="str">
        <f t="shared" si="32"/>
        <v/>
      </c>
      <c r="BP8" s="63" t="str">
        <f t="shared" si="33"/>
        <v/>
      </c>
      <c r="BQ8" s="66" t="str">
        <f t="shared" si="34"/>
        <v/>
      </c>
      <c r="BR8" s="68" t="str">
        <f t="shared" si="35"/>
        <v/>
      </c>
    </row>
    <row r="9" spans="1:70">
      <c r="A9" s="59">
        <f>IF(表示変換!A9="","",表示変換!A9)</f>
        <v>4</v>
      </c>
      <c r="B9" s="368" t="str">
        <f>IF(表示変換!B9="","",表示変換!B9)</f>
        <v/>
      </c>
      <c r="C9" s="368" t="str">
        <f ca="1">IF(表示変換!D9="","",表示変換!D9)</f>
        <v/>
      </c>
      <c r="D9" s="368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6"/>
        <v/>
      </c>
      <c r="M9" s="106" t="str">
        <f>IF(表示変換!Q9="","",表示変換!Q9)</f>
        <v/>
      </c>
      <c r="N9" s="118" t="str">
        <f t="shared" si="7"/>
        <v/>
      </c>
      <c r="O9" s="106" t="str">
        <f>IF(表示変換!R9="","",表示変換!R9)</f>
        <v/>
      </c>
      <c r="P9" s="116" t="str">
        <f t="shared" si="8"/>
        <v/>
      </c>
      <c r="Q9" s="105" t="str">
        <f>IF(表示変換!S9="","",表示変換!S9)</f>
        <v/>
      </c>
      <c r="R9" s="116" t="str">
        <f t="shared" si="9"/>
        <v/>
      </c>
      <c r="S9" s="106" t="str">
        <f>IF(表示変換!T9="","",表示変換!T9)</f>
        <v/>
      </c>
      <c r="T9" s="116" t="str">
        <f t="shared" si="10"/>
        <v/>
      </c>
      <c r="U9" s="106" t="str">
        <f>IF(表示変換!U9="","",表示変換!U9)</f>
        <v/>
      </c>
      <c r="V9" s="119" t="str">
        <f t="shared" si="11"/>
        <v/>
      </c>
      <c r="W9" s="67" t="str">
        <f t="shared" si="12"/>
        <v/>
      </c>
      <c r="X9" s="207" t="str">
        <f t="shared" si="13"/>
        <v/>
      </c>
      <c r="Z9" s="371">
        <f t="shared" si="36"/>
        <v>4</v>
      </c>
      <c r="AA9" s="368" t="str">
        <f>IF(表示変換!B9="","",表示変換!B9)</f>
        <v/>
      </c>
      <c r="AB9" s="112" t="str">
        <f>IF(表示変換!C9="","",表示変換!C9)</f>
        <v/>
      </c>
      <c r="AC9" s="368" t="str">
        <f>IF(AB9="","",DATEDIF(AB9,入力!$C$3,"Y"))</f>
        <v/>
      </c>
      <c r="AD9" s="368" t="str">
        <f ca="1">IF(表示変換!D9="","",表示変換!D9)</f>
        <v/>
      </c>
      <c r="AE9" s="368" t="str">
        <f>IF(表示変換!E9="","",表示変換!E9)</f>
        <v/>
      </c>
      <c r="AF9" s="368" t="str">
        <f>IF(表示変換!F9="","",表示変換!F9)</f>
        <v/>
      </c>
      <c r="AG9" s="368" t="str">
        <f>IF(表示変換!G9="","",表示変換!G9)</f>
        <v/>
      </c>
      <c r="AH9" s="368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4"/>
        <v/>
      </c>
      <c r="AL9" s="85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3"/>
        <v>4</v>
      </c>
      <c r="AV9" s="85" t="str">
        <f t="shared" si="3"/>
        <v/>
      </c>
      <c r="AW9" s="85" t="str">
        <f t="shared" ca="1" si="3"/>
        <v/>
      </c>
      <c r="AX9" s="128" t="str">
        <f t="shared" si="3"/>
        <v/>
      </c>
      <c r="AY9" s="128" t="str">
        <f t="shared" si="3"/>
        <v/>
      </c>
      <c r="AZ9" s="128" t="str">
        <f t="shared" si="3"/>
        <v/>
      </c>
      <c r="BA9" s="128" t="str">
        <f t="shared" si="18"/>
        <v/>
      </c>
      <c r="BB9" s="60" t="str">
        <f t="shared" si="19"/>
        <v/>
      </c>
      <c r="BC9" s="61" t="str">
        <f t="shared" si="20"/>
        <v/>
      </c>
      <c r="BD9" s="62" t="str">
        <f t="shared" si="21"/>
        <v/>
      </c>
      <c r="BE9" s="61" t="str">
        <f t="shared" si="22"/>
        <v/>
      </c>
      <c r="BF9" s="62" t="str">
        <f t="shared" si="23"/>
        <v/>
      </c>
      <c r="BG9" s="64" t="str">
        <f t="shared" si="24"/>
        <v/>
      </c>
      <c r="BH9" s="63" t="str">
        <f t="shared" si="25"/>
        <v/>
      </c>
      <c r="BI9" s="65" t="str">
        <f t="shared" si="26"/>
        <v/>
      </c>
      <c r="BJ9" s="63" t="str">
        <f t="shared" si="27"/>
        <v/>
      </c>
      <c r="BK9" s="61" t="str">
        <f t="shared" si="28"/>
        <v/>
      </c>
      <c r="BL9" s="62" t="str">
        <f t="shared" si="29"/>
        <v/>
      </c>
      <c r="BM9" s="61" t="str">
        <f t="shared" si="30"/>
        <v/>
      </c>
      <c r="BN9" s="63" t="str">
        <f t="shared" si="31"/>
        <v/>
      </c>
      <c r="BO9" s="61" t="str">
        <f t="shared" si="32"/>
        <v/>
      </c>
      <c r="BP9" s="63" t="str">
        <f t="shared" si="33"/>
        <v/>
      </c>
      <c r="BQ9" s="66" t="str">
        <f t="shared" si="34"/>
        <v/>
      </c>
      <c r="BR9" s="68" t="str">
        <f t="shared" si="35"/>
        <v/>
      </c>
    </row>
    <row r="10" spans="1:70">
      <c r="A10" s="59">
        <f>IF(表示変換!A10="","",表示変換!A10)</f>
        <v>5</v>
      </c>
      <c r="B10" s="368" t="str">
        <f>IF(表示変換!B10="","",表示変換!B10)</f>
        <v/>
      </c>
      <c r="C10" s="368" t="str">
        <f ca="1">IF(表示変換!D10="","",表示変換!D10)</f>
        <v/>
      </c>
      <c r="D10" s="368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6"/>
        <v/>
      </c>
      <c r="M10" s="106" t="str">
        <f>IF(表示変換!Q10="","",表示変換!Q10)</f>
        <v/>
      </c>
      <c r="N10" s="118" t="str">
        <f t="shared" si="7"/>
        <v/>
      </c>
      <c r="O10" s="106" t="str">
        <f>IF(表示変換!R10="","",表示変換!R10)</f>
        <v/>
      </c>
      <c r="P10" s="116" t="str">
        <f t="shared" si="8"/>
        <v/>
      </c>
      <c r="Q10" s="105" t="str">
        <f>IF(表示変換!S10="","",表示変換!S10)</f>
        <v/>
      </c>
      <c r="R10" s="116" t="str">
        <f t="shared" si="9"/>
        <v/>
      </c>
      <c r="S10" s="106" t="str">
        <f>IF(表示変換!T10="","",表示変換!T10)</f>
        <v/>
      </c>
      <c r="T10" s="116" t="str">
        <f t="shared" si="10"/>
        <v/>
      </c>
      <c r="U10" s="106" t="str">
        <f>IF(表示変換!U10="","",表示変換!U10)</f>
        <v/>
      </c>
      <c r="V10" s="119" t="str">
        <f t="shared" si="11"/>
        <v/>
      </c>
      <c r="W10" s="67" t="str">
        <f t="shared" si="12"/>
        <v/>
      </c>
      <c r="X10" s="207" t="str">
        <f t="shared" si="13"/>
        <v/>
      </c>
      <c r="Z10" s="371">
        <f t="shared" si="36"/>
        <v>5</v>
      </c>
      <c r="AA10" s="368" t="str">
        <f>IF(表示変換!B10="","",表示変換!B10)</f>
        <v/>
      </c>
      <c r="AB10" s="112" t="str">
        <f>IF(表示変換!C10="","",表示変換!C10)</f>
        <v/>
      </c>
      <c r="AC10" s="368" t="str">
        <f>IF(AB10="","",DATEDIF(AB10,入力!$C$3,"Y"))</f>
        <v/>
      </c>
      <c r="AD10" s="368" t="str">
        <f ca="1">IF(表示変換!D10="","",表示変換!D10)</f>
        <v/>
      </c>
      <c r="AE10" s="368" t="str">
        <f>IF(表示変換!E10="","",表示変換!E10)</f>
        <v/>
      </c>
      <c r="AF10" s="368" t="str">
        <f>IF(表示変換!F10="","",表示変換!F10)</f>
        <v/>
      </c>
      <c r="AG10" s="368" t="str">
        <f>IF(表示変換!G10="","",表示変換!G10)</f>
        <v/>
      </c>
      <c r="AH10" s="368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4"/>
        <v/>
      </c>
      <c r="AL10" s="85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3"/>
        <v>5</v>
      </c>
      <c r="AV10" s="85" t="str">
        <f t="shared" si="3"/>
        <v/>
      </c>
      <c r="AW10" s="85" t="str">
        <f t="shared" ca="1" si="3"/>
        <v/>
      </c>
      <c r="AX10" s="128" t="str">
        <f t="shared" si="3"/>
        <v/>
      </c>
      <c r="AY10" s="128" t="str">
        <f t="shared" si="3"/>
        <v/>
      </c>
      <c r="AZ10" s="128" t="str">
        <f t="shared" si="3"/>
        <v/>
      </c>
      <c r="BA10" s="128" t="str">
        <f t="shared" si="18"/>
        <v/>
      </c>
      <c r="BB10" s="60" t="str">
        <f t="shared" si="19"/>
        <v/>
      </c>
      <c r="BC10" s="61" t="str">
        <f t="shared" si="20"/>
        <v/>
      </c>
      <c r="BD10" s="62" t="str">
        <f t="shared" si="21"/>
        <v/>
      </c>
      <c r="BE10" s="61" t="str">
        <f t="shared" si="22"/>
        <v/>
      </c>
      <c r="BF10" s="62" t="str">
        <f t="shared" si="23"/>
        <v/>
      </c>
      <c r="BG10" s="64" t="str">
        <f t="shared" si="24"/>
        <v/>
      </c>
      <c r="BH10" s="63" t="str">
        <f t="shared" si="25"/>
        <v/>
      </c>
      <c r="BI10" s="65" t="str">
        <f t="shared" si="26"/>
        <v/>
      </c>
      <c r="BJ10" s="63" t="str">
        <f t="shared" si="27"/>
        <v/>
      </c>
      <c r="BK10" s="61" t="str">
        <f t="shared" si="28"/>
        <v/>
      </c>
      <c r="BL10" s="62" t="str">
        <f t="shared" si="29"/>
        <v/>
      </c>
      <c r="BM10" s="61" t="str">
        <f t="shared" si="30"/>
        <v/>
      </c>
      <c r="BN10" s="63" t="str">
        <f t="shared" si="31"/>
        <v/>
      </c>
      <c r="BO10" s="61" t="str">
        <f t="shared" si="32"/>
        <v/>
      </c>
      <c r="BP10" s="63" t="str">
        <f t="shared" si="33"/>
        <v/>
      </c>
      <c r="BQ10" s="66" t="str">
        <f t="shared" si="34"/>
        <v/>
      </c>
      <c r="BR10" s="68" t="str">
        <f t="shared" si="35"/>
        <v/>
      </c>
    </row>
    <row r="11" spans="1:70">
      <c r="A11" s="59">
        <f>IF(表示変換!A11="","",表示変換!A11)</f>
        <v>6</v>
      </c>
      <c r="B11" s="368" t="str">
        <f>IF(表示変換!B11="","",表示変換!B11)</f>
        <v/>
      </c>
      <c r="C11" s="368" t="str">
        <f ca="1">IF(表示変換!D11="","",表示変換!D11)</f>
        <v/>
      </c>
      <c r="D11" s="368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07" t="str">
        <f t="shared" si="13"/>
        <v/>
      </c>
      <c r="Z11" s="371">
        <f t="shared" si="36"/>
        <v>6</v>
      </c>
      <c r="AA11" s="368" t="str">
        <f>IF(表示変換!B11="","",表示変換!B11)</f>
        <v/>
      </c>
      <c r="AB11" s="112" t="str">
        <f>IF(表示変換!C11="","",表示変換!C11)</f>
        <v/>
      </c>
      <c r="AC11" s="368" t="str">
        <f>IF(AB11="","",DATEDIF(AB11,入力!$C$3,"Y"))</f>
        <v/>
      </c>
      <c r="AD11" s="368" t="str">
        <f ca="1">IF(表示変換!D11="","",表示変換!D11)</f>
        <v/>
      </c>
      <c r="AE11" s="368" t="str">
        <f>IF(表示変換!E11="","",表示変換!E11)</f>
        <v/>
      </c>
      <c r="AF11" s="368" t="str">
        <f>IF(表示変換!F11="","",表示変換!F11)</f>
        <v/>
      </c>
      <c r="AG11" s="368" t="str">
        <f>IF(表示変換!G11="","",表示変換!G11)</f>
        <v/>
      </c>
      <c r="AH11" s="368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3"/>
        <v>6</v>
      </c>
      <c r="AV11" s="85" t="str">
        <f t="shared" si="3"/>
        <v/>
      </c>
      <c r="AW11" s="85" t="str">
        <f t="shared" ca="1" si="3"/>
        <v/>
      </c>
      <c r="AX11" s="128" t="str">
        <f t="shared" si="3"/>
        <v/>
      </c>
      <c r="AY11" s="128" t="str">
        <f t="shared" si="3"/>
        <v/>
      </c>
      <c r="AZ11" s="128" t="str">
        <f t="shared" si="3"/>
        <v/>
      </c>
      <c r="BA11" s="128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2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68" t="str">
        <f>IF(表示変換!B12="","",表示変換!B12)</f>
        <v/>
      </c>
      <c r="C12" s="368" t="str">
        <f ca="1">IF(表示変換!D12="","",表示変換!D12)</f>
        <v/>
      </c>
      <c r="D12" s="368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07" t="str">
        <f t="shared" si="13"/>
        <v/>
      </c>
      <c r="Z12" s="371">
        <f t="shared" si="36"/>
        <v>7</v>
      </c>
      <c r="AA12" s="368" t="str">
        <f>IF(表示変換!B12="","",表示変換!B12)</f>
        <v/>
      </c>
      <c r="AB12" s="112" t="str">
        <f>IF(表示変換!C12="","",表示変換!C12)</f>
        <v/>
      </c>
      <c r="AC12" s="368" t="str">
        <f>IF(AB12="","",DATEDIF(AB12,入力!$C$3,"Y"))</f>
        <v/>
      </c>
      <c r="AD12" s="368" t="str">
        <f ca="1">IF(表示変換!D12="","",表示変換!D12)</f>
        <v/>
      </c>
      <c r="AE12" s="368" t="str">
        <f>IF(表示変換!E12="","",表示変換!E12)</f>
        <v/>
      </c>
      <c r="AF12" s="368" t="str">
        <f>IF(表示変換!F12="","",表示変換!F12)</f>
        <v/>
      </c>
      <c r="AG12" s="368" t="str">
        <f>IF(表示変換!G12="","",表示変換!G12)</f>
        <v/>
      </c>
      <c r="AH12" s="368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3"/>
        <v>7</v>
      </c>
      <c r="AV12" s="85" t="str">
        <f t="shared" si="3"/>
        <v/>
      </c>
      <c r="AW12" s="85" t="str">
        <f t="shared" ca="1" si="3"/>
        <v/>
      </c>
      <c r="AX12" s="128" t="str">
        <f t="shared" si="3"/>
        <v/>
      </c>
      <c r="AY12" s="128" t="str">
        <f t="shared" si="3"/>
        <v/>
      </c>
      <c r="AZ12" s="128" t="str">
        <f t="shared" si="3"/>
        <v/>
      </c>
      <c r="BA12" s="128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2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68" t="str">
        <f>IF(表示変換!B13="","",表示変換!B13)</f>
        <v/>
      </c>
      <c r="C13" s="368" t="str">
        <f ca="1">IF(表示変換!D13="","",表示変換!D13)</f>
        <v/>
      </c>
      <c r="D13" s="368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07" t="str">
        <f t="shared" si="13"/>
        <v/>
      </c>
      <c r="Z13" s="371">
        <f t="shared" si="36"/>
        <v>8</v>
      </c>
      <c r="AA13" s="368" t="str">
        <f>IF(表示変換!B13="","",表示変換!B13)</f>
        <v/>
      </c>
      <c r="AB13" s="112" t="str">
        <f>IF(表示変換!C13="","",表示変換!C13)</f>
        <v/>
      </c>
      <c r="AC13" s="368" t="str">
        <f>IF(AB13="","",DATEDIF(AB13,入力!$C$3,"Y"))</f>
        <v/>
      </c>
      <c r="AD13" s="368" t="str">
        <f ca="1">IF(表示変換!D13="","",表示変換!D13)</f>
        <v/>
      </c>
      <c r="AE13" s="368" t="str">
        <f>IF(表示変換!E13="","",表示変換!E13)</f>
        <v/>
      </c>
      <c r="AF13" s="368" t="str">
        <f>IF(表示変換!F13="","",表示変換!F13)</f>
        <v/>
      </c>
      <c r="AG13" s="368" t="str">
        <f>IF(表示変換!G13="","",表示変換!G13)</f>
        <v/>
      </c>
      <c r="AH13" s="368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3"/>
        <v>8</v>
      </c>
      <c r="AV13" s="85" t="str">
        <f t="shared" si="3"/>
        <v/>
      </c>
      <c r="AW13" s="85" t="str">
        <f t="shared" ca="1" si="3"/>
        <v/>
      </c>
      <c r="AX13" s="128" t="str">
        <f t="shared" si="3"/>
        <v/>
      </c>
      <c r="AY13" s="128" t="str">
        <f t="shared" si="3"/>
        <v/>
      </c>
      <c r="AZ13" s="128" t="str">
        <f t="shared" si="3"/>
        <v/>
      </c>
      <c r="BA13" s="128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2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68" t="str">
        <f>IF(表示変換!B14="","",表示変換!B14)</f>
        <v/>
      </c>
      <c r="C14" s="368" t="str">
        <f ca="1">IF(表示変換!D14="","",表示変換!D14)</f>
        <v/>
      </c>
      <c r="D14" s="368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07" t="str">
        <f t="shared" si="13"/>
        <v/>
      </c>
      <c r="Z14" s="371">
        <f t="shared" si="36"/>
        <v>9</v>
      </c>
      <c r="AA14" s="368" t="str">
        <f>IF(表示変換!B14="","",表示変換!B14)</f>
        <v/>
      </c>
      <c r="AB14" s="112" t="str">
        <f>IF(表示変換!C14="","",表示変換!C14)</f>
        <v/>
      </c>
      <c r="AC14" s="368" t="str">
        <f>IF(AB14="","",DATEDIF(AB14,入力!$C$3,"Y"))</f>
        <v/>
      </c>
      <c r="AD14" s="368" t="str">
        <f ca="1">IF(表示変換!D14="","",表示変換!D14)</f>
        <v/>
      </c>
      <c r="AE14" s="368" t="str">
        <f>IF(表示変換!E14="","",表示変換!E14)</f>
        <v/>
      </c>
      <c r="AF14" s="368" t="str">
        <f>IF(表示変換!F14="","",表示変換!F14)</f>
        <v/>
      </c>
      <c r="AG14" s="368" t="str">
        <f>IF(表示変換!G14="","",表示変換!G14)</f>
        <v/>
      </c>
      <c r="AH14" s="368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3"/>
        <v>9</v>
      </c>
      <c r="AV14" s="85" t="str">
        <f t="shared" si="3"/>
        <v/>
      </c>
      <c r="AW14" s="85" t="str">
        <f t="shared" ca="1" si="3"/>
        <v/>
      </c>
      <c r="AX14" s="128" t="str">
        <f t="shared" si="3"/>
        <v/>
      </c>
      <c r="AY14" s="128" t="str">
        <f t="shared" si="3"/>
        <v/>
      </c>
      <c r="AZ14" s="128" t="str">
        <f t="shared" si="3"/>
        <v/>
      </c>
      <c r="BA14" s="128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2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68" t="str">
        <f>IF(表示変換!B15="","",表示変換!B15)</f>
        <v/>
      </c>
      <c r="C15" s="368" t="str">
        <f ca="1">IF(表示変換!D15="","",表示変換!D15)</f>
        <v/>
      </c>
      <c r="D15" s="368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07" t="str">
        <f t="shared" si="13"/>
        <v/>
      </c>
      <c r="Z15" s="371">
        <f t="shared" si="36"/>
        <v>10</v>
      </c>
      <c r="AA15" s="368" t="str">
        <f>IF(表示変換!B15="","",表示変換!B15)</f>
        <v/>
      </c>
      <c r="AB15" s="112" t="str">
        <f>IF(表示変換!C15="","",表示変換!C15)</f>
        <v/>
      </c>
      <c r="AC15" s="368" t="str">
        <f>IF(AB15="","",DATEDIF(AB15,入力!$C$3,"Y"))</f>
        <v/>
      </c>
      <c r="AD15" s="368" t="str">
        <f ca="1">IF(表示変換!D15="","",表示変換!D15)</f>
        <v/>
      </c>
      <c r="AE15" s="368" t="str">
        <f>IF(表示変換!E15="","",表示変換!E15)</f>
        <v/>
      </c>
      <c r="AF15" s="368" t="str">
        <f>IF(表示変換!F15="","",表示変換!F15)</f>
        <v/>
      </c>
      <c r="AG15" s="368" t="str">
        <f>IF(表示変換!G15="","",表示変換!G15)</f>
        <v/>
      </c>
      <c r="AH15" s="368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3"/>
        <v>10</v>
      </c>
      <c r="AV15" s="85" t="str">
        <f t="shared" si="3"/>
        <v/>
      </c>
      <c r="AW15" s="85" t="str">
        <f t="shared" ca="1" si="3"/>
        <v/>
      </c>
      <c r="AX15" s="128" t="str">
        <f t="shared" si="3"/>
        <v/>
      </c>
      <c r="AY15" s="128" t="str">
        <f t="shared" si="3"/>
        <v/>
      </c>
      <c r="AZ15" s="128" t="str">
        <f t="shared" si="3"/>
        <v/>
      </c>
      <c r="BA15" s="128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2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68" t="str">
        <f>IF(表示変換!B16="","",表示変換!B16)</f>
        <v/>
      </c>
      <c r="C16" s="368" t="str">
        <f ca="1">IF(表示変換!D16="","",表示変換!D16)</f>
        <v/>
      </c>
      <c r="D16" s="368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07" t="str">
        <f t="shared" si="13"/>
        <v/>
      </c>
      <c r="Z16" s="371">
        <f t="shared" si="36"/>
        <v>11</v>
      </c>
      <c r="AA16" s="368" t="str">
        <f>IF(表示変換!B16="","",表示変換!B16)</f>
        <v/>
      </c>
      <c r="AB16" s="112" t="str">
        <f>IF(表示変換!C16="","",表示変換!C16)</f>
        <v/>
      </c>
      <c r="AC16" s="368" t="str">
        <f>IF(AB16="","",DATEDIF(AB16,入力!$C$3,"Y"))</f>
        <v/>
      </c>
      <c r="AD16" s="368" t="str">
        <f ca="1">IF(表示変換!D16="","",表示変換!D16)</f>
        <v/>
      </c>
      <c r="AE16" s="368" t="str">
        <f>IF(表示変換!E16="","",表示変換!E16)</f>
        <v/>
      </c>
      <c r="AF16" s="368" t="str">
        <f>IF(表示変換!F16="","",表示変換!F16)</f>
        <v/>
      </c>
      <c r="AG16" s="368" t="str">
        <f>IF(表示変換!G16="","",表示変換!G16)</f>
        <v/>
      </c>
      <c r="AH16" s="368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3"/>
        <v>11</v>
      </c>
      <c r="AV16" s="85" t="str">
        <f t="shared" si="3"/>
        <v/>
      </c>
      <c r="AW16" s="85" t="str">
        <f t="shared" ca="1" si="3"/>
        <v/>
      </c>
      <c r="AX16" s="128" t="str">
        <f t="shared" si="3"/>
        <v/>
      </c>
      <c r="AY16" s="128" t="str">
        <f t="shared" si="3"/>
        <v/>
      </c>
      <c r="AZ16" s="128" t="str">
        <f t="shared" si="3"/>
        <v/>
      </c>
      <c r="BA16" s="128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2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68" t="str">
        <f>IF(表示変換!B17="","",表示変換!B17)</f>
        <v/>
      </c>
      <c r="C17" s="368" t="str">
        <f ca="1">IF(表示変換!D17="","",表示変換!D17)</f>
        <v/>
      </c>
      <c r="D17" s="368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07" t="str">
        <f t="shared" si="13"/>
        <v/>
      </c>
      <c r="Z17" s="371">
        <f t="shared" si="36"/>
        <v>12</v>
      </c>
      <c r="AA17" s="368" t="str">
        <f>IF(表示変換!B17="","",表示変換!B17)</f>
        <v/>
      </c>
      <c r="AB17" s="112" t="str">
        <f>IF(表示変換!C17="","",表示変換!C17)</f>
        <v/>
      </c>
      <c r="AC17" s="368" t="str">
        <f>IF(AB17="","",DATEDIF(AB17,入力!$C$3,"Y"))</f>
        <v/>
      </c>
      <c r="AD17" s="368" t="str">
        <f ca="1">IF(表示変換!D17="","",表示変換!D17)</f>
        <v/>
      </c>
      <c r="AE17" s="368" t="str">
        <f>IF(表示変換!E17="","",表示変換!E17)</f>
        <v/>
      </c>
      <c r="AF17" s="368" t="str">
        <f>IF(表示変換!F17="","",表示変換!F17)</f>
        <v/>
      </c>
      <c r="AG17" s="368" t="str">
        <f>IF(表示変換!G17="","",表示変換!G17)</f>
        <v/>
      </c>
      <c r="AH17" s="368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3"/>
        <v>12</v>
      </c>
      <c r="AV17" s="85" t="str">
        <f t="shared" si="3"/>
        <v/>
      </c>
      <c r="AW17" s="85" t="str">
        <f t="shared" ca="1" si="3"/>
        <v/>
      </c>
      <c r="AX17" s="128" t="str">
        <f t="shared" si="3"/>
        <v/>
      </c>
      <c r="AY17" s="128" t="str">
        <f t="shared" si="3"/>
        <v/>
      </c>
      <c r="AZ17" s="128" t="str">
        <f t="shared" si="3"/>
        <v/>
      </c>
      <c r="BA17" s="128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2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68" t="str">
        <f>IF(表示変換!B18="","",表示変換!B18)</f>
        <v/>
      </c>
      <c r="C18" s="368" t="str">
        <f ca="1">IF(表示変換!D18="","",表示変換!D18)</f>
        <v/>
      </c>
      <c r="D18" s="368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07" t="str">
        <f t="shared" si="13"/>
        <v/>
      </c>
      <c r="Z18" s="371">
        <f t="shared" si="36"/>
        <v>13</v>
      </c>
      <c r="AA18" s="368" t="str">
        <f>IF(表示変換!B18="","",表示変換!B18)</f>
        <v/>
      </c>
      <c r="AB18" s="112" t="str">
        <f>IF(表示変換!C18="","",表示変換!C18)</f>
        <v/>
      </c>
      <c r="AC18" s="368" t="str">
        <f>IF(AB18="","",DATEDIF(AB18,入力!$C$3,"Y"))</f>
        <v/>
      </c>
      <c r="AD18" s="368" t="str">
        <f ca="1">IF(表示変換!D18="","",表示変換!D18)</f>
        <v/>
      </c>
      <c r="AE18" s="368" t="str">
        <f>IF(表示変換!E18="","",表示変換!E18)</f>
        <v/>
      </c>
      <c r="AF18" s="368" t="str">
        <f>IF(表示変換!F18="","",表示変換!F18)</f>
        <v/>
      </c>
      <c r="AG18" s="368" t="str">
        <f>IF(表示変換!G18="","",表示変換!G18)</f>
        <v/>
      </c>
      <c r="AH18" s="368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3"/>
        <v>13</v>
      </c>
      <c r="AV18" s="85" t="str">
        <f t="shared" si="3"/>
        <v/>
      </c>
      <c r="AW18" s="85" t="str">
        <f t="shared" ca="1" si="3"/>
        <v/>
      </c>
      <c r="AX18" s="128" t="str">
        <f t="shared" si="3"/>
        <v/>
      </c>
      <c r="AY18" s="128" t="str">
        <f t="shared" si="3"/>
        <v/>
      </c>
      <c r="AZ18" s="128" t="str">
        <f t="shared" si="3"/>
        <v/>
      </c>
      <c r="BA18" s="128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2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68" t="str">
        <f>IF(表示変換!B19="","",表示変換!B19)</f>
        <v/>
      </c>
      <c r="C19" s="368" t="str">
        <f ca="1">IF(表示変換!D19="","",表示変換!D19)</f>
        <v/>
      </c>
      <c r="D19" s="368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07" t="str">
        <f t="shared" si="13"/>
        <v/>
      </c>
      <c r="Z19" s="371">
        <f t="shared" si="36"/>
        <v>14</v>
      </c>
      <c r="AA19" s="368" t="str">
        <f>IF(表示変換!B19="","",表示変換!B19)</f>
        <v/>
      </c>
      <c r="AB19" s="112" t="str">
        <f>IF(表示変換!C19="","",表示変換!C19)</f>
        <v/>
      </c>
      <c r="AC19" s="368" t="str">
        <f>IF(AB19="","",DATEDIF(AB19,入力!$C$3,"Y"))</f>
        <v/>
      </c>
      <c r="AD19" s="368" t="str">
        <f ca="1">IF(表示変換!D19="","",表示変換!D19)</f>
        <v/>
      </c>
      <c r="AE19" s="368" t="str">
        <f>IF(表示変換!E19="","",表示変換!E19)</f>
        <v/>
      </c>
      <c r="AF19" s="368" t="str">
        <f>IF(表示変換!F19="","",表示変換!F19)</f>
        <v/>
      </c>
      <c r="AG19" s="368" t="str">
        <f>IF(表示変換!G19="","",表示変換!G19)</f>
        <v/>
      </c>
      <c r="AH19" s="368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3"/>
        <v>14</v>
      </c>
      <c r="AV19" s="85" t="str">
        <f t="shared" si="3"/>
        <v/>
      </c>
      <c r="AW19" s="85" t="str">
        <f t="shared" ca="1" si="3"/>
        <v/>
      </c>
      <c r="AX19" s="128" t="str">
        <f t="shared" si="3"/>
        <v/>
      </c>
      <c r="AY19" s="128" t="str">
        <f t="shared" si="3"/>
        <v/>
      </c>
      <c r="AZ19" s="128" t="str">
        <f t="shared" si="3"/>
        <v/>
      </c>
      <c r="BA19" s="128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2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68" t="str">
        <f>IF(表示変換!B20="","",表示変換!B20)</f>
        <v/>
      </c>
      <c r="C20" s="368" t="str">
        <f ca="1">IF(表示変換!D20="","",表示変換!D20)</f>
        <v/>
      </c>
      <c r="D20" s="368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07" t="str">
        <f t="shared" si="13"/>
        <v/>
      </c>
      <c r="Z20" s="371">
        <f t="shared" si="36"/>
        <v>15</v>
      </c>
      <c r="AA20" s="368" t="str">
        <f>IF(表示変換!B20="","",表示変換!B20)</f>
        <v/>
      </c>
      <c r="AB20" s="112" t="str">
        <f>IF(表示変換!C20="","",表示変換!C20)</f>
        <v/>
      </c>
      <c r="AC20" s="368" t="str">
        <f>IF(AB20="","",DATEDIF(AB20,入力!$C$3,"Y"))</f>
        <v/>
      </c>
      <c r="AD20" s="368" t="str">
        <f ca="1">IF(表示変換!D20="","",表示変換!D20)</f>
        <v/>
      </c>
      <c r="AE20" s="368" t="str">
        <f>IF(表示変換!E20="","",表示変換!E20)</f>
        <v/>
      </c>
      <c r="AF20" s="368" t="str">
        <f>IF(表示変換!F20="","",表示変換!F20)</f>
        <v/>
      </c>
      <c r="AG20" s="368" t="str">
        <f>IF(表示変換!G20="","",表示変換!G20)</f>
        <v/>
      </c>
      <c r="AH20" s="368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3"/>
        <v>15</v>
      </c>
      <c r="AV20" s="85" t="str">
        <f t="shared" si="3"/>
        <v/>
      </c>
      <c r="AW20" s="85" t="str">
        <f t="shared" ca="1" si="3"/>
        <v/>
      </c>
      <c r="AX20" s="128" t="str">
        <f t="shared" si="3"/>
        <v/>
      </c>
      <c r="AY20" s="128" t="str">
        <f t="shared" si="3"/>
        <v/>
      </c>
      <c r="AZ20" s="128" t="str">
        <f t="shared" si="3"/>
        <v/>
      </c>
      <c r="BA20" s="128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2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68" t="str">
        <f>IF(表示変換!B21="","",表示変換!B21)</f>
        <v/>
      </c>
      <c r="C21" s="368" t="str">
        <f ca="1">IF(表示変換!D21="","",表示変換!D21)</f>
        <v/>
      </c>
      <c r="D21" s="368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07" t="str">
        <f t="shared" si="13"/>
        <v/>
      </c>
      <c r="Z21" s="371">
        <f t="shared" si="36"/>
        <v>16</v>
      </c>
      <c r="AA21" s="368" t="str">
        <f>IF(表示変換!B21="","",表示変換!B21)</f>
        <v/>
      </c>
      <c r="AB21" s="112" t="str">
        <f>IF(表示変換!C21="","",表示変換!C21)</f>
        <v/>
      </c>
      <c r="AC21" s="368" t="str">
        <f>IF(AB21="","",DATEDIF(AB21,入力!$C$3,"Y"))</f>
        <v/>
      </c>
      <c r="AD21" s="368" t="str">
        <f ca="1">IF(表示変換!D21="","",表示変換!D21)</f>
        <v/>
      </c>
      <c r="AE21" s="368" t="str">
        <f>IF(表示変換!E21="","",表示変換!E21)</f>
        <v/>
      </c>
      <c r="AF21" s="368" t="str">
        <f>IF(表示変換!F21="","",表示変換!F21)</f>
        <v/>
      </c>
      <c r="AG21" s="368" t="str">
        <f>IF(表示変換!G21="","",表示変換!G21)</f>
        <v/>
      </c>
      <c r="AH21" s="368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3"/>
        <v>16</v>
      </c>
      <c r="AV21" s="85" t="str">
        <f t="shared" si="3"/>
        <v/>
      </c>
      <c r="AW21" s="85" t="str">
        <f t="shared" ca="1" si="3"/>
        <v/>
      </c>
      <c r="AX21" s="128" t="str">
        <f t="shared" si="3"/>
        <v/>
      </c>
      <c r="AY21" s="128" t="str">
        <f t="shared" si="3"/>
        <v/>
      </c>
      <c r="AZ21" s="128" t="str">
        <f t="shared" si="3"/>
        <v/>
      </c>
      <c r="BA21" s="128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2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68" t="str">
        <f>IF(表示変換!B22="","",表示変換!B22)</f>
        <v/>
      </c>
      <c r="C22" s="368" t="str">
        <f ca="1">IF(表示変換!D22="","",表示変換!D22)</f>
        <v/>
      </c>
      <c r="D22" s="368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07" t="str">
        <f t="shared" si="13"/>
        <v/>
      </c>
      <c r="Z22" s="371">
        <f t="shared" si="36"/>
        <v>17</v>
      </c>
      <c r="AA22" s="368" t="str">
        <f>IF(表示変換!B22="","",表示変換!B22)</f>
        <v/>
      </c>
      <c r="AB22" s="112" t="str">
        <f>IF(表示変換!C22="","",表示変換!C22)</f>
        <v/>
      </c>
      <c r="AC22" s="368" t="str">
        <f>IF(AB22="","",DATEDIF(AB22,入力!$C$3,"Y"))</f>
        <v/>
      </c>
      <c r="AD22" s="368" t="str">
        <f ca="1">IF(表示変換!D22="","",表示変換!D22)</f>
        <v/>
      </c>
      <c r="AE22" s="368" t="str">
        <f>IF(表示変換!E22="","",表示変換!E22)</f>
        <v/>
      </c>
      <c r="AF22" s="368" t="str">
        <f>IF(表示変換!F22="","",表示変換!F22)</f>
        <v/>
      </c>
      <c r="AG22" s="368" t="str">
        <f>IF(表示変換!G22="","",表示変換!G22)</f>
        <v/>
      </c>
      <c r="AH22" s="368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8" t="str">
        <f t="shared" si="37"/>
        <v/>
      </c>
      <c r="AY22" s="128" t="str">
        <f t="shared" si="37"/>
        <v/>
      </c>
      <c r="AZ22" s="128" t="str">
        <f t="shared" si="37"/>
        <v/>
      </c>
      <c r="BA22" s="128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2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68" t="str">
        <f>IF(表示変換!B23="","",表示変換!B23)</f>
        <v/>
      </c>
      <c r="C23" s="368" t="str">
        <f ca="1">IF(表示変換!D23="","",表示変換!D23)</f>
        <v/>
      </c>
      <c r="D23" s="368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07" t="str">
        <f t="shared" si="13"/>
        <v/>
      </c>
      <c r="Z23" s="371">
        <f t="shared" si="36"/>
        <v>18</v>
      </c>
      <c r="AA23" s="368" t="str">
        <f>IF(表示変換!B23="","",表示変換!B23)</f>
        <v/>
      </c>
      <c r="AB23" s="112" t="str">
        <f>IF(表示変換!C23="","",表示変換!C23)</f>
        <v/>
      </c>
      <c r="AC23" s="368" t="str">
        <f>IF(AB23="","",DATEDIF(AB23,入力!$C$3,"Y"))</f>
        <v/>
      </c>
      <c r="AD23" s="368" t="str">
        <f ca="1">IF(表示変換!D23="","",表示変換!D23)</f>
        <v/>
      </c>
      <c r="AE23" s="368" t="str">
        <f>IF(表示変換!E23="","",表示変換!E23)</f>
        <v/>
      </c>
      <c r="AF23" s="368" t="str">
        <f>IF(表示変換!F23="","",表示変換!F23)</f>
        <v/>
      </c>
      <c r="AG23" s="368" t="str">
        <f>IF(表示変換!G23="","",表示変換!G23)</f>
        <v/>
      </c>
      <c r="AH23" s="368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37"/>
        <v>18</v>
      </c>
      <c r="AV23" s="85" t="str">
        <f t="shared" si="37"/>
        <v/>
      </c>
      <c r="AW23" s="85" t="str">
        <f t="shared" ca="1" si="37"/>
        <v/>
      </c>
      <c r="AX23" s="128" t="str">
        <f t="shared" si="37"/>
        <v/>
      </c>
      <c r="AY23" s="128" t="str">
        <f t="shared" si="37"/>
        <v/>
      </c>
      <c r="AZ23" s="128" t="str">
        <f t="shared" si="37"/>
        <v/>
      </c>
      <c r="BA23" s="128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2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68" t="str">
        <f>IF(表示変換!B24="","",表示変換!B24)</f>
        <v/>
      </c>
      <c r="C24" s="368" t="str">
        <f ca="1">IF(表示変換!D24="","",表示変換!D24)</f>
        <v/>
      </c>
      <c r="D24" s="368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07" t="str">
        <f t="shared" si="13"/>
        <v/>
      </c>
      <c r="Z24" s="371">
        <f t="shared" si="36"/>
        <v>19</v>
      </c>
      <c r="AA24" s="368" t="str">
        <f>IF(表示変換!B24="","",表示変換!B24)</f>
        <v/>
      </c>
      <c r="AB24" s="112" t="str">
        <f>IF(表示変換!C24="","",表示変換!C24)</f>
        <v/>
      </c>
      <c r="AC24" s="368" t="str">
        <f>IF(AB24="","",DATEDIF(AB24,入力!$C$3,"Y"))</f>
        <v/>
      </c>
      <c r="AD24" s="368" t="str">
        <f ca="1">IF(表示変換!D24="","",表示変換!D24)</f>
        <v/>
      </c>
      <c r="AE24" s="368" t="str">
        <f>IF(表示変換!E24="","",表示変換!E24)</f>
        <v/>
      </c>
      <c r="AF24" s="368" t="str">
        <f>IF(表示変換!F24="","",表示変換!F24)</f>
        <v/>
      </c>
      <c r="AG24" s="368" t="str">
        <f>IF(表示変換!G24="","",表示変換!G24)</f>
        <v/>
      </c>
      <c r="AH24" s="368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37"/>
        <v>19</v>
      </c>
      <c r="AV24" s="85" t="str">
        <f t="shared" si="37"/>
        <v/>
      </c>
      <c r="AW24" s="85" t="str">
        <f t="shared" ca="1" si="37"/>
        <v/>
      </c>
      <c r="AX24" s="128" t="str">
        <f t="shared" si="37"/>
        <v/>
      </c>
      <c r="AY24" s="128" t="str">
        <f t="shared" si="37"/>
        <v/>
      </c>
      <c r="AZ24" s="128" t="str">
        <f t="shared" si="37"/>
        <v/>
      </c>
      <c r="BA24" s="128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2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68" t="str">
        <f>IF(表示変換!B25="","",表示変換!B25)</f>
        <v/>
      </c>
      <c r="C25" s="368" t="str">
        <f ca="1">IF(表示変換!D25="","",表示変換!D25)</f>
        <v/>
      </c>
      <c r="D25" s="368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07" t="str">
        <f t="shared" si="13"/>
        <v/>
      </c>
      <c r="Z25" s="371">
        <f t="shared" si="36"/>
        <v>20</v>
      </c>
      <c r="AA25" s="368" t="str">
        <f>IF(表示変換!B25="","",表示変換!B25)</f>
        <v/>
      </c>
      <c r="AB25" s="112" t="str">
        <f>IF(表示変換!C25="","",表示変換!C25)</f>
        <v/>
      </c>
      <c r="AC25" s="368" t="str">
        <f>IF(AB25="","",DATEDIF(AB25,入力!$C$3,"Y"))</f>
        <v/>
      </c>
      <c r="AD25" s="368" t="str">
        <f ca="1">IF(表示変換!D25="","",表示変換!D25)</f>
        <v/>
      </c>
      <c r="AE25" s="368" t="str">
        <f>IF(表示変換!E25="","",表示変換!E25)</f>
        <v/>
      </c>
      <c r="AF25" s="368" t="str">
        <f>IF(表示変換!F25="","",表示変換!F25)</f>
        <v/>
      </c>
      <c r="AG25" s="368" t="str">
        <f>IF(表示変換!G25="","",表示変換!G25)</f>
        <v/>
      </c>
      <c r="AH25" s="368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37"/>
        <v>20</v>
      </c>
      <c r="AV25" s="85" t="str">
        <f t="shared" si="37"/>
        <v/>
      </c>
      <c r="AW25" s="85" t="str">
        <f t="shared" ca="1" si="37"/>
        <v/>
      </c>
      <c r="AX25" s="128" t="str">
        <f t="shared" si="37"/>
        <v/>
      </c>
      <c r="AY25" s="128" t="str">
        <f t="shared" si="37"/>
        <v/>
      </c>
      <c r="AZ25" s="128" t="str">
        <f t="shared" si="37"/>
        <v/>
      </c>
      <c r="BA25" s="128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2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68" t="str">
        <f>IF(表示変換!B26="","",表示変換!B26)</f>
        <v/>
      </c>
      <c r="C26" s="368" t="str">
        <f ca="1">IF(表示変換!D26="","",表示変換!D26)</f>
        <v/>
      </c>
      <c r="D26" s="368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07" t="str">
        <f t="shared" si="13"/>
        <v/>
      </c>
      <c r="Z26" s="371">
        <f t="shared" si="36"/>
        <v>21</v>
      </c>
      <c r="AA26" s="368" t="str">
        <f>IF(表示変換!B26="","",表示変換!B26)</f>
        <v/>
      </c>
      <c r="AB26" s="112" t="str">
        <f>IF(表示変換!C26="","",表示変換!C26)</f>
        <v/>
      </c>
      <c r="AC26" s="368" t="str">
        <f>IF(AB26="","",DATEDIF(AB26,入力!$C$3,"Y"))</f>
        <v/>
      </c>
      <c r="AD26" s="368" t="str">
        <f ca="1">IF(表示変換!D26="","",表示変換!D26)</f>
        <v/>
      </c>
      <c r="AE26" s="368" t="str">
        <f>IF(表示変換!E26="","",表示変換!E26)</f>
        <v/>
      </c>
      <c r="AF26" s="368" t="str">
        <f>IF(表示変換!F26="","",表示変換!F26)</f>
        <v/>
      </c>
      <c r="AG26" s="368" t="str">
        <f>IF(表示変換!G26="","",表示変換!G26)</f>
        <v/>
      </c>
      <c r="AH26" s="368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37"/>
        <v>21</v>
      </c>
      <c r="AV26" s="85" t="str">
        <f t="shared" si="37"/>
        <v/>
      </c>
      <c r="AW26" s="85" t="str">
        <f t="shared" ca="1" si="37"/>
        <v/>
      </c>
      <c r="AX26" s="128" t="str">
        <f t="shared" si="37"/>
        <v/>
      </c>
      <c r="AY26" s="128" t="str">
        <f t="shared" si="37"/>
        <v/>
      </c>
      <c r="AZ26" s="128" t="str">
        <f t="shared" si="37"/>
        <v/>
      </c>
      <c r="BA26" s="128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2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68" t="str">
        <f>IF(表示変換!B27="","",表示変換!B27)</f>
        <v/>
      </c>
      <c r="C27" s="368" t="str">
        <f ca="1">IF(表示変換!D27="","",表示変換!D27)</f>
        <v/>
      </c>
      <c r="D27" s="368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07" t="str">
        <f t="shared" si="13"/>
        <v/>
      </c>
      <c r="Z27" s="371">
        <f t="shared" si="36"/>
        <v>22</v>
      </c>
      <c r="AA27" s="368" t="str">
        <f>IF(表示変換!B27="","",表示変換!B27)</f>
        <v/>
      </c>
      <c r="AB27" s="112" t="str">
        <f>IF(表示変換!C27="","",表示変換!C27)</f>
        <v/>
      </c>
      <c r="AC27" s="368" t="str">
        <f>IF(AB27="","",DATEDIF(AB27,入力!$C$3,"Y"))</f>
        <v/>
      </c>
      <c r="AD27" s="368" t="str">
        <f ca="1">IF(表示変換!D27="","",表示変換!D27)</f>
        <v/>
      </c>
      <c r="AE27" s="368" t="str">
        <f>IF(表示変換!E27="","",表示変換!E27)</f>
        <v/>
      </c>
      <c r="AF27" s="368" t="str">
        <f>IF(表示変換!F27="","",表示変換!F27)</f>
        <v/>
      </c>
      <c r="AG27" s="368" t="str">
        <f>IF(表示変換!G27="","",表示変換!G27)</f>
        <v/>
      </c>
      <c r="AH27" s="368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37"/>
        <v>22</v>
      </c>
      <c r="AV27" s="85" t="str">
        <f t="shared" si="37"/>
        <v/>
      </c>
      <c r="AW27" s="85" t="str">
        <f t="shared" ca="1" si="37"/>
        <v/>
      </c>
      <c r="AX27" s="128" t="str">
        <f t="shared" si="37"/>
        <v/>
      </c>
      <c r="AY27" s="128" t="str">
        <f t="shared" si="37"/>
        <v/>
      </c>
      <c r="AZ27" s="128" t="str">
        <f t="shared" si="37"/>
        <v/>
      </c>
      <c r="BA27" s="128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2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68" t="str">
        <f>IF(表示変換!B28="","",表示変換!B28)</f>
        <v/>
      </c>
      <c r="C28" s="368" t="str">
        <f ca="1">IF(表示変換!D28="","",表示変換!D28)</f>
        <v/>
      </c>
      <c r="D28" s="368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07" t="str">
        <f t="shared" si="13"/>
        <v/>
      </c>
      <c r="Z28" s="371">
        <f t="shared" si="36"/>
        <v>23</v>
      </c>
      <c r="AA28" s="368" t="str">
        <f>IF(表示変換!B28="","",表示変換!B28)</f>
        <v/>
      </c>
      <c r="AB28" s="112" t="str">
        <f>IF(表示変換!C28="","",表示変換!C28)</f>
        <v/>
      </c>
      <c r="AC28" s="368" t="str">
        <f>IF(AB28="","",DATEDIF(AB28,入力!$C$3,"Y"))</f>
        <v/>
      </c>
      <c r="AD28" s="368" t="str">
        <f ca="1">IF(表示変換!D28="","",表示変換!D28)</f>
        <v/>
      </c>
      <c r="AE28" s="368" t="str">
        <f>IF(表示変換!E28="","",表示変換!E28)</f>
        <v/>
      </c>
      <c r="AF28" s="368" t="str">
        <f>IF(表示変換!F28="","",表示変換!F28)</f>
        <v/>
      </c>
      <c r="AG28" s="368" t="str">
        <f>IF(表示変換!G28="","",表示変換!G28)</f>
        <v/>
      </c>
      <c r="AH28" s="368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37"/>
        <v>23</v>
      </c>
      <c r="AV28" s="85" t="str">
        <f t="shared" si="37"/>
        <v/>
      </c>
      <c r="AW28" s="85" t="str">
        <f t="shared" ca="1" si="37"/>
        <v/>
      </c>
      <c r="AX28" s="128" t="str">
        <f t="shared" si="37"/>
        <v/>
      </c>
      <c r="AY28" s="128" t="str">
        <f t="shared" si="37"/>
        <v/>
      </c>
      <c r="AZ28" s="128" t="str">
        <f t="shared" si="37"/>
        <v/>
      </c>
      <c r="BA28" s="128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2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68" t="str">
        <f>IF(表示変換!B29="","",表示変換!B29)</f>
        <v/>
      </c>
      <c r="C29" s="368" t="str">
        <f ca="1">IF(表示変換!D29="","",表示変換!D29)</f>
        <v/>
      </c>
      <c r="D29" s="368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07" t="str">
        <f t="shared" si="13"/>
        <v/>
      </c>
      <c r="Z29" s="371">
        <f t="shared" si="36"/>
        <v>24</v>
      </c>
      <c r="AA29" s="368" t="str">
        <f>IF(表示変換!B29="","",表示変換!B29)</f>
        <v/>
      </c>
      <c r="AB29" s="112" t="str">
        <f>IF(表示変換!C29="","",表示変換!C29)</f>
        <v/>
      </c>
      <c r="AC29" s="368" t="str">
        <f>IF(AB29="","",DATEDIF(AB29,入力!$C$3,"Y"))</f>
        <v/>
      </c>
      <c r="AD29" s="368" t="str">
        <f ca="1">IF(表示変換!D29="","",表示変換!D29)</f>
        <v/>
      </c>
      <c r="AE29" s="368" t="str">
        <f>IF(表示変換!E29="","",表示変換!E29)</f>
        <v/>
      </c>
      <c r="AF29" s="368" t="str">
        <f>IF(表示変換!F29="","",表示変換!F29)</f>
        <v/>
      </c>
      <c r="AG29" s="368" t="str">
        <f>IF(表示変換!G29="","",表示変換!G29)</f>
        <v/>
      </c>
      <c r="AH29" s="368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37"/>
        <v>24</v>
      </c>
      <c r="AV29" s="85" t="str">
        <f t="shared" si="37"/>
        <v/>
      </c>
      <c r="AW29" s="85" t="str">
        <f t="shared" ca="1" si="37"/>
        <v/>
      </c>
      <c r="AX29" s="128" t="str">
        <f t="shared" si="37"/>
        <v/>
      </c>
      <c r="AY29" s="128" t="str">
        <f t="shared" si="37"/>
        <v/>
      </c>
      <c r="AZ29" s="128" t="str">
        <f t="shared" si="37"/>
        <v/>
      </c>
      <c r="BA29" s="128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2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68" t="str">
        <f>IF(表示変換!B30="","",表示変換!B30)</f>
        <v/>
      </c>
      <c r="C30" s="368" t="str">
        <f ca="1">IF(表示変換!D30="","",表示変換!D30)</f>
        <v/>
      </c>
      <c r="D30" s="368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07" t="str">
        <f t="shared" si="13"/>
        <v/>
      </c>
      <c r="Z30" s="371">
        <f t="shared" si="36"/>
        <v>25</v>
      </c>
      <c r="AA30" s="368" t="str">
        <f>IF(表示変換!B30="","",表示変換!B30)</f>
        <v/>
      </c>
      <c r="AB30" s="112" t="str">
        <f>IF(表示変換!C30="","",表示変換!C30)</f>
        <v/>
      </c>
      <c r="AC30" s="368" t="str">
        <f>IF(AB30="","",DATEDIF(AB30,入力!$C$3,"Y"))</f>
        <v/>
      </c>
      <c r="AD30" s="368" t="str">
        <f ca="1">IF(表示変換!D30="","",表示変換!D30)</f>
        <v/>
      </c>
      <c r="AE30" s="368" t="str">
        <f>IF(表示変換!E30="","",表示変換!E30)</f>
        <v/>
      </c>
      <c r="AF30" s="368" t="str">
        <f>IF(表示変換!F30="","",表示変換!F30)</f>
        <v/>
      </c>
      <c r="AG30" s="368" t="str">
        <f>IF(表示変換!G30="","",表示変換!G30)</f>
        <v/>
      </c>
      <c r="AH30" s="368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37"/>
        <v>25</v>
      </c>
      <c r="AV30" s="85" t="str">
        <f t="shared" si="37"/>
        <v/>
      </c>
      <c r="AW30" s="85" t="str">
        <f t="shared" ca="1" si="37"/>
        <v/>
      </c>
      <c r="AX30" s="128" t="str">
        <f t="shared" si="37"/>
        <v/>
      </c>
      <c r="AY30" s="128" t="str">
        <f t="shared" si="37"/>
        <v/>
      </c>
      <c r="AZ30" s="128" t="str">
        <f t="shared" si="37"/>
        <v/>
      </c>
      <c r="BA30" s="128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2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68" t="str">
        <f>IF(表示変換!B31="","",表示変換!B31)</f>
        <v/>
      </c>
      <c r="C31" s="368" t="str">
        <f ca="1">IF(表示変換!D31="","",表示変換!D31)</f>
        <v/>
      </c>
      <c r="D31" s="368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07" t="str">
        <f t="shared" si="13"/>
        <v/>
      </c>
      <c r="Z31" s="371">
        <f t="shared" si="36"/>
        <v>26</v>
      </c>
      <c r="AA31" s="368" t="str">
        <f>IF(表示変換!B31="","",表示変換!B31)</f>
        <v/>
      </c>
      <c r="AB31" s="112" t="str">
        <f>IF(表示変換!C31="","",表示変換!C31)</f>
        <v/>
      </c>
      <c r="AC31" s="368" t="str">
        <f>IF(AB31="","",DATEDIF(AB31,入力!$C$3,"Y"))</f>
        <v/>
      </c>
      <c r="AD31" s="368" t="str">
        <f ca="1">IF(表示変換!D31="","",表示変換!D31)</f>
        <v/>
      </c>
      <c r="AE31" s="368" t="str">
        <f>IF(表示変換!E31="","",表示変換!E31)</f>
        <v/>
      </c>
      <c r="AF31" s="368" t="str">
        <f>IF(表示変換!F31="","",表示変換!F31)</f>
        <v/>
      </c>
      <c r="AG31" s="368" t="str">
        <f>IF(表示変換!G31="","",表示変換!G31)</f>
        <v/>
      </c>
      <c r="AH31" s="368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37"/>
        <v>26</v>
      </c>
      <c r="AV31" s="85" t="str">
        <f t="shared" si="37"/>
        <v/>
      </c>
      <c r="AW31" s="85" t="str">
        <f t="shared" ca="1" si="37"/>
        <v/>
      </c>
      <c r="AX31" s="128" t="str">
        <f t="shared" si="37"/>
        <v/>
      </c>
      <c r="AY31" s="128" t="str">
        <f t="shared" si="37"/>
        <v/>
      </c>
      <c r="AZ31" s="128" t="str">
        <f t="shared" si="37"/>
        <v/>
      </c>
      <c r="BA31" s="128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2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68" t="str">
        <f>IF(表示変換!B32="","",表示変換!B32)</f>
        <v/>
      </c>
      <c r="C32" s="368" t="str">
        <f ca="1">IF(表示変換!D32="","",表示変換!D32)</f>
        <v/>
      </c>
      <c r="D32" s="368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07" t="str">
        <f t="shared" si="13"/>
        <v/>
      </c>
      <c r="Z32" s="371">
        <f t="shared" si="36"/>
        <v>27</v>
      </c>
      <c r="AA32" s="368" t="str">
        <f>IF(表示変換!B32="","",表示変換!B32)</f>
        <v/>
      </c>
      <c r="AB32" s="112" t="str">
        <f>IF(表示変換!C32="","",表示変換!C32)</f>
        <v/>
      </c>
      <c r="AC32" s="368" t="str">
        <f>IF(AB32="","",DATEDIF(AB32,入力!$C$3,"Y"))</f>
        <v/>
      </c>
      <c r="AD32" s="368" t="str">
        <f ca="1">IF(表示変換!D32="","",表示変換!D32)</f>
        <v/>
      </c>
      <c r="AE32" s="368" t="str">
        <f>IF(表示変換!E32="","",表示変換!E32)</f>
        <v/>
      </c>
      <c r="AF32" s="368" t="str">
        <f>IF(表示変換!F32="","",表示変換!F32)</f>
        <v/>
      </c>
      <c r="AG32" s="368" t="str">
        <f>IF(表示変換!G32="","",表示変換!G32)</f>
        <v/>
      </c>
      <c r="AH32" s="368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37"/>
        <v>27</v>
      </c>
      <c r="AV32" s="85" t="str">
        <f t="shared" si="37"/>
        <v/>
      </c>
      <c r="AW32" s="85" t="str">
        <f t="shared" ca="1" si="37"/>
        <v/>
      </c>
      <c r="AX32" s="128" t="str">
        <f t="shared" si="37"/>
        <v/>
      </c>
      <c r="AY32" s="128" t="str">
        <f t="shared" si="37"/>
        <v/>
      </c>
      <c r="AZ32" s="128" t="str">
        <f t="shared" si="37"/>
        <v/>
      </c>
      <c r="BA32" s="128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2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68" t="str">
        <f>IF(表示変換!B33="","",表示変換!B33)</f>
        <v/>
      </c>
      <c r="C33" s="368" t="str">
        <f ca="1">IF(表示変換!D33="","",表示変換!D33)</f>
        <v/>
      </c>
      <c r="D33" s="368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07" t="str">
        <f t="shared" si="13"/>
        <v/>
      </c>
      <c r="Z33" s="371">
        <f t="shared" si="36"/>
        <v>28</v>
      </c>
      <c r="AA33" s="368" t="str">
        <f>IF(表示変換!B33="","",表示変換!B33)</f>
        <v/>
      </c>
      <c r="AB33" s="112" t="str">
        <f>IF(表示変換!C33="","",表示変換!C33)</f>
        <v/>
      </c>
      <c r="AC33" s="368" t="str">
        <f>IF(AB33="","",DATEDIF(AB33,入力!$C$3,"Y"))</f>
        <v/>
      </c>
      <c r="AD33" s="368" t="str">
        <f ca="1">IF(表示変換!D33="","",表示変換!D33)</f>
        <v/>
      </c>
      <c r="AE33" s="368" t="str">
        <f>IF(表示変換!E33="","",表示変換!E33)</f>
        <v/>
      </c>
      <c r="AF33" s="368" t="str">
        <f>IF(表示変換!F33="","",表示変換!F33)</f>
        <v/>
      </c>
      <c r="AG33" s="368" t="str">
        <f>IF(表示変換!G33="","",表示変換!G33)</f>
        <v/>
      </c>
      <c r="AH33" s="368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37"/>
        <v>28</v>
      </c>
      <c r="AV33" s="85" t="str">
        <f t="shared" si="37"/>
        <v/>
      </c>
      <c r="AW33" s="85" t="str">
        <f t="shared" ca="1" si="37"/>
        <v/>
      </c>
      <c r="AX33" s="128" t="str">
        <f t="shared" si="37"/>
        <v/>
      </c>
      <c r="AY33" s="128" t="str">
        <f t="shared" si="37"/>
        <v/>
      </c>
      <c r="AZ33" s="128" t="str">
        <f t="shared" si="37"/>
        <v/>
      </c>
      <c r="BA33" s="128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2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68" t="str">
        <f>IF(表示変換!B34="","",表示変換!B34)</f>
        <v/>
      </c>
      <c r="C34" s="368" t="str">
        <f ca="1">IF(表示変換!D34="","",表示変換!D34)</f>
        <v/>
      </c>
      <c r="D34" s="368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07" t="str">
        <f t="shared" si="13"/>
        <v/>
      </c>
      <c r="Z34" s="371">
        <f t="shared" si="36"/>
        <v>29</v>
      </c>
      <c r="AA34" s="368" t="str">
        <f>IF(表示変換!B34="","",表示変換!B34)</f>
        <v/>
      </c>
      <c r="AB34" s="112" t="str">
        <f>IF(表示変換!C34="","",表示変換!C34)</f>
        <v/>
      </c>
      <c r="AC34" s="368" t="str">
        <f>IF(AB34="","",DATEDIF(AB34,入力!$C$3,"Y"))</f>
        <v/>
      </c>
      <c r="AD34" s="368" t="str">
        <f ca="1">IF(表示変換!D34="","",表示変換!D34)</f>
        <v/>
      </c>
      <c r="AE34" s="368" t="str">
        <f>IF(表示変換!E34="","",表示変換!E34)</f>
        <v/>
      </c>
      <c r="AF34" s="368" t="str">
        <f>IF(表示変換!F34="","",表示変換!F34)</f>
        <v/>
      </c>
      <c r="AG34" s="368" t="str">
        <f>IF(表示変換!G34="","",表示変換!G34)</f>
        <v/>
      </c>
      <c r="AH34" s="368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37"/>
        <v>29</v>
      </c>
      <c r="AV34" s="85" t="str">
        <f t="shared" si="37"/>
        <v/>
      </c>
      <c r="AW34" s="85" t="str">
        <f t="shared" ca="1" si="37"/>
        <v/>
      </c>
      <c r="AX34" s="128" t="str">
        <f t="shared" si="37"/>
        <v/>
      </c>
      <c r="AY34" s="128" t="str">
        <f t="shared" si="37"/>
        <v/>
      </c>
      <c r="AZ34" s="128" t="str">
        <f t="shared" si="37"/>
        <v/>
      </c>
      <c r="BA34" s="128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2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68" t="str">
        <f>IF(表示変換!B35="","",表示変換!B35)</f>
        <v/>
      </c>
      <c r="C35" s="368" t="str">
        <f ca="1">IF(表示変換!D35="","",表示変換!D35)</f>
        <v/>
      </c>
      <c r="D35" s="368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07" t="str">
        <f t="shared" si="13"/>
        <v/>
      </c>
      <c r="Z35" s="371">
        <f t="shared" si="36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37"/>
        <v>30</v>
      </c>
      <c r="AV35" s="85" t="str">
        <f t="shared" si="37"/>
        <v/>
      </c>
      <c r="AW35" s="85" t="str">
        <f t="shared" ca="1" si="37"/>
        <v/>
      </c>
      <c r="AX35" s="128" t="str">
        <f t="shared" si="37"/>
        <v/>
      </c>
      <c r="AY35" s="128" t="str">
        <f t="shared" si="37"/>
        <v/>
      </c>
      <c r="AZ35" s="128" t="str">
        <f t="shared" si="37"/>
        <v/>
      </c>
      <c r="BA35" s="128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2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68" t="str">
        <f>IF(表示変換!B36="","",表示変換!B36)</f>
        <v/>
      </c>
      <c r="C36" s="368" t="str">
        <f ca="1">IF(表示変換!D36="","",表示変換!D36)</f>
        <v/>
      </c>
      <c r="D36" s="368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07" t="str">
        <f t="shared" si="13"/>
        <v/>
      </c>
      <c r="Z36" s="371">
        <f t="shared" si="36"/>
        <v>31</v>
      </c>
      <c r="AA36" s="368" t="str">
        <f>IF(表示変換!B36="","",表示変換!B36)</f>
        <v/>
      </c>
      <c r="AB36" s="112" t="str">
        <f>IF(表示変換!C36="","",表示変換!C36)</f>
        <v/>
      </c>
      <c r="AC36" s="368" t="str">
        <f>IF(AB36="","",DATEDIF(AB36,入力!$C$3,"Y"))</f>
        <v/>
      </c>
      <c r="AD36" s="368" t="str">
        <f ca="1">IF(表示変換!D36="","",表示変換!D36)</f>
        <v/>
      </c>
      <c r="AE36" s="368" t="str">
        <f>IF(表示変換!E36="","",表示変換!E36)</f>
        <v/>
      </c>
      <c r="AF36" s="368" t="str">
        <f>IF(表示変換!F36="","",表示変換!F36)</f>
        <v/>
      </c>
      <c r="AG36" s="368" t="str">
        <f>IF(表示変換!G36="","",表示変換!G36)</f>
        <v/>
      </c>
      <c r="AH36" s="368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8" t="str">
        <f>IF(表示変換!M36="","",表示変換!M36)</f>
        <v/>
      </c>
      <c r="AN36" s="133" t="str">
        <f t="shared" si="15"/>
        <v/>
      </c>
      <c r="AO36" s="133" t="str">
        <f t="shared" si="16"/>
        <v/>
      </c>
      <c r="AP36" s="132" t="str">
        <f t="shared" si="0"/>
        <v/>
      </c>
      <c r="AQ36" s="133" t="str">
        <f t="shared" si="1"/>
        <v/>
      </c>
      <c r="AR36" s="133" t="str">
        <f t="shared" si="2"/>
        <v/>
      </c>
      <c r="AS36" s="133" t="str">
        <f t="shared" si="17"/>
        <v/>
      </c>
      <c r="AU36" s="134">
        <f t="shared" si="37"/>
        <v>31</v>
      </c>
      <c r="AV36" s="85" t="str">
        <f t="shared" si="37"/>
        <v/>
      </c>
      <c r="AW36" s="85" t="str">
        <f t="shared" ca="1" si="37"/>
        <v/>
      </c>
      <c r="AX36" s="128" t="str">
        <f t="shared" si="37"/>
        <v/>
      </c>
      <c r="AY36" s="128" t="str">
        <f t="shared" si="37"/>
        <v/>
      </c>
      <c r="AZ36" s="128" t="str">
        <f t="shared" si="37"/>
        <v/>
      </c>
      <c r="BA36" s="128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2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68" t="str">
        <f>IF(表示変換!B37="","",表示変換!B37)</f>
        <v/>
      </c>
      <c r="C37" s="368" t="str">
        <f ca="1">IF(表示変換!D37="","",表示変換!D37)</f>
        <v/>
      </c>
      <c r="D37" s="368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07" t="str">
        <f t="shared" si="13"/>
        <v/>
      </c>
      <c r="Z37" s="371">
        <f t="shared" si="36"/>
        <v>32</v>
      </c>
      <c r="AA37" s="368" t="str">
        <f>IF(表示変換!B37="","",表示変換!B37)</f>
        <v/>
      </c>
      <c r="AB37" s="112" t="str">
        <f>IF(表示変換!C37="","",表示変換!C37)</f>
        <v/>
      </c>
      <c r="AC37" s="368" t="str">
        <f>IF(AB37="","",DATEDIF(AB37,入力!$C$3,"Y"))</f>
        <v/>
      </c>
      <c r="AD37" s="368" t="str">
        <f ca="1">IF(表示変換!D37="","",表示変換!D37)</f>
        <v/>
      </c>
      <c r="AE37" s="368" t="str">
        <f>IF(表示変換!E37="","",表示変換!E37)</f>
        <v/>
      </c>
      <c r="AF37" s="368" t="str">
        <f>IF(表示変換!F37="","",表示変換!F37)</f>
        <v/>
      </c>
      <c r="AG37" s="368" t="str">
        <f>IF(表示変換!G37="","",表示変換!G37)</f>
        <v/>
      </c>
      <c r="AH37" s="368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8" t="str">
        <f>IF(表示変換!M37="","",表示変換!M37)</f>
        <v/>
      </c>
      <c r="AN37" s="133" t="str">
        <f t="shared" si="15"/>
        <v/>
      </c>
      <c r="AO37" s="133" t="str">
        <f t="shared" si="16"/>
        <v/>
      </c>
      <c r="AP37" s="132" t="str">
        <f t="shared" si="0"/>
        <v/>
      </c>
      <c r="AQ37" s="133" t="str">
        <f t="shared" si="1"/>
        <v/>
      </c>
      <c r="AR37" s="133" t="str">
        <f t="shared" si="2"/>
        <v/>
      </c>
      <c r="AS37" s="133" t="str">
        <f t="shared" si="17"/>
        <v/>
      </c>
      <c r="AU37" s="134">
        <f t="shared" si="37"/>
        <v>32</v>
      </c>
      <c r="AV37" s="85" t="str">
        <f t="shared" si="37"/>
        <v/>
      </c>
      <c r="AW37" s="85" t="str">
        <f t="shared" ca="1" si="37"/>
        <v/>
      </c>
      <c r="AX37" s="128" t="str">
        <f t="shared" si="37"/>
        <v/>
      </c>
      <c r="AY37" s="128" t="str">
        <f t="shared" si="37"/>
        <v/>
      </c>
      <c r="AZ37" s="128" t="str">
        <f t="shared" si="37"/>
        <v/>
      </c>
      <c r="BA37" s="128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2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68" t="str">
        <f>IF(表示変換!B38="","",表示変換!B38)</f>
        <v/>
      </c>
      <c r="C38" s="368" t="str">
        <f ca="1">IF(表示変換!D38="","",表示変換!D38)</f>
        <v/>
      </c>
      <c r="D38" s="368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07" t="str">
        <f t="shared" si="13"/>
        <v/>
      </c>
      <c r="Z38" s="371">
        <f t="shared" si="36"/>
        <v>33</v>
      </c>
      <c r="AA38" s="368" t="str">
        <f>IF(表示変換!B38="","",表示変換!B38)</f>
        <v/>
      </c>
      <c r="AB38" s="112" t="str">
        <f>IF(表示変換!C38="","",表示変換!C38)</f>
        <v/>
      </c>
      <c r="AC38" s="368" t="str">
        <f>IF(AB38="","",DATEDIF(AB38,入力!$C$3,"Y"))</f>
        <v/>
      </c>
      <c r="AD38" s="368" t="str">
        <f ca="1">IF(表示変換!D38="","",表示変換!D38)</f>
        <v/>
      </c>
      <c r="AE38" s="368" t="str">
        <f>IF(表示変換!E38="","",表示変換!E38)</f>
        <v/>
      </c>
      <c r="AF38" s="368" t="str">
        <f>IF(表示変換!F38="","",表示変換!F38)</f>
        <v/>
      </c>
      <c r="AG38" s="368" t="str">
        <f>IF(表示変換!G38="","",表示変換!G38)</f>
        <v/>
      </c>
      <c r="AH38" s="368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8" t="str">
        <f>IF(表示変換!M38="","",表示変換!M38)</f>
        <v/>
      </c>
      <c r="AN38" s="133" t="str">
        <f t="shared" si="15"/>
        <v/>
      </c>
      <c r="AO38" s="133" t="str">
        <f t="shared" si="16"/>
        <v/>
      </c>
      <c r="AP38" s="132" t="str">
        <f t="shared" si="0"/>
        <v/>
      </c>
      <c r="AQ38" s="133" t="str">
        <f t="shared" si="1"/>
        <v/>
      </c>
      <c r="AR38" s="133" t="str">
        <f t="shared" si="2"/>
        <v/>
      </c>
      <c r="AS38" s="133" t="str">
        <f t="shared" si="17"/>
        <v/>
      </c>
      <c r="AU38" s="134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8" t="str">
        <f t="shared" si="38"/>
        <v/>
      </c>
      <c r="AY38" s="128" t="str">
        <f t="shared" si="38"/>
        <v/>
      </c>
      <c r="AZ38" s="128" t="str">
        <f t="shared" si="38"/>
        <v/>
      </c>
      <c r="BA38" s="128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2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68" t="str">
        <f>IF(表示変換!B39="","",表示変換!B39)</f>
        <v/>
      </c>
      <c r="C39" s="368" t="str">
        <f ca="1">IF(表示変換!D39="","",表示変換!D39)</f>
        <v/>
      </c>
      <c r="D39" s="368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07" t="str">
        <f t="shared" si="13"/>
        <v/>
      </c>
      <c r="Z39" s="371">
        <f t="shared" si="36"/>
        <v>34</v>
      </c>
      <c r="AA39" s="368" t="str">
        <f>IF(表示変換!B39="","",表示変換!B39)</f>
        <v/>
      </c>
      <c r="AB39" s="112" t="str">
        <f>IF(表示変換!C39="","",表示変換!C39)</f>
        <v/>
      </c>
      <c r="AC39" s="368" t="str">
        <f>IF(AB39="","",DATEDIF(AB39,入力!$C$3,"Y"))</f>
        <v/>
      </c>
      <c r="AD39" s="368" t="str">
        <f ca="1">IF(表示変換!D39="","",表示変換!D39)</f>
        <v/>
      </c>
      <c r="AE39" s="368" t="str">
        <f>IF(表示変換!E39="","",表示変換!E39)</f>
        <v/>
      </c>
      <c r="AF39" s="368" t="str">
        <f>IF(表示変換!F39="","",表示変換!F39)</f>
        <v/>
      </c>
      <c r="AG39" s="368" t="str">
        <f>IF(表示変換!G39="","",表示変換!G39)</f>
        <v/>
      </c>
      <c r="AH39" s="368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8" t="str">
        <f>IF(表示変換!M39="","",表示変換!M39)</f>
        <v/>
      </c>
      <c r="AN39" s="133" t="str">
        <f t="shared" si="15"/>
        <v/>
      </c>
      <c r="AO39" s="133" t="str">
        <f t="shared" si="16"/>
        <v/>
      </c>
      <c r="AP39" s="132" t="str">
        <f t="shared" si="0"/>
        <v/>
      </c>
      <c r="AQ39" s="133" t="str">
        <f t="shared" si="1"/>
        <v/>
      </c>
      <c r="AR39" s="133" t="str">
        <f t="shared" si="2"/>
        <v/>
      </c>
      <c r="AS39" s="133" t="str">
        <f t="shared" si="17"/>
        <v/>
      </c>
      <c r="AU39" s="134">
        <f t="shared" si="38"/>
        <v>34</v>
      </c>
      <c r="AV39" s="85" t="str">
        <f t="shared" si="38"/>
        <v/>
      </c>
      <c r="AW39" s="85" t="str">
        <f t="shared" ca="1" si="38"/>
        <v/>
      </c>
      <c r="AX39" s="128" t="str">
        <f t="shared" si="38"/>
        <v/>
      </c>
      <c r="AY39" s="128" t="str">
        <f t="shared" si="38"/>
        <v/>
      </c>
      <c r="AZ39" s="128" t="str">
        <f t="shared" si="38"/>
        <v/>
      </c>
      <c r="BA39" s="128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2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68" t="str">
        <f>IF(表示変換!B40="","",表示変換!B40)</f>
        <v/>
      </c>
      <c r="C40" s="368" t="str">
        <f ca="1">IF(表示変換!D40="","",表示変換!D40)</f>
        <v/>
      </c>
      <c r="D40" s="368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07" t="str">
        <f t="shared" si="13"/>
        <v/>
      </c>
      <c r="Z40" s="371">
        <f t="shared" si="36"/>
        <v>35</v>
      </c>
      <c r="AA40" s="368" t="str">
        <f>IF(表示変換!B40="","",表示変換!B40)</f>
        <v/>
      </c>
      <c r="AB40" s="112" t="str">
        <f>IF(表示変換!C40="","",表示変換!C40)</f>
        <v/>
      </c>
      <c r="AC40" s="368" t="str">
        <f>IF(AB40="","",DATEDIF(AB40,入力!$C$3,"Y"))</f>
        <v/>
      </c>
      <c r="AD40" s="368" t="str">
        <f ca="1">IF(表示変換!D40="","",表示変換!D40)</f>
        <v/>
      </c>
      <c r="AE40" s="368" t="str">
        <f>IF(表示変換!E40="","",表示変換!E40)</f>
        <v/>
      </c>
      <c r="AF40" s="368" t="str">
        <f>IF(表示変換!F40="","",表示変換!F40)</f>
        <v/>
      </c>
      <c r="AG40" s="368" t="str">
        <f>IF(表示変換!G40="","",表示変換!G40)</f>
        <v/>
      </c>
      <c r="AH40" s="368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8" t="str">
        <f>IF(表示変換!M40="","",表示変換!M40)</f>
        <v/>
      </c>
      <c r="AN40" s="133" t="str">
        <f t="shared" si="15"/>
        <v/>
      </c>
      <c r="AO40" s="133" t="str">
        <f t="shared" si="16"/>
        <v/>
      </c>
      <c r="AP40" s="132" t="str">
        <f t="shared" si="0"/>
        <v/>
      </c>
      <c r="AQ40" s="133" t="str">
        <f t="shared" si="1"/>
        <v/>
      </c>
      <c r="AR40" s="133" t="str">
        <f t="shared" si="2"/>
        <v/>
      </c>
      <c r="AS40" s="133" t="str">
        <f t="shared" si="17"/>
        <v/>
      </c>
      <c r="AU40" s="134">
        <f t="shared" si="38"/>
        <v>35</v>
      </c>
      <c r="AV40" s="85" t="str">
        <f t="shared" si="38"/>
        <v/>
      </c>
      <c r="AW40" s="85" t="str">
        <f t="shared" ca="1" si="38"/>
        <v/>
      </c>
      <c r="AX40" s="128" t="str">
        <f t="shared" si="38"/>
        <v/>
      </c>
      <c r="AY40" s="128" t="str">
        <f t="shared" si="38"/>
        <v/>
      </c>
      <c r="AZ40" s="128" t="str">
        <f t="shared" si="38"/>
        <v/>
      </c>
      <c r="BA40" s="128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2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68" t="str">
        <f>IF(表示変換!B41="","",表示変換!B41)</f>
        <v/>
      </c>
      <c r="C41" s="368" t="str">
        <f ca="1">IF(表示変換!D41="","",表示変換!D41)</f>
        <v/>
      </c>
      <c r="D41" s="368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07" t="str">
        <f t="shared" si="13"/>
        <v/>
      </c>
      <c r="Z41" s="371">
        <f t="shared" si="36"/>
        <v>36</v>
      </c>
      <c r="AA41" s="368" t="str">
        <f>IF(表示変換!B41="","",表示変換!B41)</f>
        <v/>
      </c>
      <c r="AB41" s="112" t="str">
        <f>IF(表示変換!C41="","",表示変換!C41)</f>
        <v/>
      </c>
      <c r="AC41" s="368" t="str">
        <f>IF(AB41="","",DATEDIF(AB41,入力!$C$3,"Y"))</f>
        <v/>
      </c>
      <c r="AD41" s="368" t="str">
        <f ca="1">IF(表示変換!D41="","",表示変換!D41)</f>
        <v/>
      </c>
      <c r="AE41" s="368" t="str">
        <f>IF(表示変換!E41="","",表示変換!E41)</f>
        <v/>
      </c>
      <c r="AF41" s="368" t="str">
        <f>IF(表示変換!F41="","",表示変換!F41)</f>
        <v/>
      </c>
      <c r="AG41" s="368" t="str">
        <f>IF(表示変換!G41="","",表示変換!G41)</f>
        <v/>
      </c>
      <c r="AH41" s="368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8" t="str">
        <f>IF(表示変換!M41="","",表示変換!M41)</f>
        <v/>
      </c>
      <c r="AN41" s="133" t="str">
        <f t="shared" si="15"/>
        <v/>
      </c>
      <c r="AO41" s="133" t="str">
        <f t="shared" si="16"/>
        <v/>
      </c>
      <c r="AP41" s="132" t="str">
        <f t="shared" si="0"/>
        <v/>
      </c>
      <c r="AQ41" s="133" t="str">
        <f t="shared" si="1"/>
        <v/>
      </c>
      <c r="AR41" s="133" t="str">
        <f t="shared" si="2"/>
        <v/>
      </c>
      <c r="AS41" s="133" t="str">
        <f t="shared" si="17"/>
        <v/>
      </c>
      <c r="AU41" s="134">
        <f t="shared" si="38"/>
        <v>36</v>
      </c>
      <c r="AV41" s="85" t="str">
        <f t="shared" si="38"/>
        <v/>
      </c>
      <c r="AW41" s="85" t="str">
        <f t="shared" ca="1" si="38"/>
        <v/>
      </c>
      <c r="AX41" s="128" t="str">
        <f t="shared" si="38"/>
        <v/>
      </c>
      <c r="AY41" s="128" t="str">
        <f t="shared" si="38"/>
        <v/>
      </c>
      <c r="AZ41" s="128" t="str">
        <f t="shared" si="38"/>
        <v/>
      </c>
      <c r="BA41" s="128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2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68" t="str">
        <f>IF(表示変換!B42="","",表示変換!B42)</f>
        <v/>
      </c>
      <c r="C42" s="368" t="str">
        <f ca="1">IF(表示変換!D42="","",表示変換!D42)</f>
        <v/>
      </c>
      <c r="D42" s="368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07" t="str">
        <f t="shared" si="13"/>
        <v/>
      </c>
      <c r="Z42" s="371">
        <f t="shared" si="36"/>
        <v>37</v>
      </c>
      <c r="AA42" s="368" t="str">
        <f>IF(表示変換!B42="","",表示変換!B42)</f>
        <v/>
      </c>
      <c r="AB42" s="112" t="str">
        <f>IF(表示変換!C42="","",表示変換!C42)</f>
        <v/>
      </c>
      <c r="AC42" s="368" t="str">
        <f>IF(AB42="","",DATEDIF(AB42,入力!$C$3,"Y"))</f>
        <v/>
      </c>
      <c r="AD42" s="368" t="str">
        <f ca="1">IF(表示変換!D42="","",表示変換!D42)</f>
        <v/>
      </c>
      <c r="AE42" s="368" t="str">
        <f>IF(表示変換!E42="","",表示変換!E42)</f>
        <v/>
      </c>
      <c r="AF42" s="368" t="str">
        <f>IF(表示変換!F42="","",表示変換!F42)</f>
        <v/>
      </c>
      <c r="AG42" s="368" t="str">
        <f>IF(表示変換!G42="","",表示変換!G42)</f>
        <v/>
      </c>
      <c r="AH42" s="368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8" t="str">
        <f>IF(表示変換!M42="","",表示変換!M42)</f>
        <v/>
      </c>
      <c r="AN42" s="133" t="str">
        <f t="shared" si="15"/>
        <v/>
      </c>
      <c r="AO42" s="133" t="str">
        <f t="shared" si="16"/>
        <v/>
      </c>
      <c r="AP42" s="132" t="str">
        <f t="shared" si="0"/>
        <v/>
      </c>
      <c r="AQ42" s="133" t="str">
        <f t="shared" si="1"/>
        <v/>
      </c>
      <c r="AR42" s="133" t="str">
        <f t="shared" si="2"/>
        <v/>
      </c>
      <c r="AS42" s="133" t="str">
        <f t="shared" si="17"/>
        <v/>
      </c>
      <c r="AU42" s="134">
        <f t="shared" si="38"/>
        <v>37</v>
      </c>
      <c r="AV42" s="85" t="str">
        <f t="shared" si="38"/>
        <v/>
      </c>
      <c r="AW42" s="85" t="str">
        <f t="shared" ca="1" si="38"/>
        <v/>
      </c>
      <c r="AX42" s="128" t="str">
        <f t="shared" si="38"/>
        <v/>
      </c>
      <c r="AY42" s="128" t="str">
        <f t="shared" si="38"/>
        <v/>
      </c>
      <c r="AZ42" s="128" t="str">
        <f t="shared" si="38"/>
        <v/>
      </c>
      <c r="BA42" s="128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2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68" t="str">
        <f>IF(表示変換!B43="","",表示変換!B43)</f>
        <v/>
      </c>
      <c r="C43" s="368" t="str">
        <f ca="1">IF(表示変換!D43="","",表示変換!D43)</f>
        <v/>
      </c>
      <c r="D43" s="368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07" t="str">
        <f t="shared" si="13"/>
        <v/>
      </c>
      <c r="Z43" s="371">
        <f t="shared" si="36"/>
        <v>38</v>
      </c>
      <c r="AA43" s="368" t="str">
        <f>IF(表示変換!B43="","",表示変換!B43)</f>
        <v/>
      </c>
      <c r="AB43" s="112" t="str">
        <f>IF(表示変換!C43="","",表示変換!C43)</f>
        <v/>
      </c>
      <c r="AC43" s="368" t="str">
        <f>IF(AB43="","",DATEDIF(AB43,入力!$C$3,"Y"))</f>
        <v/>
      </c>
      <c r="AD43" s="368" t="str">
        <f ca="1">IF(表示変換!D43="","",表示変換!D43)</f>
        <v/>
      </c>
      <c r="AE43" s="368" t="str">
        <f>IF(表示変換!E43="","",表示変換!E43)</f>
        <v/>
      </c>
      <c r="AF43" s="368" t="str">
        <f>IF(表示変換!F43="","",表示変換!F43)</f>
        <v/>
      </c>
      <c r="AG43" s="368" t="str">
        <f>IF(表示変換!G43="","",表示変換!G43)</f>
        <v/>
      </c>
      <c r="AH43" s="368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8" t="str">
        <f>IF(表示変換!M43="","",表示変換!M43)</f>
        <v/>
      </c>
      <c r="AN43" s="133" t="str">
        <f t="shared" si="15"/>
        <v/>
      </c>
      <c r="AO43" s="133" t="str">
        <f t="shared" si="16"/>
        <v/>
      </c>
      <c r="AP43" s="132" t="str">
        <f t="shared" si="0"/>
        <v/>
      </c>
      <c r="AQ43" s="133" t="str">
        <f t="shared" si="1"/>
        <v/>
      </c>
      <c r="AR43" s="133" t="str">
        <f t="shared" si="2"/>
        <v/>
      </c>
      <c r="AS43" s="133" t="str">
        <f t="shared" si="17"/>
        <v/>
      </c>
      <c r="AU43" s="134">
        <f t="shared" si="38"/>
        <v>38</v>
      </c>
      <c r="AV43" s="85" t="str">
        <f t="shared" si="38"/>
        <v/>
      </c>
      <c r="AW43" s="85" t="str">
        <f t="shared" ca="1" si="38"/>
        <v/>
      </c>
      <c r="AX43" s="128" t="str">
        <f t="shared" si="38"/>
        <v/>
      </c>
      <c r="AY43" s="128" t="str">
        <f t="shared" si="38"/>
        <v/>
      </c>
      <c r="AZ43" s="128" t="str">
        <f t="shared" si="38"/>
        <v/>
      </c>
      <c r="BA43" s="128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2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68" t="str">
        <f>IF(表示変換!B44="","",表示変換!B44)</f>
        <v/>
      </c>
      <c r="C44" s="368" t="str">
        <f ca="1">IF(表示変換!D44="","",表示変換!D44)</f>
        <v/>
      </c>
      <c r="D44" s="368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07" t="str">
        <f t="shared" si="13"/>
        <v/>
      </c>
      <c r="Z44" s="371">
        <f t="shared" si="36"/>
        <v>39</v>
      </c>
      <c r="AA44" s="368" t="str">
        <f>IF(表示変換!B44="","",表示変換!B44)</f>
        <v/>
      </c>
      <c r="AB44" s="112" t="str">
        <f>IF(表示変換!C44="","",表示変換!C44)</f>
        <v/>
      </c>
      <c r="AC44" s="368" t="str">
        <f>IF(AB44="","",DATEDIF(AB44,入力!$C$3,"Y"))</f>
        <v/>
      </c>
      <c r="AD44" s="368" t="str">
        <f ca="1">IF(表示変換!D44="","",表示変換!D44)</f>
        <v/>
      </c>
      <c r="AE44" s="368" t="str">
        <f>IF(表示変換!E44="","",表示変換!E44)</f>
        <v/>
      </c>
      <c r="AF44" s="368" t="str">
        <f>IF(表示変換!F44="","",表示変換!F44)</f>
        <v/>
      </c>
      <c r="AG44" s="368" t="str">
        <f>IF(表示変換!G44="","",表示変換!G44)</f>
        <v/>
      </c>
      <c r="AH44" s="368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8" t="str">
        <f>IF(表示変換!M44="","",表示変換!M44)</f>
        <v/>
      </c>
      <c r="AN44" s="133" t="str">
        <f t="shared" si="15"/>
        <v/>
      </c>
      <c r="AO44" s="133" t="str">
        <f t="shared" si="16"/>
        <v/>
      </c>
      <c r="AP44" s="132" t="str">
        <f t="shared" si="0"/>
        <v/>
      </c>
      <c r="AQ44" s="133" t="str">
        <f t="shared" si="1"/>
        <v/>
      </c>
      <c r="AR44" s="133" t="str">
        <f t="shared" si="2"/>
        <v/>
      </c>
      <c r="AS44" s="133" t="str">
        <f t="shared" si="17"/>
        <v/>
      </c>
      <c r="AU44" s="134">
        <f t="shared" si="38"/>
        <v>39</v>
      </c>
      <c r="AV44" s="85" t="str">
        <f t="shared" si="38"/>
        <v/>
      </c>
      <c r="AW44" s="85" t="str">
        <f t="shared" ca="1" si="38"/>
        <v/>
      </c>
      <c r="AX44" s="128" t="str">
        <f t="shared" si="38"/>
        <v/>
      </c>
      <c r="AY44" s="128" t="str">
        <f t="shared" si="38"/>
        <v/>
      </c>
      <c r="AZ44" s="128" t="str">
        <f t="shared" si="38"/>
        <v/>
      </c>
      <c r="BA44" s="128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2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68" t="str">
        <f>IF(表示変換!B45="","",表示変換!B45)</f>
        <v/>
      </c>
      <c r="C45" s="368" t="str">
        <f ca="1">IF(表示変換!D45="","",表示変換!D45)</f>
        <v/>
      </c>
      <c r="D45" s="368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07" t="str">
        <f t="shared" si="13"/>
        <v/>
      </c>
      <c r="Z45" s="371">
        <f t="shared" si="36"/>
        <v>40</v>
      </c>
      <c r="AA45" s="368" t="str">
        <f>IF(表示変換!B45="","",表示変換!B45)</f>
        <v/>
      </c>
      <c r="AB45" s="112" t="str">
        <f>IF(表示変換!C45="","",表示変換!C45)</f>
        <v/>
      </c>
      <c r="AC45" s="368" t="str">
        <f>IF(AB45="","",DATEDIF(AB45,入力!$C$3,"Y"))</f>
        <v/>
      </c>
      <c r="AD45" s="368" t="str">
        <f ca="1">IF(表示変換!D45="","",表示変換!D45)</f>
        <v/>
      </c>
      <c r="AE45" s="368" t="str">
        <f>IF(表示変換!E45="","",表示変換!E45)</f>
        <v/>
      </c>
      <c r="AF45" s="368" t="str">
        <f>IF(表示変換!F45="","",表示変換!F45)</f>
        <v/>
      </c>
      <c r="AG45" s="368" t="str">
        <f>IF(表示変換!G45="","",表示変換!G45)</f>
        <v/>
      </c>
      <c r="AH45" s="368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8" t="str">
        <f>IF(表示変換!M45="","",表示変換!M45)</f>
        <v/>
      </c>
      <c r="AN45" s="133" t="str">
        <f t="shared" si="15"/>
        <v/>
      </c>
      <c r="AO45" s="133" t="str">
        <f t="shared" si="16"/>
        <v/>
      </c>
      <c r="AP45" s="132" t="str">
        <f t="shared" si="0"/>
        <v/>
      </c>
      <c r="AQ45" s="133" t="str">
        <f t="shared" si="1"/>
        <v/>
      </c>
      <c r="AR45" s="133" t="str">
        <f t="shared" si="2"/>
        <v/>
      </c>
      <c r="AS45" s="133" t="str">
        <f t="shared" si="17"/>
        <v/>
      </c>
      <c r="AU45" s="134">
        <f t="shared" si="38"/>
        <v>40</v>
      </c>
      <c r="AV45" s="85" t="str">
        <f t="shared" si="38"/>
        <v/>
      </c>
      <c r="AW45" s="85" t="str">
        <f t="shared" ca="1" si="38"/>
        <v/>
      </c>
      <c r="AX45" s="128" t="str">
        <f t="shared" si="38"/>
        <v/>
      </c>
      <c r="AY45" s="128" t="str">
        <f t="shared" si="38"/>
        <v/>
      </c>
      <c r="AZ45" s="128" t="str">
        <f t="shared" si="38"/>
        <v/>
      </c>
      <c r="BA45" s="128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2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68" t="str">
        <f>IF(表示変換!B46="","",表示変換!B46)</f>
        <v/>
      </c>
      <c r="C46" s="368" t="str">
        <f ca="1">IF(表示変換!D46="","",表示変換!D46)</f>
        <v/>
      </c>
      <c r="D46" s="368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07" t="str">
        <f t="shared" si="13"/>
        <v/>
      </c>
      <c r="Z46" s="371">
        <f t="shared" si="36"/>
        <v>41</v>
      </c>
      <c r="AA46" s="368" t="str">
        <f>IF(表示変換!B46="","",表示変換!B46)</f>
        <v/>
      </c>
      <c r="AB46" s="112" t="str">
        <f>IF(表示変換!C46="","",表示変換!C46)</f>
        <v/>
      </c>
      <c r="AC46" s="368" t="str">
        <f>IF(AB46="","",DATEDIF(AB46,入力!$C$3,"Y"))</f>
        <v/>
      </c>
      <c r="AD46" s="368" t="str">
        <f ca="1">IF(表示変換!D46="","",表示変換!D46)</f>
        <v/>
      </c>
      <c r="AE46" s="368" t="str">
        <f>IF(表示変換!E46="","",表示変換!E46)</f>
        <v/>
      </c>
      <c r="AF46" s="368" t="str">
        <f>IF(表示変換!F46="","",表示変換!F46)</f>
        <v/>
      </c>
      <c r="AG46" s="368" t="str">
        <f>IF(表示変換!G46="","",表示変換!G46)</f>
        <v/>
      </c>
      <c r="AH46" s="368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8" t="str">
        <f>IF(表示変換!M46="","",表示変換!M46)</f>
        <v/>
      </c>
      <c r="AN46" s="133" t="str">
        <f t="shared" si="15"/>
        <v/>
      </c>
      <c r="AO46" s="133" t="str">
        <f t="shared" si="16"/>
        <v/>
      </c>
      <c r="AP46" s="132" t="str">
        <f t="shared" si="0"/>
        <v/>
      </c>
      <c r="AQ46" s="133" t="str">
        <f t="shared" si="1"/>
        <v/>
      </c>
      <c r="AR46" s="133" t="str">
        <f t="shared" si="2"/>
        <v/>
      </c>
      <c r="AS46" s="133" t="str">
        <f t="shared" si="17"/>
        <v/>
      </c>
      <c r="AU46" s="134">
        <f t="shared" si="38"/>
        <v>41</v>
      </c>
      <c r="AV46" s="85" t="str">
        <f t="shared" si="38"/>
        <v/>
      </c>
      <c r="AW46" s="85" t="str">
        <f t="shared" ca="1" si="38"/>
        <v/>
      </c>
      <c r="AX46" s="128" t="str">
        <f t="shared" si="38"/>
        <v/>
      </c>
      <c r="AY46" s="128" t="str">
        <f t="shared" si="38"/>
        <v/>
      </c>
      <c r="AZ46" s="128" t="str">
        <f t="shared" si="38"/>
        <v/>
      </c>
      <c r="BA46" s="128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2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68" t="str">
        <f>IF(表示変換!B47="","",表示変換!B47)</f>
        <v/>
      </c>
      <c r="C47" s="368" t="str">
        <f ca="1">IF(表示変換!D47="","",表示変換!D47)</f>
        <v/>
      </c>
      <c r="D47" s="368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07" t="str">
        <f t="shared" si="13"/>
        <v/>
      </c>
      <c r="Z47" s="371">
        <f t="shared" si="36"/>
        <v>42</v>
      </c>
      <c r="AA47" s="368" t="str">
        <f>IF(表示変換!B47="","",表示変換!B47)</f>
        <v/>
      </c>
      <c r="AB47" s="112" t="str">
        <f>IF(表示変換!C47="","",表示変換!C47)</f>
        <v/>
      </c>
      <c r="AC47" s="368" t="str">
        <f>IF(AB47="","",DATEDIF(AB47,入力!$C$3,"Y"))</f>
        <v/>
      </c>
      <c r="AD47" s="368" t="str">
        <f ca="1">IF(表示変換!D47="","",表示変換!D47)</f>
        <v/>
      </c>
      <c r="AE47" s="368" t="str">
        <f>IF(表示変換!E47="","",表示変換!E47)</f>
        <v/>
      </c>
      <c r="AF47" s="368" t="str">
        <f>IF(表示変換!F47="","",表示変換!F47)</f>
        <v/>
      </c>
      <c r="AG47" s="368" t="str">
        <f>IF(表示変換!G47="","",表示変換!G47)</f>
        <v/>
      </c>
      <c r="AH47" s="368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8" t="str">
        <f>IF(表示変換!M47="","",表示変換!M47)</f>
        <v/>
      </c>
      <c r="AN47" s="133" t="str">
        <f t="shared" si="15"/>
        <v/>
      </c>
      <c r="AO47" s="133" t="str">
        <f t="shared" si="16"/>
        <v/>
      </c>
      <c r="AP47" s="132" t="str">
        <f t="shared" si="0"/>
        <v/>
      </c>
      <c r="AQ47" s="133" t="str">
        <f t="shared" si="1"/>
        <v/>
      </c>
      <c r="AR47" s="133" t="str">
        <f t="shared" si="2"/>
        <v/>
      </c>
      <c r="AS47" s="133" t="str">
        <f t="shared" si="17"/>
        <v/>
      </c>
      <c r="AU47" s="134">
        <f t="shared" si="38"/>
        <v>42</v>
      </c>
      <c r="AV47" s="85" t="str">
        <f t="shared" si="38"/>
        <v/>
      </c>
      <c r="AW47" s="85" t="str">
        <f t="shared" ca="1" si="38"/>
        <v/>
      </c>
      <c r="AX47" s="128" t="str">
        <f t="shared" si="38"/>
        <v/>
      </c>
      <c r="AY47" s="128" t="str">
        <f t="shared" si="38"/>
        <v/>
      </c>
      <c r="AZ47" s="128" t="str">
        <f t="shared" si="38"/>
        <v/>
      </c>
      <c r="BA47" s="128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2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68" t="str">
        <f>IF(表示変換!B48="","",表示変換!B48)</f>
        <v/>
      </c>
      <c r="C48" s="368" t="str">
        <f ca="1">IF(表示変換!D48="","",表示変換!D48)</f>
        <v/>
      </c>
      <c r="D48" s="368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07" t="str">
        <f t="shared" si="13"/>
        <v/>
      </c>
      <c r="Z48" s="371">
        <f t="shared" si="36"/>
        <v>43</v>
      </c>
      <c r="AA48" s="368" t="str">
        <f>IF(表示変換!B48="","",表示変換!B48)</f>
        <v/>
      </c>
      <c r="AB48" s="112" t="str">
        <f>IF(表示変換!C48="","",表示変換!C48)</f>
        <v/>
      </c>
      <c r="AC48" s="368" t="str">
        <f>IF(AB48="","",DATEDIF(AB48,入力!$C$3,"Y"))</f>
        <v/>
      </c>
      <c r="AD48" s="368" t="str">
        <f ca="1">IF(表示変換!D48="","",表示変換!D48)</f>
        <v/>
      </c>
      <c r="AE48" s="368" t="str">
        <f>IF(表示変換!E48="","",表示変換!E48)</f>
        <v/>
      </c>
      <c r="AF48" s="368" t="str">
        <f>IF(表示変換!F48="","",表示変換!F48)</f>
        <v/>
      </c>
      <c r="AG48" s="368" t="str">
        <f>IF(表示変換!G48="","",表示変換!G48)</f>
        <v/>
      </c>
      <c r="AH48" s="368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8" t="str">
        <f>IF(表示変換!M48="","",表示変換!M48)</f>
        <v/>
      </c>
      <c r="AN48" s="133" t="str">
        <f t="shared" si="15"/>
        <v/>
      </c>
      <c r="AO48" s="133" t="str">
        <f t="shared" si="16"/>
        <v/>
      </c>
      <c r="AP48" s="132" t="str">
        <f t="shared" si="0"/>
        <v/>
      </c>
      <c r="AQ48" s="133" t="str">
        <f t="shared" si="1"/>
        <v/>
      </c>
      <c r="AR48" s="133" t="str">
        <f t="shared" si="2"/>
        <v/>
      </c>
      <c r="AS48" s="133" t="str">
        <f t="shared" si="17"/>
        <v/>
      </c>
      <c r="AU48" s="134">
        <f t="shared" si="38"/>
        <v>43</v>
      </c>
      <c r="AV48" s="85" t="str">
        <f t="shared" si="38"/>
        <v/>
      </c>
      <c r="AW48" s="85" t="str">
        <f t="shared" ca="1" si="38"/>
        <v/>
      </c>
      <c r="AX48" s="128" t="str">
        <f t="shared" si="38"/>
        <v/>
      </c>
      <c r="AY48" s="128" t="str">
        <f t="shared" si="38"/>
        <v/>
      </c>
      <c r="AZ48" s="128" t="str">
        <f t="shared" si="38"/>
        <v/>
      </c>
      <c r="BA48" s="128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2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68" t="str">
        <f>IF(表示変換!B49="","",表示変換!B49)</f>
        <v/>
      </c>
      <c r="C49" s="368" t="str">
        <f ca="1">IF(表示変換!D49="","",表示変換!D49)</f>
        <v/>
      </c>
      <c r="D49" s="368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07" t="str">
        <f t="shared" si="13"/>
        <v/>
      </c>
      <c r="Z49" s="371">
        <f t="shared" si="36"/>
        <v>44</v>
      </c>
      <c r="AA49" s="368" t="str">
        <f>IF(表示変換!B49="","",表示変換!B49)</f>
        <v/>
      </c>
      <c r="AB49" s="112" t="str">
        <f>IF(表示変換!C49="","",表示変換!C49)</f>
        <v/>
      </c>
      <c r="AC49" s="368" t="str">
        <f>IF(AB49="","",DATEDIF(AB49,入力!$C$3,"Y"))</f>
        <v/>
      </c>
      <c r="AD49" s="368" t="str">
        <f ca="1">IF(表示変換!D49="","",表示変換!D49)</f>
        <v/>
      </c>
      <c r="AE49" s="368" t="str">
        <f>IF(表示変換!E49="","",表示変換!E49)</f>
        <v/>
      </c>
      <c r="AF49" s="368" t="str">
        <f>IF(表示変換!F49="","",表示変換!F49)</f>
        <v/>
      </c>
      <c r="AG49" s="368" t="str">
        <f>IF(表示変換!G49="","",表示変換!G49)</f>
        <v/>
      </c>
      <c r="AH49" s="368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8" t="str">
        <f>IF(表示変換!M49="","",表示変換!M49)</f>
        <v/>
      </c>
      <c r="AN49" s="133" t="str">
        <f t="shared" si="15"/>
        <v/>
      </c>
      <c r="AO49" s="133" t="str">
        <f t="shared" si="16"/>
        <v/>
      </c>
      <c r="AP49" s="132" t="str">
        <f t="shared" si="0"/>
        <v/>
      </c>
      <c r="AQ49" s="133" t="str">
        <f t="shared" si="1"/>
        <v/>
      </c>
      <c r="AR49" s="133" t="str">
        <f t="shared" si="2"/>
        <v/>
      </c>
      <c r="AS49" s="133" t="str">
        <f t="shared" si="17"/>
        <v/>
      </c>
      <c r="AU49" s="134">
        <f t="shared" si="38"/>
        <v>44</v>
      </c>
      <c r="AV49" s="85" t="str">
        <f t="shared" si="38"/>
        <v/>
      </c>
      <c r="AW49" s="85" t="str">
        <f t="shared" ca="1" si="38"/>
        <v/>
      </c>
      <c r="AX49" s="128" t="str">
        <f t="shared" si="38"/>
        <v/>
      </c>
      <c r="AY49" s="128" t="str">
        <f t="shared" si="38"/>
        <v/>
      </c>
      <c r="AZ49" s="128" t="str">
        <f t="shared" si="38"/>
        <v/>
      </c>
      <c r="BA49" s="128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2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68" t="str">
        <f>IF(表示変換!B50="","",表示変換!B50)</f>
        <v/>
      </c>
      <c r="C50" s="368" t="str">
        <f ca="1">IF(表示変換!D50="","",表示変換!D50)</f>
        <v/>
      </c>
      <c r="D50" s="368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07" t="str">
        <f t="shared" si="13"/>
        <v/>
      </c>
      <c r="Z50" s="371">
        <f t="shared" si="36"/>
        <v>45</v>
      </c>
      <c r="AA50" s="368" t="str">
        <f>IF(表示変換!B50="","",表示変換!B50)</f>
        <v/>
      </c>
      <c r="AB50" s="112" t="str">
        <f>IF(表示変換!C50="","",表示変換!C50)</f>
        <v/>
      </c>
      <c r="AC50" s="368" t="str">
        <f>IF(AB50="","",DATEDIF(AB50,入力!$C$3,"Y"))</f>
        <v/>
      </c>
      <c r="AD50" s="368" t="str">
        <f ca="1">IF(表示変換!D50="","",表示変換!D50)</f>
        <v/>
      </c>
      <c r="AE50" s="368" t="str">
        <f>IF(表示変換!E50="","",表示変換!E50)</f>
        <v/>
      </c>
      <c r="AF50" s="368" t="str">
        <f>IF(表示変換!F50="","",表示変換!F50)</f>
        <v/>
      </c>
      <c r="AG50" s="368" t="str">
        <f>IF(表示変換!G50="","",表示変換!G50)</f>
        <v/>
      </c>
      <c r="AH50" s="368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8" t="str">
        <f>IF(表示変換!M50="","",表示変換!M50)</f>
        <v/>
      </c>
      <c r="AN50" s="133" t="str">
        <f t="shared" si="15"/>
        <v/>
      </c>
      <c r="AO50" s="133" t="str">
        <f t="shared" si="16"/>
        <v/>
      </c>
      <c r="AP50" s="132" t="str">
        <f t="shared" si="0"/>
        <v/>
      </c>
      <c r="AQ50" s="133" t="str">
        <f t="shared" si="1"/>
        <v/>
      </c>
      <c r="AR50" s="133" t="str">
        <f t="shared" si="2"/>
        <v/>
      </c>
      <c r="AS50" s="133" t="str">
        <f t="shared" si="17"/>
        <v/>
      </c>
      <c r="AU50" s="134">
        <f t="shared" si="38"/>
        <v>45</v>
      </c>
      <c r="AV50" s="85" t="str">
        <f t="shared" si="38"/>
        <v/>
      </c>
      <c r="AW50" s="85" t="str">
        <f t="shared" ca="1" si="38"/>
        <v/>
      </c>
      <c r="AX50" s="128" t="str">
        <f t="shared" si="38"/>
        <v/>
      </c>
      <c r="AY50" s="128" t="str">
        <f t="shared" si="38"/>
        <v/>
      </c>
      <c r="AZ50" s="128" t="str">
        <f t="shared" si="38"/>
        <v/>
      </c>
      <c r="BA50" s="128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2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68" t="str">
        <f>IF(表示変換!B51="","",表示変換!B51)</f>
        <v/>
      </c>
      <c r="C51" s="368" t="str">
        <f ca="1">IF(表示変換!D51="","",表示変換!D51)</f>
        <v/>
      </c>
      <c r="D51" s="368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07" t="str">
        <f t="shared" si="13"/>
        <v/>
      </c>
      <c r="Z51" s="371">
        <f t="shared" si="36"/>
        <v>46</v>
      </c>
      <c r="AA51" s="368" t="str">
        <f>IF(表示変換!B51="","",表示変換!B51)</f>
        <v/>
      </c>
      <c r="AB51" s="112" t="str">
        <f>IF(表示変換!C51="","",表示変換!C51)</f>
        <v/>
      </c>
      <c r="AC51" s="368" t="str">
        <f>IF(AB51="","",DATEDIF(AB51,入力!$C$3,"Y"))</f>
        <v/>
      </c>
      <c r="AD51" s="368" t="str">
        <f ca="1">IF(表示変換!D51="","",表示変換!D51)</f>
        <v/>
      </c>
      <c r="AE51" s="368" t="str">
        <f>IF(表示変換!E51="","",表示変換!E51)</f>
        <v/>
      </c>
      <c r="AF51" s="368" t="str">
        <f>IF(表示変換!F51="","",表示変換!F51)</f>
        <v/>
      </c>
      <c r="AG51" s="368" t="str">
        <f>IF(表示変換!G51="","",表示変換!G51)</f>
        <v/>
      </c>
      <c r="AH51" s="368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8" t="str">
        <f>IF(表示変換!M51="","",表示変換!M51)</f>
        <v/>
      </c>
      <c r="AN51" s="133" t="str">
        <f t="shared" si="15"/>
        <v/>
      </c>
      <c r="AO51" s="133" t="str">
        <f t="shared" si="16"/>
        <v/>
      </c>
      <c r="AP51" s="132" t="str">
        <f t="shared" si="0"/>
        <v/>
      </c>
      <c r="AQ51" s="133" t="str">
        <f t="shared" si="1"/>
        <v/>
      </c>
      <c r="AR51" s="133" t="str">
        <f t="shared" si="2"/>
        <v/>
      </c>
      <c r="AS51" s="133" t="str">
        <f t="shared" si="17"/>
        <v/>
      </c>
      <c r="AU51" s="134">
        <f t="shared" si="38"/>
        <v>46</v>
      </c>
      <c r="AV51" s="85" t="str">
        <f t="shared" si="38"/>
        <v/>
      </c>
      <c r="AW51" s="85" t="str">
        <f t="shared" ca="1" si="38"/>
        <v/>
      </c>
      <c r="AX51" s="128" t="str">
        <f t="shared" si="38"/>
        <v/>
      </c>
      <c r="AY51" s="128" t="str">
        <f t="shared" si="38"/>
        <v/>
      </c>
      <c r="AZ51" s="128" t="str">
        <f t="shared" si="38"/>
        <v/>
      </c>
      <c r="BA51" s="128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2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68" t="str">
        <f>IF(表示変換!B52="","",表示変換!B52)</f>
        <v/>
      </c>
      <c r="C52" s="368" t="str">
        <f ca="1">IF(表示変換!D52="","",表示変換!D52)</f>
        <v/>
      </c>
      <c r="D52" s="368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07" t="str">
        <f t="shared" si="13"/>
        <v/>
      </c>
      <c r="Z52" s="371">
        <f t="shared" si="36"/>
        <v>47</v>
      </c>
      <c r="AA52" s="368" t="str">
        <f>IF(表示変換!B52="","",表示変換!B52)</f>
        <v/>
      </c>
      <c r="AB52" s="112" t="str">
        <f>IF(表示変換!C52="","",表示変換!C52)</f>
        <v/>
      </c>
      <c r="AC52" s="368" t="str">
        <f>IF(AB52="","",DATEDIF(AB52,入力!$C$3,"Y"))</f>
        <v/>
      </c>
      <c r="AD52" s="368" t="str">
        <f ca="1">IF(表示変換!D52="","",表示変換!D52)</f>
        <v/>
      </c>
      <c r="AE52" s="368" t="str">
        <f>IF(表示変換!E52="","",表示変換!E52)</f>
        <v/>
      </c>
      <c r="AF52" s="368" t="str">
        <f>IF(表示変換!F52="","",表示変換!F52)</f>
        <v/>
      </c>
      <c r="AG52" s="368" t="str">
        <f>IF(表示変換!G52="","",表示変換!G52)</f>
        <v/>
      </c>
      <c r="AH52" s="368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8" t="str">
        <f>IF(表示変換!M52="","",表示変換!M52)</f>
        <v/>
      </c>
      <c r="AN52" s="133" t="str">
        <f t="shared" si="15"/>
        <v/>
      </c>
      <c r="AO52" s="133" t="str">
        <f t="shared" si="16"/>
        <v/>
      </c>
      <c r="AP52" s="132" t="str">
        <f t="shared" si="0"/>
        <v/>
      </c>
      <c r="AQ52" s="133" t="str">
        <f t="shared" si="1"/>
        <v/>
      </c>
      <c r="AR52" s="133" t="str">
        <f t="shared" si="2"/>
        <v/>
      </c>
      <c r="AS52" s="133" t="str">
        <f t="shared" si="17"/>
        <v/>
      </c>
      <c r="AU52" s="134">
        <f t="shared" si="38"/>
        <v>47</v>
      </c>
      <c r="AV52" s="85" t="str">
        <f t="shared" si="38"/>
        <v/>
      </c>
      <c r="AW52" s="85" t="str">
        <f t="shared" ca="1" si="38"/>
        <v/>
      </c>
      <c r="AX52" s="128" t="str">
        <f t="shared" si="38"/>
        <v/>
      </c>
      <c r="AY52" s="128" t="str">
        <f t="shared" si="38"/>
        <v/>
      </c>
      <c r="AZ52" s="128" t="str">
        <f t="shared" si="38"/>
        <v/>
      </c>
      <c r="BA52" s="128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2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68" t="str">
        <f>IF(表示変換!B53="","",表示変換!B53)</f>
        <v/>
      </c>
      <c r="C53" s="368" t="str">
        <f ca="1">IF(表示変換!D53="","",表示変換!D53)</f>
        <v/>
      </c>
      <c r="D53" s="368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07" t="str">
        <f t="shared" si="13"/>
        <v/>
      </c>
      <c r="Z53" s="371">
        <f t="shared" si="36"/>
        <v>48</v>
      </c>
      <c r="AA53" s="368" t="str">
        <f>IF(表示変換!B53="","",表示変換!B53)</f>
        <v/>
      </c>
      <c r="AB53" s="112" t="str">
        <f>IF(表示変換!C53="","",表示変換!C53)</f>
        <v/>
      </c>
      <c r="AC53" s="368" t="str">
        <f>IF(AB53="","",DATEDIF(AB53,入力!$C$3,"Y"))</f>
        <v/>
      </c>
      <c r="AD53" s="368" t="str">
        <f ca="1">IF(表示変換!D53="","",表示変換!D53)</f>
        <v/>
      </c>
      <c r="AE53" s="368" t="str">
        <f>IF(表示変換!E53="","",表示変換!E53)</f>
        <v/>
      </c>
      <c r="AF53" s="368" t="str">
        <f>IF(表示変換!F53="","",表示変換!F53)</f>
        <v/>
      </c>
      <c r="AG53" s="368" t="str">
        <f>IF(表示変換!G53="","",表示変換!G53)</f>
        <v/>
      </c>
      <c r="AH53" s="368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8" t="str">
        <f>IF(表示変換!M53="","",表示変換!M53)</f>
        <v/>
      </c>
      <c r="AN53" s="133" t="str">
        <f t="shared" si="15"/>
        <v/>
      </c>
      <c r="AO53" s="133" t="str">
        <f t="shared" si="16"/>
        <v/>
      </c>
      <c r="AP53" s="132" t="str">
        <f t="shared" si="0"/>
        <v/>
      </c>
      <c r="AQ53" s="133" t="str">
        <f t="shared" si="1"/>
        <v/>
      </c>
      <c r="AR53" s="133" t="str">
        <f t="shared" si="2"/>
        <v/>
      </c>
      <c r="AS53" s="133" t="str">
        <f t="shared" si="17"/>
        <v/>
      </c>
      <c r="AU53" s="134">
        <f t="shared" si="38"/>
        <v>48</v>
      </c>
      <c r="AV53" s="85" t="str">
        <f t="shared" si="38"/>
        <v/>
      </c>
      <c r="AW53" s="85" t="str">
        <f t="shared" ca="1" si="38"/>
        <v/>
      </c>
      <c r="AX53" s="128" t="str">
        <f t="shared" si="38"/>
        <v/>
      </c>
      <c r="AY53" s="128" t="str">
        <f t="shared" si="38"/>
        <v/>
      </c>
      <c r="AZ53" s="128" t="str">
        <f t="shared" si="38"/>
        <v/>
      </c>
      <c r="BA53" s="128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2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68" t="str">
        <f>IF(表示変換!B54="","",表示変換!B54)</f>
        <v/>
      </c>
      <c r="C54" s="368" t="str">
        <f ca="1">IF(表示変換!D54="","",表示変換!D54)</f>
        <v/>
      </c>
      <c r="D54" s="368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07" t="str">
        <f t="shared" si="13"/>
        <v/>
      </c>
      <c r="Z54" s="371">
        <f t="shared" si="36"/>
        <v>49</v>
      </c>
      <c r="AA54" s="368" t="str">
        <f>IF(表示変換!B54="","",表示変換!B54)</f>
        <v/>
      </c>
      <c r="AB54" s="112" t="str">
        <f>IF(表示変換!C54="","",表示変換!C54)</f>
        <v/>
      </c>
      <c r="AC54" s="368" t="str">
        <f>IF(AB54="","",DATEDIF(AB54,入力!$C$3,"Y"))</f>
        <v/>
      </c>
      <c r="AD54" s="368" t="str">
        <f ca="1">IF(表示変換!D54="","",表示変換!D54)</f>
        <v/>
      </c>
      <c r="AE54" s="368" t="str">
        <f>IF(表示変換!E54="","",表示変換!E54)</f>
        <v/>
      </c>
      <c r="AF54" s="368" t="str">
        <f>IF(表示変換!F54="","",表示変換!F54)</f>
        <v/>
      </c>
      <c r="AG54" s="368" t="str">
        <f>IF(表示変換!G54="","",表示変換!G54)</f>
        <v/>
      </c>
      <c r="AH54" s="368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8" t="str">
        <f>IF(表示変換!M54="","",表示変換!M54)</f>
        <v/>
      </c>
      <c r="AN54" s="133" t="str">
        <f t="shared" si="15"/>
        <v/>
      </c>
      <c r="AO54" s="133" t="str">
        <f t="shared" si="16"/>
        <v/>
      </c>
      <c r="AP54" s="132" t="str">
        <f t="shared" si="0"/>
        <v/>
      </c>
      <c r="AQ54" s="133" t="str">
        <f t="shared" si="1"/>
        <v/>
      </c>
      <c r="AR54" s="133" t="str">
        <f t="shared" si="2"/>
        <v/>
      </c>
      <c r="AS54" s="133" t="str">
        <f t="shared" si="17"/>
        <v/>
      </c>
      <c r="AU54" s="134">
        <f t="shared" si="38"/>
        <v>49</v>
      </c>
      <c r="AV54" s="85" t="str">
        <f t="shared" si="38"/>
        <v/>
      </c>
      <c r="AW54" s="85" t="str">
        <f t="shared" ca="1" si="38"/>
        <v/>
      </c>
      <c r="AX54" s="128" t="str">
        <f t="shared" si="38"/>
        <v/>
      </c>
      <c r="AY54" s="128" t="str">
        <f t="shared" si="38"/>
        <v/>
      </c>
      <c r="AZ54" s="128" t="str">
        <f t="shared" si="38"/>
        <v/>
      </c>
      <c r="BA54" s="128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2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68" t="str">
        <f>IF(表示変換!B55="","",表示変換!B55)</f>
        <v/>
      </c>
      <c r="C55" s="368" t="str">
        <f ca="1">IF(表示変換!D55="","",表示変換!D55)</f>
        <v/>
      </c>
      <c r="D55" s="368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07" t="str">
        <f t="shared" si="13"/>
        <v/>
      </c>
      <c r="Z55" s="371">
        <f t="shared" si="36"/>
        <v>50</v>
      </c>
      <c r="AA55" s="368" t="str">
        <f>IF(表示変換!B55="","",表示変換!B55)</f>
        <v/>
      </c>
      <c r="AB55" s="112" t="str">
        <f>IF(表示変換!C55="","",表示変換!C55)</f>
        <v/>
      </c>
      <c r="AC55" s="368" t="str">
        <f>IF(AB55="","",DATEDIF(AB55,入力!$C$3,"Y"))</f>
        <v/>
      </c>
      <c r="AD55" s="368" t="str">
        <f ca="1">IF(表示変換!D55="","",表示変換!D55)</f>
        <v/>
      </c>
      <c r="AE55" s="368" t="str">
        <f>IF(表示変換!E55="","",表示変換!E55)</f>
        <v/>
      </c>
      <c r="AF55" s="368" t="str">
        <f>IF(表示変換!F55="","",表示変換!F55)</f>
        <v/>
      </c>
      <c r="AG55" s="368" t="str">
        <f>IF(表示変換!G55="","",表示変換!G55)</f>
        <v/>
      </c>
      <c r="AH55" s="368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8" t="str">
        <f>IF(表示変換!M55="","",表示変換!M55)</f>
        <v/>
      </c>
      <c r="AN55" s="133" t="str">
        <f t="shared" si="15"/>
        <v/>
      </c>
      <c r="AO55" s="133" t="str">
        <f t="shared" si="16"/>
        <v/>
      </c>
      <c r="AP55" s="132" t="str">
        <f t="shared" si="0"/>
        <v/>
      </c>
      <c r="AQ55" s="133" t="str">
        <f t="shared" si="1"/>
        <v/>
      </c>
      <c r="AR55" s="133" t="str">
        <f t="shared" si="2"/>
        <v/>
      </c>
      <c r="AS55" s="133" t="str">
        <f t="shared" si="17"/>
        <v/>
      </c>
      <c r="AU55" s="134">
        <f t="shared" si="38"/>
        <v>50</v>
      </c>
      <c r="AV55" s="85" t="str">
        <f t="shared" si="38"/>
        <v/>
      </c>
      <c r="AW55" s="85" t="str">
        <f t="shared" ca="1" si="38"/>
        <v/>
      </c>
      <c r="AX55" s="128" t="str">
        <f t="shared" si="38"/>
        <v/>
      </c>
      <c r="AY55" s="128" t="str">
        <f t="shared" si="38"/>
        <v/>
      </c>
      <c r="AZ55" s="128" t="str">
        <f t="shared" si="38"/>
        <v/>
      </c>
      <c r="BA55" s="128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2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68" t="str">
        <f>IF(表示変換!B56="","",表示変換!B56)</f>
        <v/>
      </c>
      <c r="C56" s="368" t="str">
        <f ca="1">IF(表示変換!D56="","",表示変換!D56)</f>
        <v/>
      </c>
      <c r="D56" s="368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07" t="str">
        <f t="shared" si="13"/>
        <v/>
      </c>
      <c r="Z56" s="371">
        <f t="shared" si="36"/>
        <v>51</v>
      </c>
      <c r="AA56" s="368" t="str">
        <f>IF(表示変換!B56="","",表示変換!B56)</f>
        <v/>
      </c>
      <c r="AB56" s="112" t="str">
        <f>IF(表示変換!C56="","",表示変換!C56)</f>
        <v/>
      </c>
      <c r="AC56" s="368" t="str">
        <f>IF(AB56="","",DATEDIF(AB56,入力!$C$3,"Y"))</f>
        <v/>
      </c>
      <c r="AD56" s="368" t="str">
        <f ca="1">IF(表示変換!D56="","",表示変換!D56)</f>
        <v/>
      </c>
      <c r="AE56" s="368" t="str">
        <f>IF(表示変換!E56="","",表示変換!E56)</f>
        <v/>
      </c>
      <c r="AF56" s="368" t="str">
        <f>IF(表示変換!F56="","",表示変換!F56)</f>
        <v/>
      </c>
      <c r="AG56" s="368" t="str">
        <f>IF(表示変換!G56="","",表示変換!G56)</f>
        <v/>
      </c>
      <c r="AH56" s="368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8" t="str">
        <f>IF(表示変換!M56="","",表示変換!M56)</f>
        <v/>
      </c>
      <c r="AN56" s="133" t="str">
        <f t="shared" si="15"/>
        <v/>
      </c>
      <c r="AO56" s="133" t="str">
        <f t="shared" si="16"/>
        <v/>
      </c>
      <c r="AP56" s="132" t="str">
        <f t="shared" si="0"/>
        <v/>
      </c>
      <c r="AQ56" s="133" t="str">
        <f t="shared" si="1"/>
        <v/>
      </c>
      <c r="AR56" s="133" t="str">
        <f t="shared" si="2"/>
        <v/>
      </c>
      <c r="AS56" s="133" t="str">
        <f t="shared" si="17"/>
        <v/>
      </c>
      <c r="AU56" s="134">
        <f t="shared" si="38"/>
        <v>51</v>
      </c>
      <c r="AV56" s="85" t="str">
        <f t="shared" si="38"/>
        <v/>
      </c>
      <c r="AW56" s="85" t="str">
        <f t="shared" ca="1" si="38"/>
        <v/>
      </c>
      <c r="AX56" s="128" t="str">
        <f t="shared" si="38"/>
        <v/>
      </c>
      <c r="AY56" s="128" t="str">
        <f t="shared" si="38"/>
        <v/>
      </c>
      <c r="AZ56" s="128" t="str">
        <f t="shared" si="38"/>
        <v/>
      </c>
      <c r="BA56" s="128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2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68" t="str">
        <f>IF(表示変換!B57="","",表示変換!B57)</f>
        <v/>
      </c>
      <c r="C57" s="368" t="str">
        <f ca="1">IF(表示変換!D57="","",表示変換!D57)</f>
        <v/>
      </c>
      <c r="D57" s="368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07" t="str">
        <f t="shared" si="13"/>
        <v/>
      </c>
      <c r="Z57" s="371">
        <f t="shared" si="36"/>
        <v>52</v>
      </c>
      <c r="AA57" s="368" t="str">
        <f>IF(表示変換!B57="","",表示変換!B57)</f>
        <v/>
      </c>
      <c r="AB57" s="112" t="str">
        <f>IF(表示変換!C57="","",表示変換!C57)</f>
        <v/>
      </c>
      <c r="AC57" s="368" t="str">
        <f>IF(AB57="","",DATEDIF(AB57,入力!$C$3,"Y"))</f>
        <v/>
      </c>
      <c r="AD57" s="368" t="str">
        <f ca="1">IF(表示変換!D57="","",表示変換!D57)</f>
        <v/>
      </c>
      <c r="AE57" s="368" t="str">
        <f>IF(表示変換!E57="","",表示変換!E57)</f>
        <v/>
      </c>
      <c r="AF57" s="368" t="str">
        <f>IF(表示変換!F57="","",表示変換!F57)</f>
        <v/>
      </c>
      <c r="AG57" s="368" t="str">
        <f>IF(表示変換!G57="","",表示変換!G57)</f>
        <v/>
      </c>
      <c r="AH57" s="368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8" t="str">
        <f>IF(表示変換!M57="","",表示変換!M57)</f>
        <v/>
      </c>
      <c r="AN57" s="133" t="str">
        <f t="shared" si="15"/>
        <v/>
      </c>
      <c r="AO57" s="133" t="str">
        <f t="shared" si="16"/>
        <v/>
      </c>
      <c r="AP57" s="132" t="str">
        <f t="shared" si="0"/>
        <v/>
      </c>
      <c r="AQ57" s="133" t="str">
        <f t="shared" si="1"/>
        <v/>
      </c>
      <c r="AR57" s="133" t="str">
        <f t="shared" si="2"/>
        <v/>
      </c>
      <c r="AS57" s="133" t="str">
        <f t="shared" si="17"/>
        <v/>
      </c>
      <c r="AU57" s="134">
        <f t="shared" si="38"/>
        <v>52</v>
      </c>
      <c r="AV57" s="85" t="str">
        <f t="shared" si="38"/>
        <v/>
      </c>
      <c r="AW57" s="85" t="str">
        <f t="shared" ca="1" si="38"/>
        <v/>
      </c>
      <c r="AX57" s="128" t="str">
        <f t="shared" si="38"/>
        <v/>
      </c>
      <c r="AY57" s="128" t="str">
        <f t="shared" si="38"/>
        <v/>
      </c>
      <c r="AZ57" s="128" t="str">
        <f t="shared" si="38"/>
        <v/>
      </c>
      <c r="BA57" s="128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2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68" t="str">
        <f>IF(表示変換!B58="","",表示変換!B58)</f>
        <v/>
      </c>
      <c r="C58" s="368" t="str">
        <f ca="1">IF(表示変換!D58="","",表示変換!D58)</f>
        <v/>
      </c>
      <c r="D58" s="368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07" t="str">
        <f t="shared" si="13"/>
        <v/>
      </c>
      <c r="Z58" s="371">
        <f t="shared" si="36"/>
        <v>53</v>
      </c>
      <c r="AA58" s="368" t="str">
        <f>IF(表示変換!B58="","",表示変換!B58)</f>
        <v/>
      </c>
      <c r="AB58" s="112" t="str">
        <f>IF(表示変換!C58="","",表示変換!C58)</f>
        <v/>
      </c>
      <c r="AC58" s="368" t="str">
        <f>IF(AB58="","",DATEDIF(AB58,入力!$C$3,"Y"))</f>
        <v/>
      </c>
      <c r="AD58" s="368" t="str">
        <f ca="1">IF(表示変換!D58="","",表示変換!D58)</f>
        <v/>
      </c>
      <c r="AE58" s="368" t="str">
        <f>IF(表示変換!E58="","",表示変換!E58)</f>
        <v/>
      </c>
      <c r="AF58" s="368" t="str">
        <f>IF(表示変換!F58="","",表示変換!F58)</f>
        <v/>
      </c>
      <c r="AG58" s="368" t="str">
        <f>IF(表示変換!G58="","",表示変換!G58)</f>
        <v/>
      </c>
      <c r="AH58" s="368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8" t="str">
        <f>IF(表示変換!M58="","",表示変換!M58)</f>
        <v/>
      </c>
      <c r="AN58" s="133" t="str">
        <f t="shared" si="15"/>
        <v/>
      </c>
      <c r="AO58" s="133" t="str">
        <f t="shared" si="16"/>
        <v/>
      </c>
      <c r="AP58" s="132" t="str">
        <f t="shared" si="0"/>
        <v/>
      </c>
      <c r="AQ58" s="133" t="str">
        <f t="shared" si="1"/>
        <v/>
      </c>
      <c r="AR58" s="133" t="str">
        <f t="shared" si="2"/>
        <v/>
      </c>
      <c r="AS58" s="133" t="str">
        <f t="shared" si="17"/>
        <v/>
      </c>
      <c r="AU58" s="134">
        <f t="shared" si="38"/>
        <v>53</v>
      </c>
      <c r="AV58" s="85" t="str">
        <f t="shared" si="38"/>
        <v/>
      </c>
      <c r="AW58" s="85" t="str">
        <f t="shared" ca="1" si="38"/>
        <v/>
      </c>
      <c r="AX58" s="128" t="str">
        <f t="shared" si="38"/>
        <v/>
      </c>
      <c r="AY58" s="128" t="str">
        <f t="shared" si="38"/>
        <v/>
      </c>
      <c r="AZ58" s="128" t="str">
        <f t="shared" si="38"/>
        <v/>
      </c>
      <c r="BA58" s="128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2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68" t="str">
        <f>IF(表示変換!B59="","",表示変換!B59)</f>
        <v/>
      </c>
      <c r="C59" s="368" t="str">
        <f ca="1">IF(表示変換!D59="","",表示変換!D59)</f>
        <v/>
      </c>
      <c r="D59" s="368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07" t="str">
        <f t="shared" si="13"/>
        <v/>
      </c>
      <c r="Z59" s="371">
        <f t="shared" si="36"/>
        <v>54</v>
      </c>
      <c r="AA59" s="368" t="str">
        <f>IF(表示変換!B59="","",表示変換!B59)</f>
        <v/>
      </c>
      <c r="AB59" s="112" t="str">
        <f>IF(表示変換!C59="","",表示変換!C59)</f>
        <v/>
      </c>
      <c r="AC59" s="368" t="str">
        <f>IF(AB59="","",DATEDIF(AB59,入力!$C$3,"Y"))</f>
        <v/>
      </c>
      <c r="AD59" s="368" t="str">
        <f ca="1">IF(表示変換!D59="","",表示変換!D59)</f>
        <v/>
      </c>
      <c r="AE59" s="368" t="str">
        <f>IF(表示変換!E59="","",表示変換!E59)</f>
        <v/>
      </c>
      <c r="AF59" s="368" t="str">
        <f>IF(表示変換!F59="","",表示変換!F59)</f>
        <v/>
      </c>
      <c r="AG59" s="368" t="str">
        <f>IF(表示変換!G59="","",表示変換!G59)</f>
        <v/>
      </c>
      <c r="AH59" s="368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8" t="str">
        <f>IF(表示変換!M59="","",表示変換!M59)</f>
        <v/>
      </c>
      <c r="AN59" s="133" t="str">
        <f t="shared" si="15"/>
        <v/>
      </c>
      <c r="AO59" s="133" t="str">
        <f t="shared" si="16"/>
        <v/>
      </c>
      <c r="AP59" s="132" t="str">
        <f t="shared" si="0"/>
        <v/>
      </c>
      <c r="AQ59" s="133" t="str">
        <f t="shared" si="1"/>
        <v/>
      </c>
      <c r="AR59" s="133" t="str">
        <f t="shared" si="2"/>
        <v/>
      </c>
      <c r="AS59" s="133" t="str">
        <f t="shared" si="17"/>
        <v/>
      </c>
      <c r="AU59" s="134">
        <f t="shared" si="38"/>
        <v>54</v>
      </c>
      <c r="AV59" s="85" t="str">
        <f t="shared" si="38"/>
        <v/>
      </c>
      <c r="AW59" s="85" t="str">
        <f t="shared" ca="1" si="38"/>
        <v/>
      </c>
      <c r="AX59" s="128" t="str">
        <f t="shared" si="38"/>
        <v/>
      </c>
      <c r="AY59" s="128" t="str">
        <f t="shared" si="38"/>
        <v/>
      </c>
      <c r="AZ59" s="128" t="str">
        <f t="shared" si="38"/>
        <v/>
      </c>
      <c r="BA59" s="128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2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68" t="str">
        <f>IF(表示変換!B60="","",表示変換!B60)</f>
        <v/>
      </c>
      <c r="C60" s="368" t="str">
        <f ca="1">IF(表示変換!D60="","",表示変換!D60)</f>
        <v/>
      </c>
      <c r="D60" s="368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07" t="str">
        <f t="shared" si="13"/>
        <v/>
      </c>
      <c r="Z60" s="371">
        <f t="shared" si="36"/>
        <v>55</v>
      </c>
      <c r="AA60" s="368" t="str">
        <f>IF(表示変換!B60="","",表示変換!B60)</f>
        <v/>
      </c>
      <c r="AB60" s="112" t="str">
        <f>IF(表示変換!C60="","",表示変換!C60)</f>
        <v/>
      </c>
      <c r="AC60" s="368" t="str">
        <f>IF(AB60="","",DATEDIF(AB60,入力!$C$3,"Y"))</f>
        <v/>
      </c>
      <c r="AD60" s="368" t="str">
        <f ca="1">IF(表示変換!D60="","",表示変換!D60)</f>
        <v/>
      </c>
      <c r="AE60" s="368" t="str">
        <f>IF(表示変換!E60="","",表示変換!E60)</f>
        <v/>
      </c>
      <c r="AF60" s="368" t="str">
        <f>IF(表示変換!F60="","",表示変換!F60)</f>
        <v/>
      </c>
      <c r="AG60" s="368" t="str">
        <f>IF(表示変換!G60="","",表示変換!G60)</f>
        <v/>
      </c>
      <c r="AH60" s="368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8" t="str">
        <f>IF(表示変換!M60="","",表示変換!M60)</f>
        <v/>
      </c>
      <c r="AN60" s="133" t="str">
        <f t="shared" si="15"/>
        <v/>
      </c>
      <c r="AO60" s="133" t="str">
        <f t="shared" si="16"/>
        <v/>
      </c>
      <c r="AP60" s="132" t="str">
        <f t="shared" si="0"/>
        <v/>
      </c>
      <c r="AQ60" s="133" t="str">
        <f t="shared" si="1"/>
        <v/>
      </c>
      <c r="AR60" s="133" t="str">
        <f t="shared" si="2"/>
        <v/>
      </c>
      <c r="AS60" s="133" t="str">
        <f t="shared" si="17"/>
        <v/>
      </c>
      <c r="AU60" s="134">
        <f t="shared" si="38"/>
        <v>55</v>
      </c>
      <c r="AV60" s="85" t="str">
        <f t="shared" si="38"/>
        <v/>
      </c>
      <c r="AW60" s="85" t="str">
        <f t="shared" ca="1" si="38"/>
        <v/>
      </c>
      <c r="AX60" s="128" t="str">
        <f t="shared" si="38"/>
        <v/>
      </c>
      <c r="AY60" s="128" t="str">
        <f t="shared" si="38"/>
        <v/>
      </c>
      <c r="AZ60" s="128" t="str">
        <f t="shared" si="38"/>
        <v/>
      </c>
      <c r="BA60" s="128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2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68" t="str">
        <f>IF(表示変換!B61="","",表示変換!B61)</f>
        <v/>
      </c>
      <c r="C61" s="368" t="str">
        <f ca="1">IF(表示変換!D61="","",表示変換!D61)</f>
        <v/>
      </c>
      <c r="D61" s="368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07" t="str">
        <f t="shared" si="13"/>
        <v/>
      </c>
      <c r="Z61" s="371">
        <f t="shared" si="36"/>
        <v>56</v>
      </c>
      <c r="AA61" s="368" t="str">
        <f>IF(表示変換!B61="","",表示変換!B61)</f>
        <v/>
      </c>
      <c r="AB61" s="112" t="str">
        <f>IF(表示変換!C61="","",表示変換!C61)</f>
        <v/>
      </c>
      <c r="AC61" s="368" t="str">
        <f>IF(AB61="","",DATEDIF(AB61,入力!$C$3,"Y"))</f>
        <v/>
      </c>
      <c r="AD61" s="368" t="str">
        <f ca="1">IF(表示変換!D61="","",表示変換!D61)</f>
        <v/>
      </c>
      <c r="AE61" s="368" t="str">
        <f>IF(表示変換!E61="","",表示変換!E61)</f>
        <v/>
      </c>
      <c r="AF61" s="368" t="str">
        <f>IF(表示変換!F61="","",表示変換!F61)</f>
        <v/>
      </c>
      <c r="AG61" s="368" t="str">
        <f>IF(表示変換!G61="","",表示変換!G61)</f>
        <v/>
      </c>
      <c r="AH61" s="368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8" t="str">
        <f>IF(表示変換!M61="","",表示変換!M61)</f>
        <v/>
      </c>
      <c r="AN61" s="133" t="str">
        <f t="shared" si="15"/>
        <v/>
      </c>
      <c r="AO61" s="133" t="str">
        <f t="shared" si="16"/>
        <v/>
      </c>
      <c r="AP61" s="132" t="str">
        <f t="shared" si="0"/>
        <v/>
      </c>
      <c r="AQ61" s="133" t="str">
        <f t="shared" si="1"/>
        <v/>
      </c>
      <c r="AR61" s="133" t="str">
        <f t="shared" si="2"/>
        <v/>
      </c>
      <c r="AS61" s="133" t="str">
        <f t="shared" si="17"/>
        <v/>
      </c>
      <c r="AU61" s="134">
        <f t="shared" si="38"/>
        <v>56</v>
      </c>
      <c r="AV61" s="85" t="str">
        <f t="shared" si="38"/>
        <v/>
      </c>
      <c r="AW61" s="85" t="str">
        <f t="shared" ca="1" si="38"/>
        <v/>
      </c>
      <c r="AX61" s="128" t="str">
        <f t="shared" si="38"/>
        <v/>
      </c>
      <c r="AY61" s="128" t="str">
        <f t="shared" si="38"/>
        <v/>
      </c>
      <c r="AZ61" s="128" t="str">
        <f t="shared" si="38"/>
        <v/>
      </c>
      <c r="BA61" s="128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2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68" t="str">
        <f>IF(表示変換!B62="","",表示変換!B62)</f>
        <v/>
      </c>
      <c r="C62" s="368" t="str">
        <f ca="1">IF(表示変換!D62="","",表示変換!D62)</f>
        <v/>
      </c>
      <c r="D62" s="368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07" t="str">
        <f t="shared" si="13"/>
        <v/>
      </c>
      <c r="Z62" s="371">
        <f t="shared" si="36"/>
        <v>57</v>
      </c>
      <c r="AA62" s="368" t="str">
        <f>IF(表示変換!B62="","",表示変換!B62)</f>
        <v/>
      </c>
      <c r="AB62" s="112" t="str">
        <f>IF(表示変換!C62="","",表示変換!C62)</f>
        <v/>
      </c>
      <c r="AC62" s="368" t="str">
        <f>IF(AB62="","",DATEDIF(AB62,入力!$C$3,"Y"))</f>
        <v/>
      </c>
      <c r="AD62" s="368" t="str">
        <f ca="1">IF(表示変換!D62="","",表示変換!D62)</f>
        <v/>
      </c>
      <c r="AE62" s="368" t="str">
        <f>IF(表示変換!E62="","",表示変換!E62)</f>
        <v/>
      </c>
      <c r="AF62" s="368" t="str">
        <f>IF(表示変換!F62="","",表示変換!F62)</f>
        <v/>
      </c>
      <c r="AG62" s="368" t="str">
        <f>IF(表示変換!G62="","",表示変換!G62)</f>
        <v/>
      </c>
      <c r="AH62" s="368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8" t="str">
        <f>IF(表示変換!M62="","",表示変換!M62)</f>
        <v/>
      </c>
      <c r="AN62" s="133" t="str">
        <f t="shared" si="15"/>
        <v/>
      </c>
      <c r="AO62" s="133" t="str">
        <f t="shared" si="16"/>
        <v/>
      </c>
      <c r="AP62" s="132" t="str">
        <f t="shared" si="0"/>
        <v/>
      </c>
      <c r="AQ62" s="133" t="str">
        <f t="shared" si="1"/>
        <v/>
      </c>
      <c r="AR62" s="133" t="str">
        <f t="shared" si="2"/>
        <v/>
      </c>
      <c r="AS62" s="133" t="str">
        <f t="shared" si="17"/>
        <v/>
      </c>
      <c r="AU62" s="134">
        <f t="shared" si="38"/>
        <v>57</v>
      </c>
      <c r="AV62" s="85" t="str">
        <f t="shared" si="38"/>
        <v/>
      </c>
      <c r="AW62" s="85" t="str">
        <f t="shared" ca="1" si="38"/>
        <v/>
      </c>
      <c r="AX62" s="128" t="str">
        <f t="shared" si="38"/>
        <v/>
      </c>
      <c r="AY62" s="128" t="str">
        <f t="shared" si="38"/>
        <v/>
      </c>
      <c r="AZ62" s="128" t="str">
        <f t="shared" si="38"/>
        <v/>
      </c>
      <c r="BA62" s="128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2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68" t="str">
        <f>IF(表示変換!B63="","",表示変換!B63)</f>
        <v/>
      </c>
      <c r="C63" s="368" t="str">
        <f ca="1">IF(表示変換!D63="","",表示変換!D63)</f>
        <v/>
      </c>
      <c r="D63" s="368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07" t="str">
        <f t="shared" si="13"/>
        <v/>
      </c>
      <c r="Z63" s="371">
        <f t="shared" si="36"/>
        <v>58</v>
      </c>
      <c r="AA63" s="368" t="str">
        <f>IF(表示変換!B63="","",表示変換!B63)</f>
        <v/>
      </c>
      <c r="AB63" s="112" t="str">
        <f>IF(表示変換!C63="","",表示変換!C63)</f>
        <v/>
      </c>
      <c r="AC63" s="368" t="str">
        <f>IF(AB63="","",DATEDIF(AB63,入力!$C$3,"Y"))</f>
        <v/>
      </c>
      <c r="AD63" s="368" t="str">
        <f ca="1">IF(表示変換!D63="","",表示変換!D63)</f>
        <v/>
      </c>
      <c r="AE63" s="368" t="str">
        <f>IF(表示変換!E63="","",表示変換!E63)</f>
        <v/>
      </c>
      <c r="AF63" s="368" t="str">
        <f>IF(表示変換!F63="","",表示変換!F63)</f>
        <v/>
      </c>
      <c r="AG63" s="368" t="str">
        <f>IF(表示変換!G63="","",表示変換!G63)</f>
        <v/>
      </c>
      <c r="AH63" s="368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8" t="str">
        <f>IF(表示変換!M63="","",表示変換!M63)</f>
        <v/>
      </c>
      <c r="AN63" s="133" t="str">
        <f t="shared" si="15"/>
        <v/>
      </c>
      <c r="AO63" s="133" t="str">
        <f t="shared" si="16"/>
        <v/>
      </c>
      <c r="AP63" s="132" t="str">
        <f t="shared" si="0"/>
        <v/>
      </c>
      <c r="AQ63" s="133" t="str">
        <f t="shared" si="1"/>
        <v/>
      </c>
      <c r="AR63" s="133" t="str">
        <f t="shared" si="2"/>
        <v/>
      </c>
      <c r="AS63" s="133" t="str">
        <f t="shared" si="17"/>
        <v/>
      </c>
      <c r="AU63" s="134">
        <f t="shared" si="38"/>
        <v>58</v>
      </c>
      <c r="AV63" s="85" t="str">
        <f t="shared" si="38"/>
        <v/>
      </c>
      <c r="AW63" s="85" t="str">
        <f t="shared" ca="1" si="38"/>
        <v/>
      </c>
      <c r="AX63" s="128" t="str">
        <f t="shared" si="38"/>
        <v/>
      </c>
      <c r="AY63" s="128" t="str">
        <f t="shared" si="38"/>
        <v/>
      </c>
      <c r="AZ63" s="128" t="str">
        <f t="shared" si="38"/>
        <v/>
      </c>
      <c r="BA63" s="128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2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68" t="str">
        <f>IF(表示変換!B64="","",表示変換!B64)</f>
        <v/>
      </c>
      <c r="C64" s="368" t="str">
        <f ca="1">IF(表示変換!D64="","",表示変換!D64)</f>
        <v/>
      </c>
      <c r="D64" s="368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07" t="str">
        <f t="shared" si="13"/>
        <v/>
      </c>
      <c r="Z64" s="371">
        <f t="shared" si="36"/>
        <v>59</v>
      </c>
      <c r="AA64" s="368" t="str">
        <f>IF(表示変換!B64="","",表示変換!B64)</f>
        <v/>
      </c>
      <c r="AB64" s="112" t="str">
        <f>IF(表示変換!C64="","",表示変換!C64)</f>
        <v/>
      </c>
      <c r="AC64" s="368" t="str">
        <f>IF(AB64="","",DATEDIF(AB64,入力!$C$3,"Y"))</f>
        <v/>
      </c>
      <c r="AD64" s="368" t="str">
        <f ca="1">IF(表示変換!D64="","",表示変換!D64)</f>
        <v/>
      </c>
      <c r="AE64" s="368" t="str">
        <f>IF(表示変換!E64="","",表示変換!E64)</f>
        <v/>
      </c>
      <c r="AF64" s="368" t="str">
        <f>IF(表示変換!F64="","",表示変換!F64)</f>
        <v/>
      </c>
      <c r="AG64" s="368" t="str">
        <f>IF(表示変換!G64="","",表示変換!G64)</f>
        <v/>
      </c>
      <c r="AH64" s="368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8" t="str">
        <f>IF(表示変換!M64="","",表示変換!M64)</f>
        <v/>
      </c>
      <c r="AN64" s="133" t="str">
        <f t="shared" si="15"/>
        <v/>
      </c>
      <c r="AO64" s="133" t="str">
        <f t="shared" si="16"/>
        <v/>
      </c>
      <c r="AP64" s="132" t="str">
        <f t="shared" si="0"/>
        <v/>
      </c>
      <c r="AQ64" s="133" t="str">
        <f t="shared" si="1"/>
        <v/>
      </c>
      <c r="AR64" s="133" t="str">
        <f t="shared" si="2"/>
        <v/>
      </c>
      <c r="AS64" s="133" t="str">
        <f t="shared" si="17"/>
        <v/>
      </c>
      <c r="AU64" s="134">
        <f t="shared" si="38"/>
        <v>59</v>
      </c>
      <c r="AV64" s="85" t="str">
        <f t="shared" si="38"/>
        <v/>
      </c>
      <c r="AW64" s="85" t="str">
        <f t="shared" ca="1" si="38"/>
        <v/>
      </c>
      <c r="AX64" s="128" t="str">
        <f t="shared" si="38"/>
        <v/>
      </c>
      <c r="AY64" s="128" t="str">
        <f t="shared" si="38"/>
        <v/>
      </c>
      <c r="AZ64" s="128" t="str">
        <f t="shared" si="38"/>
        <v/>
      </c>
      <c r="BA64" s="128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2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75">
        <f>IF(表示変換!A65="","",表示変換!A65)</f>
        <v>60</v>
      </c>
      <c r="B65" s="224" t="str">
        <f>IF(表示変換!B65="","",表示変換!B65)</f>
        <v/>
      </c>
      <c r="C65" s="224" t="str">
        <f ca="1">IF(表示変換!D65="","",表示変換!D65)</f>
        <v/>
      </c>
      <c r="D65" s="224" t="str">
        <f>IF(表示変換!F65="","",表示変換!F65)</f>
        <v/>
      </c>
      <c r="E65" s="219" t="str">
        <f>IF(表示変換!I65="","",表示変換!I65)</f>
        <v/>
      </c>
      <c r="F65" s="366" t="str">
        <f>IF(表示変換!J65="","",表示変換!J65)</f>
        <v/>
      </c>
      <c r="G65" s="120" t="str">
        <f>IF(表示変換!N65="","",表示変換!N65)</f>
        <v/>
      </c>
      <c r="H65" s="352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467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08" t="str">
        <f t="shared" si="13"/>
        <v/>
      </c>
      <c r="Z65" s="371">
        <f t="shared" si="36"/>
        <v>60</v>
      </c>
      <c r="AA65" s="368" t="str">
        <f>IF(表示変換!B65="","",表示変換!B65)</f>
        <v/>
      </c>
      <c r="AB65" s="112" t="str">
        <f>IF(表示変換!C65="","",表示変換!C65)</f>
        <v/>
      </c>
      <c r="AC65" s="368" t="str">
        <f>IF(AB65="","",DATEDIF(AB65,入力!$C$3,"Y"))</f>
        <v/>
      </c>
      <c r="AD65" s="368" t="str">
        <f ca="1">IF(表示変換!D65="","",表示変換!D65)</f>
        <v/>
      </c>
      <c r="AE65" s="368" t="str">
        <f>IF(表示変換!E65="","",表示変換!E65)</f>
        <v/>
      </c>
      <c r="AF65" s="368" t="str">
        <f>IF(表示変換!F65="","",表示変換!F65)</f>
        <v/>
      </c>
      <c r="AG65" s="368" t="str">
        <f>IF(表示変換!G65="","",表示変換!G65)</f>
        <v/>
      </c>
      <c r="AH65" s="368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8" t="str">
        <f>IF(表示変換!M65="","",表示変換!M65)</f>
        <v/>
      </c>
      <c r="AN65" s="133" t="str">
        <f t="shared" si="15"/>
        <v/>
      </c>
      <c r="AO65" s="133" t="str">
        <f t="shared" si="16"/>
        <v/>
      </c>
      <c r="AP65" s="132" t="str">
        <f t="shared" si="0"/>
        <v/>
      </c>
      <c r="AQ65" s="133" t="str">
        <f t="shared" si="1"/>
        <v/>
      </c>
      <c r="AR65" s="133" t="str">
        <f t="shared" si="2"/>
        <v/>
      </c>
      <c r="AS65" s="133" t="str">
        <f t="shared" si="17"/>
        <v/>
      </c>
      <c r="AU65" s="134">
        <f t="shared" si="38"/>
        <v>60</v>
      </c>
      <c r="AV65" s="85" t="str">
        <f t="shared" si="38"/>
        <v/>
      </c>
      <c r="AW65" s="85" t="str">
        <f t="shared" ca="1" si="38"/>
        <v/>
      </c>
      <c r="AX65" s="128" t="str">
        <f t="shared" si="38"/>
        <v/>
      </c>
      <c r="AY65" s="128" t="str">
        <f t="shared" si="38"/>
        <v/>
      </c>
      <c r="AZ65" s="128" t="str">
        <f t="shared" si="38"/>
        <v/>
      </c>
      <c r="BA65" s="128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6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19" t="s">
        <v>55</v>
      </c>
      <c r="B66" s="720"/>
      <c r="C66" s="720"/>
      <c r="D66" s="720"/>
      <c r="E66" s="720"/>
      <c r="F66" s="721"/>
      <c r="G66" s="430" t="str">
        <f t="shared" ref="G66:T66" si="39">IF(COUNTBLANK(G6:G65)=60,"", AVERAGE(G6:G65))</f>
        <v/>
      </c>
      <c r="H66" s="426" t="str">
        <f t="shared" si="39"/>
        <v/>
      </c>
      <c r="I66" s="430" t="str">
        <f t="shared" si="39"/>
        <v/>
      </c>
      <c r="J66" s="426" t="str">
        <f t="shared" si="39"/>
        <v/>
      </c>
      <c r="K66" s="430" t="str">
        <f t="shared" si="39"/>
        <v/>
      </c>
      <c r="L66" s="468" t="str">
        <f t="shared" si="39"/>
        <v/>
      </c>
      <c r="M66" s="430" t="str">
        <f t="shared" si="39"/>
        <v/>
      </c>
      <c r="N66" s="426" t="str">
        <f t="shared" si="39"/>
        <v/>
      </c>
      <c r="O66" s="430" t="str">
        <f t="shared" si="39"/>
        <v/>
      </c>
      <c r="P66" s="426" t="str">
        <f t="shared" si="39"/>
        <v/>
      </c>
      <c r="Q66" s="430" t="str">
        <f t="shared" si="39"/>
        <v/>
      </c>
      <c r="R66" s="426" t="str">
        <f t="shared" si="39"/>
        <v/>
      </c>
      <c r="S66" s="430" t="str">
        <f t="shared" si="39"/>
        <v/>
      </c>
      <c r="T66" s="426" t="str">
        <f t="shared" si="39"/>
        <v/>
      </c>
      <c r="U66" s="430" t="str">
        <f>IF(COUNTBLANK(U6:U65)=60,"", AVERAGE(U6:U65))</f>
        <v/>
      </c>
      <c r="V66" s="426" t="str">
        <f>IF(COUNTBLANK(V6:V65)=60,"", AVERAGE(V6:V65))</f>
        <v/>
      </c>
      <c r="W66" s="722" t="str">
        <f>IF(COUNTBLANK(W6:W65)=60,"",AVERAGE(W6:W65))</f>
        <v/>
      </c>
      <c r="X66" s="723"/>
      <c r="BD66" s="376"/>
    </row>
    <row r="67" spans="1:70">
      <c r="A67" s="671" t="s">
        <v>56</v>
      </c>
      <c r="B67" s="724"/>
      <c r="C67" s="724"/>
      <c r="D67" s="724"/>
      <c r="E67" s="724"/>
      <c r="F67" s="725"/>
      <c r="G67" s="104" t="str">
        <f t="shared" ref="G67:T67" si="40">IF(COUNTBLANK(G6:G65)=60,"",STDEV(G6:G65))</f>
        <v/>
      </c>
      <c r="H67" s="203" t="str">
        <f t="shared" si="40"/>
        <v/>
      </c>
      <c r="I67" s="104" t="str">
        <f t="shared" si="40"/>
        <v/>
      </c>
      <c r="J67" s="203" t="str">
        <f t="shared" si="40"/>
        <v/>
      </c>
      <c r="K67" s="104" t="str">
        <f t="shared" si="40"/>
        <v/>
      </c>
      <c r="L67" s="203" t="str">
        <f t="shared" si="40"/>
        <v/>
      </c>
      <c r="M67" s="104" t="str">
        <f t="shared" si="40"/>
        <v/>
      </c>
      <c r="N67" s="203" t="str">
        <f t="shared" si="40"/>
        <v/>
      </c>
      <c r="O67" s="104" t="str">
        <f t="shared" si="40"/>
        <v/>
      </c>
      <c r="P67" s="203" t="str">
        <f t="shared" si="40"/>
        <v/>
      </c>
      <c r="Q67" s="104" t="str">
        <f t="shared" si="40"/>
        <v/>
      </c>
      <c r="R67" s="203" t="str">
        <f t="shared" si="40"/>
        <v/>
      </c>
      <c r="S67" s="104" t="str">
        <f t="shared" si="40"/>
        <v/>
      </c>
      <c r="T67" s="203" t="str">
        <f t="shared" si="40"/>
        <v/>
      </c>
      <c r="U67" s="104" t="str">
        <f>IF(COUNTBLANK(U6:U65)=60,"",STDEV(U6:U65))</f>
        <v/>
      </c>
      <c r="V67" s="203" t="str">
        <f>IF(COUNTBLANK(V6:V65)=60,"",STDEV(V6:V65))</f>
        <v/>
      </c>
      <c r="W67" s="676" t="str">
        <f>IF(COUNTBLANK(W6:W65)=60,"",STDEV(W6:W65))</f>
        <v/>
      </c>
      <c r="X67" s="677"/>
    </row>
    <row r="68" spans="1:70">
      <c r="A68" s="671" t="s">
        <v>70</v>
      </c>
      <c r="B68" s="672"/>
      <c r="C68" s="672"/>
      <c r="D68" s="672"/>
      <c r="E68" s="672"/>
      <c r="F68" s="673"/>
      <c r="G68" s="427" t="str">
        <f>IF(COUNTBLANK(G6:G65)=60,"",MIN(G6:G65))</f>
        <v/>
      </c>
      <c r="H68" s="429" t="str">
        <f>IF(COUNTBLANK(H6:H65)=60,"",MAX(H6:H65))</f>
        <v/>
      </c>
      <c r="I68" s="427" t="str">
        <f>IF(COUNTBLANK(I6:I65)=60,"",MIN(I6:I65))</f>
        <v/>
      </c>
      <c r="J68" s="429" t="str">
        <f>IF(COUNTBLANK(J6:J65)=60,"",MAX(J6:J65))</f>
        <v/>
      </c>
      <c r="K68" s="427" t="str">
        <f t="shared" ref="K68:T68" si="41">IF(COUNTBLANK(K6:K65)=60,"",MAX(K6:K65))</f>
        <v/>
      </c>
      <c r="L68" s="429" t="str">
        <f t="shared" si="41"/>
        <v/>
      </c>
      <c r="M68" s="428" t="str">
        <f t="shared" si="41"/>
        <v/>
      </c>
      <c r="N68" s="429" t="str">
        <f t="shared" si="41"/>
        <v/>
      </c>
      <c r="O68" s="428" t="str">
        <f t="shared" si="41"/>
        <v/>
      </c>
      <c r="P68" s="429" t="str">
        <f t="shared" si="41"/>
        <v/>
      </c>
      <c r="Q68" s="427" t="str">
        <f t="shared" si="41"/>
        <v/>
      </c>
      <c r="R68" s="429" t="str">
        <f t="shared" si="41"/>
        <v/>
      </c>
      <c r="S68" s="428" t="str">
        <f t="shared" si="41"/>
        <v/>
      </c>
      <c r="T68" s="429" t="str">
        <f t="shared" si="41"/>
        <v/>
      </c>
      <c r="U68" s="428" t="str">
        <f>IF(COUNTBLANK(U6:U65)=60,"",MAX(U6:U65))</f>
        <v/>
      </c>
      <c r="V68" s="429" t="str">
        <f>IF(COUNTBLANK(V6:V65)=60,"",MAX(V6:V65))</f>
        <v/>
      </c>
      <c r="W68" s="679" t="str">
        <f>IF(COUNTBLANK(W6:W65)=60,"",MAX(W6:W65))</f>
        <v/>
      </c>
      <c r="X68" s="680"/>
    </row>
    <row r="69" spans="1:70">
      <c r="A69" s="671" t="s">
        <v>71</v>
      </c>
      <c r="B69" s="672"/>
      <c r="C69" s="672"/>
      <c r="D69" s="672"/>
      <c r="E69" s="672"/>
      <c r="F69" s="673"/>
      <c r="G69" s="427" t="str">
        <f>IF(COUNTBLANK(G6:G65)=60,"",MAX(G6:G65))</f>
        <v/>
      </c>
      <c r="H69" s="429" t="str">
        <f>IF(COUNTBLANK(H6:H65)=60,"",MIN(H6:H65))</f>
        <v/>
      </c>
      <c r="I69" s="427" t="str">
        <f>IF(COUNTBLANK(I6:I65)=60,"",MAX(I6:I65))</f>
        <v/>
      </c>
      <c r="J69" s="429" t="str">
        <f>IF(COUNTBLANK(J6:J65)=60,"",MIN(J6:J65))</f>
        <v/>
      </c>
      <c r="K69" s="427" t="str">
        <f t="shared" ref="K69:T69" si="42">IF(COUNTBLANK(K6:K65)=60,"",MIN(K6:K65))</f>
        <v/>
      </c>
      <c r="L69" s="429" t="str">
        <f t="shared" si="42"/>
        <v/>
      </c>
      <c r="M69" s="428" t="str">
        <f t="shared" si="42"/>
        <v/>
      </c>
      <c r="N69" s="429" t="str">
        <f t="shared" si="42"/>
        <v/>
      </c>
      <c r="O69" s="428" t="str">
        <f t="shared" si="42"/>
        <v/>
      </c>
      <c r="P69" s="429" t="str">
        <f t="shared" si="42"/>
        <v/>
      </c>
      <c r="Q69" s="427" t="str">
        <f t="shared" si="42"/>
        <v/>
      </c>
      <c r="R69" s="429" t="str">
        <f t="shared" si="42"/>
        <v/>
      </c>
      <c r="S69" s="428" t="str">
        <f t="shared" si="42"/>
        <v/>
      </c>
      <c r="T69" s="429" t="str">
        <f t="shared" si="42"/>
        <v/>
      </c>
      <c r="U69" s="428" t="str">
        <f>IF(COUNTBLANK(U6:U65)=60,"",MIN(U6:U65))</f>
        <v/>
      </c>
      <c r="V69" s="429" t="str">
        <f>IF(COUNTBLANK(V6:V65)=60,"",MIN(V6:V65))</f>
        <v/>
      </c>
      <c r="W69" s="679" t="str">
        <f>IF(COUNTBLANK(W6:W65)=60,"",MIN(W6:W65))</f>
        <v/>
      </c>
      <c r="X69" s="680"/>
    </row>
    <row r="70" spans="1:70">
      <c r="A70" s="671" t="s">
        <v>72</v>
      </c>
      <c r="B70" s="672"/>
      <c r="C70" s="672"/>
      <c r="D70" s="672"/>
      <c r="E70" s="672"/>
      <c r="F70" s="673"/>
      <c r="G70" s="427" t="str">
        <f t="shared" ref="G70:T70" si="43">IF(COUNTBLANK(G6:G65)=60,"",MEDIAN(G6:G65))</f>
        <v/>
      </c>
      <c r="H70" s="429" t="str">
        <f t="shared" si="43"/>
        <v/>
      </c>
      <c r="I70" s="427" t="str">
        <f t="shared" si="43"/>
        <v/>
      </c>
      <c r="J70" s="429" t="str">
        <f t="shared" si="43"/>
        <v/>
      </c>
      <c r="K70" s="432" t="str">
        <f t="shared" si="43"/>
        <v/>
      </c>
      <c r="L70" s="431" t="str">
        <f t="shared" si="43"/>
        <v/>
      </c>
      <c r="M70" s="428" t="str">
        <f t="shared" si="43"/>
        <v/>
      </c>
      <c r="N70" s="429" t="str">
        <f t="shared" si="43"/>
        <v/>
      </c>
      <c r="O70" s="428" t="str">
        <f t="shared" si="43"/>
        <v/>
      </c>
      <c r="P70" s="429" t="str">
        <f t="shared" si="43"/>
        <v/>
      </c>
      <c r="Q70" s="427" t="str">
        <f t="shared" si="43"/>
        <v/>
      </c>
      <c r="R70" s="429" t="str">
        <f t="shared" si="43"/>
        <v/>
      </c>
      <c r="S70" s="428" t="str">
        <f t="shared" si="43"/>
        <v/>
      </c>
      <c r="T70" s="429" t="str">
        <f t="shared" si="43"/>
        <v/>
      </c>
      <c r="U70" s="428" t="str">
        <f>IF(COUNTBLANK(U6:U65)=60,"",MEDIAN(U6:U65))</f>
        <v/>
      </c>
      <c r="V70" s="429" t="str">
        <f>IF(COUNTBLANK(V6:V65)=60,"",MEDIAN(V6:V65))</f>
        <v/>
      </c>
      <c r="W70" s="679" t="str">
        <f>IF(COUNTBLANK(W6:W65)=60,"",MEDIAN(W6:W65))</f>
        <v/>
      </c>
      <c r="X70" s="680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2" t="str">
        <f>IF(表示変換!A1="","",表示変換!A1)&amp;"　"&amp;"レーダーチャート"</f>
        <v>●●チームバレーボール体力指数　レーダーチャート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72" t="s">
        <v>10</v>
      </c>
      <c r="B2" s="693" t="str">
        <f>IF(表示変換!B6="","",表示変換!B6)</f>
        <v/>
      </c>
      <c r="C2" s="693"/>
      <c r="D2" s="9"/>
      <c r="E2" s="372" t="s">
        <v>11</v>
      </c>
      <c r="F2" s="694" t="str">
        <f>IF(表示変換!I6="","",表示変換!I6)</f>
        <v/>
      </c>
      <c r="G2" s="694"/>
      <c r="H2" s="373" t="s">
        <v>12</v>
      </c>
      <c r="I2" s="14"/>
      <c r="J2" s="373" t="s">
        <v>13</v>
      </c>
      <c r="K2" s="694" t="str">
        <f>IF(表示変換!J6="","",表示変換!J6)</f>
        <v/>
      </c>
      <c r="L2" s="694"/>
      <c r="M2" s="372" t="s">
        <v>14</v>
      </c>
      <c r="N2" s="6"/>
      <c r="O2" s="693" t="s">
        <v>15</v>
      </c>
      <c r="P2" s="693"/>
      <c r="Q2" s="693" t="str">
        <f>IF(表示変換!H6="","",表示変換!H6)</f>
        <v/>
      </c>
      <c r="R2" s="693"/>
      <c r="S2" s="695" t="str">
        <f>IF(入力!$C$4="","",入力!$C$4)</f>
        <v>2016.01.01</v>
      </c>
      <c r="T2" s="69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7" t="s">
        <v>5</v>
      </c>
      <c r="B4" s="710" t="s">
        <v>6</v>
      </c>
      <c r="C4" s="713" t="s">
        <v>0</v>
      </c>
      <c r="D4" s="696" t="s">
        <v>45</v>
      </c>
      <c r="E4" s="697"/>
      <c r="F4" s="696" t="s">
        <v>57</v>
      </c>
      <c r="G4" s="697"/>
      <c r="H4" s="696" t="s">
        <v>378</v>
      </c>
      <c r="I4" s="697"/>
      <c r="J4" s="696" t="s">
        <v>41</v>
      </c>
      <c r="K4" s="697"/>
      <c r="L4" s="705" t="s">
        <v>58</v>
      </c>
      <c r="M4" s="706"/>
      <c r="N4" s="705" t="s">
        <v>59</v>
      </c>
      <c r="O4" s="706"/>
      <c r="P4" s="705" t="s">
        <v>42</v>
      </c>
      <c r="Q4" s="706"/>
      <c r="R4" s="696" t="s">
        <v>46</v>
      </c>
      <c r="S4" s="697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8"/>
      <c r="B5" s="711"/>
      <c r="C5" s="714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9"/>
      <c r="B6" s="712"/>
      <c r="C6" s="715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65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8"/>
      <c r="B38" s="699"/>
      <c r="C38" s="699"/>
      <c r="D38" s="699"/>
      <c r="E38" s="699"/>
      <c r="F38" s="699"/>
      <c r="G38" s="699"/>
      <c r="H38" s="699"/>
      <c r="I38" s="699"/>
      <c r="J38" s="699"/>
      <c r="K38" s="700"/>
      <c r="L38" s="12" t="s">
        <v>20</v>
      </c>
      <c r="M38" s="687" t="s">
        <v>18</v>
      </c>
      <c r="N38" s="687"/>
      <c r="O38" s="687"/>
      <c r="P38" s="687"/>
      <c r="Q38" s="687"/>
      <c r="R38" s="687"/>
      <c r="S38" s="687"/>
      <c r="T38" s="688" t="str">
        <f>$X$34</f>
        <v>バレーボール指数</v>
      </c>
      <c r="U38" s="688"/>
      <c r="X38" s="12" t="s">
        <v>20</v>
      </c>
      <c r="Y38" s="687" t="s">
        <v>43</v>
      </c>
      <c r="Z38" s="687"/>
      <c r="AA38" s="687"/>
      <c r="AB38" s="687"/>
      <c r="AC38" s="687"/>
      <c r="AD38" s="687"/>
      <c r="AE38" s="687"/>
      <c r="AF38" s="687"/>
      <c r="AG38" s="687"/>
    </row>
    <row r="39" spans="1:33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3"/>
      <c r="L39" s="12" t="s">
        <v>20</v>
      </c>
      <c r="M39" s="689" t="s">
        <v>19</v>
      </c>
      <c r="N39" s="689"/>
      <c r="O39" s="689"/>
      <c r="P39" s="689"/>
      <c r="Q39" s="689"/>
      <c r="R39" s="689"/>
      <c r="S39" s="689"/>
      <c r="T39" s="690" t="str">
        <f>X35</f>
        <v/>
      </c>
      <c r="U39" s="691"/>
      <c r="X39" s="12" t="s">
        <v>20</v>
      </c>
      <c r="Y39" s="689" t="s">
        <v>44</v>
      </c>
      <c r="Z39" s="689"/>
      <c r="AA39" s="689"/>
      <c r="AB39" s="689"/>
      <c r="AC39" s="689"/>
      <c r="AD39" s="689"/>
      <c r="AE39" s="689"/>
      <c r="AF39" s="689"/>
      <c r="AG39" s="689"/>
    </row>
    <row r="40" spans="1:33" ht="14.25">
      <c r="A40" s="704" t="s">
        <v>362</v>
      </c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421" t="s">
        <v>20</v>
      </c>
      <c r="M40" s="686" t="s">
        <v>104</v>
      </c>
      <c r="N40" s="686"/>
      <c r="O40" s="686"/>
      <c r="P40" s="686"/>
      <c r="Q40" s="686"/>
      <c r="R40" s="686"/>
      <c r="S40" s="686"/>
      <c r="T40" s="691"/>
      <c r="U40" s="691"/>
      <c r="X40" s="12" t="s">
        <v>20</v>
      </c>
      <c r="Y40" s="686" t="s">
        <v>21</v>
      </c>
      <c r="Z40" s="686"/>
      <c r="AA40" s="686"/>
      <c r="AB40" s="686"/>
      <c r="AC40" s="686"/>
      <c r="AD40" s="686"/>
      <c r="AE40" s="686"/>
      <c r="AF40" s="686"/>
      <c r="AG40" s="686"/>
    </row>
    <row r="42" spans="1:33" ht="30" customHeight="1">
      <c r="A42" s="692" t="str">
        <f>$A$1</f>
        <v>●●チームバレーボール体力指数　レーダーチャート</v>
      </c>
      <c r="B42" s="692"/>
      <c r="C42" s="692"/>
      <c r="D42" s="692"/>
      <c r="E42" s="692"/>
      <c r="F42" s="692"/>
      <c r="G42" s="692"/>
      <c r="H42" s="692"/>
      <c r="I42" s="692"/>
      <c r="J42" s="692"/>
      <c r="K42" s="692"/>
      <c r="L42" s="692"/>
      <c r="M42" s="692"/>
      <c r="N42" s="692"/>
      <c r="O42" s="692"/>
      <c r="P42" s="692"/>
      <c r="Q42" s="692"/>
      <c r="R42" s="692"/>
      <c r="S42" s="692"/>
      <c r="T42" s="692"/>
      <c r="U42" s="692"/>
    </row>
    <row r="43" spans="1:33" ht="22.5" customHeight="1">
      <c r="A43" s="372" t="s">
        <v>10</v>
      </c>
      <c r="B43" s="693" t="str">
        <f>IF(表示変換!B7="","",表示変換!B7)</f>
        <v/>
      </c>
      <c r="C43" s="693"/>
      <c r="D43" s="9"/>
      <c r="E43" s="372" t="s">
        <v>11</v>
      </c>
      <c r="F43" s="694" t="str">
        <f>IF(表示変換!I7="","",表示変換!I7)</f>
        <v/>
      </c>
      <c r="G43" s="694"/>
      <c r="H43" s="373" t="s">
        <v>12</v>
      </c>
      <c r="I43" s="14"/>
      <c r="J43" s="373" t="s">
        <v>13</v>
      </c>
      <c r="K43" s="694" t="str">
        <f>IF(表示変換!J7="","",表示変換!J7)</f>
        <v/>
      </c>
      <c r="L43" s="694"/>
      <c r="M43" s="372" t="s">
        <v>14</v>
      </c>
      <c r="N43" s="6"/>
      <c r="O43" s="693" t="s">
        <v>15</v>
      </c>
      <c r="P43" s="693"/>
      <c r="Q43" s="693" t="str">
        <f>IF(表示変換!H7="","",表示変換!H7)</f>
        <v/>
      </c>
      <c r="R43" s="693"/>
      <c r="S43" s="695" t="str">
        <f>IF(入力!$C$4="","",入力!$C$4)</f>
        <v>2016.01.01</v>
      </c>
      <c r="T43" s="69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7" t="s">
        <v>5</v>
      </c>
      <c r="B45" s="710" t="s">
        <v>6</v>
      </c>
      <c r="C45" s="713" t="s">
        <v>0</v>
      </c>
      <c r="D45" s="696" t="s">
        <v>45</v>
      </c>
      <c r="E45" s="697"/>
      <c r="F45" s="696" t="s">
        <v>57</v>
      </c>
      <c r="G45" s="697"/>
      <c r="H45" s="696" t="s">
        <v>378</v>
      </c>
      <c r="I45" s="697"/>
      <c r="J45" s="696" t="s">
        <v>41</v>
      </c>
      <c r="K45" s="697"/>
      <c r="L45" s="705" t="s">
        <v>58</v>
      </c>
      <c r="M45" s="706"/>
      <c r="N45" s="705" t="s">
        <v>59</v>
      </c>
      <c r="O45" s="706"/>
      <c r="P45" s="705" t="s">
        <v>42</v>
      </c>
      <c r="Q45" s="706"/>
      <c r="R45" s="696" t="s">
        <v>46</v>
      </c>
      <c r="S45" s="697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8"/>
      <c r="B46" s="711"/>
      <c r="C46" s="714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9"/>
      <c r="B47" s="712"/>
      <c r="C47" s="715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 t="str">
        <f>IF(全体項目一覧_60!AN95="","",全体項目一覧_60!AN95)</f>
        <v/>
      </c>
    </row>
    <row r="79" spans="1:33">
      <c r="A79" s="698"/>
      <c r="B79" s="699"/>
      <c r="C79" s="699"/>
      <c r="D79" s="699"/>
      <c r="E79" s="699"/>
      <c r="F79" s="699"/>
      <c r="G79" s="699"/>
      <c r="H79" s="699"/>
      <c r="I79" s="699"/>
      <c r="J79" s="699"/>
      <c r="K79" s="700"/>
      <c r="L79" s="12" t="s">
        <v>20</v>
      </c>
      <c r="M79" s="687" t="s">
        <v>18</v>
      </c>
      <c r="N79" s="687"/>
      <c r="O79" s="687"/>
      <c r="P79" s="687"/>
      <c r="Q79" s="687"/>
      <c r="R79" s="687"/>
      <c r="S79" s="687"/>
      <c r="T79" s="688" t="str">
        <f>$X$34</f>
        <v>バレーボール指数</v>
      </c>
      <c r="U79" s="688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701"/>
      <c r="B80" s="702"/>
      <c r="C80" s="702"/>
      <c r="D80" s="702"/>
      <c r="E80" s="702"/>
      <c r="F80" s="702"/>
      <c r="G80" s="702"/>
      <c r="H80" s="702"/>
      <c r="I80" s="702"/>
      <c r="J80" s="702"/>
      <c r="K80" s="703"/>
      <c r="L80" s="12" t="s">
        <v>20</v>
      </c>
      <c r="M80" s="689" t="s">
        <v>19</v>
      </c>
      <c r="N80" s="689"/>
      <c r="O80" s="689"/>
      <c r="P80" s="689"/>
      <c r="Q80" s="689"/>
      <c r="R80" s="689"/>
      <c r="S80" s="689"/>
      <c r="T80" s="690" t="str">
        <f>X76</f>
        <v/>
      </c>
      <c r="U80" s="691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704" t="str">
        <f>$A$40</f>
        <v>フォーマット作成者　：　Komuro Consulting Group　小室匡史</v>
      </c>
      <c r="B81" s="704"/>
      <c r="C81" s="704"/>
      <c r="D81" s="704"/>
      <c r="E81" s="704"/>
      <c r="F81" s="704"/>
      <c r="G81" s="704"/>
      <c r="H81" s="704"/>
      <c r="I81" s="704"/>
      <c r="J81" s="704"/>
      <c r="K81" s="704"/>
      <c r="L81" s="421" t="s">
        <v>20</v>
      </c>
      <c r="M81" s="686" t="s">
        <v>104</v>
      </c>
      <c r="N81" s="686"/>
      <c r="O81" s="686"/>
      <c r="P81" s="686"/>
      <c r="Q81" s="686"/>
      <c r="R81" s="686"/>
      <c r="S81" s="686"/>
      <c r="T81" s="691"/>
      <c r="U81" s="691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2" t="str">
        <f>$A$1</f>
        <v>●●チームバレーボール体力指数　レーダーチャート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692"/>
      <c r="P83" s="692"/>
      <c r="Q83" s="692"/>
      <c r="R83" s="692"/>
      <c r="S83" s="692"/>
      <c r="T83" s="692"/>
      <c r="U83" s="692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72" t="s">
        <v>10</v>
      </c>
      <c r="B84" s="693" t="str">
        <f>IF(表示変換!B8="","",表示変換!B8)</f>
        <v/>
      </c>
      <c r="C84" s="693"/>
      <c r="D84" s="9"/>
      <c r="E84" s="372" t="s">
        <v>11</v>
      </c>
      <c r="F84" s="694" t="str">
        <f>IF(表示変換!I8="","",表示変換!I8)</f>
        <v/>
      </c>
      <c r="G84" s="694"/>
      <c r="H84" s="373" t="s">
        <v>12</v>
      </c>
      <c r="I84" s="14"/>
      <c r="J84" s="373" t="s">
        <v>13</v>
      </c>
      <c r="K84" s="694" t="str">
        <f>IF(表示変換!J8="","",表示変換!J8)</f>
        <v/>
      </c>
      <c r="L84" s="694"/>
      <c r="M84" s="372" t="s">
        <v>14</v>
      </c>
      <c r="N84" s="6"/>
      <c r="O84" s="693" t="s">
        <v>15</v>
      </c>
      <c r="P84" s="693"/>
      <c r="Q84" s="693" t="str">
        <f>IF(表示変換!H8="","",表示変換!H8)</f>
        <v/>
      </c>
      <c r="R84" s="693"/>
      <c r="S84" s="695" t="str">
        <f>IF(入力!$C$4="","",入力!$C$4)</f>
        <v>2016.01.01</v>
      </c>
      <c r="T84" s="69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7" t="s">
        <v>5</v>
      </c>
      <c r="B86" s="710" t="s">
        <v>6</v>
      </c>
      <c r="C86" s="713" t="s">
        <v>0</v>
      </c>
      <c r="D86" s="696" t="s">
        <v>45</v>
      </c>
      <c r="E86" s="697"/>
      <c r="F86" s="696" t="s">
        <v>57</v>
      </c>
      <c r="G86" s="697"/>
      <c r="H86" s="696" t="s">
        <v>378</v>
      </c>
      <c r="I86" s="697"/>
      <c r="J86" s="696" t="s">
        <v>41</v>
      </c>
      <c r="K86" s="697"/>
      <c r="L86" s="705" t="s">
        <v>58</v>
      </c>
      <c r="M86" s="706"/>
      <c r="N86" s="705" t="s">
        <v>59</v>
      </c>
      <c r="O86" s="706"/>
      <c r="P86" s="705" t="s">
        <v>42</v>
      </c>
      <c r="Q86" s="706"/>
      <c r="R86" s="696" t="s">
        <v>46</v>
      </c>
      <c r="S86" s="697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8"/>
      <c r="B87" s="711"/>
      <c r="C87" s="714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9"/>
      <c r="B88" s="712"/>
      <c r="C88" s="715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5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3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8"/>
      <c r="B120" s="699"/>
      <c r="C120" s="699"/>
      <c r="D120" s="699"/>
      <c r="E120" s="699"/>
      <c r="F120" s="699"/>
      <c r="G120" s="699"/>
      <c r="H120" s="699"/>
      <c r="I120" s="699"/>
      <c r="J120" s="699"/>
      <c r="K120" s="700"/>
      <c r="L120" s="12" t="s">
        <v>20</v>
      </c>
      <c r="M120" s="687" t="s">
        <v>18</v>
      </c>
      <c r="N120" s="687"/>
      <c r="O120" s="687"/>
      <c r="P120" s="687"/>
      <c r="Q120" s="687"/>
      <c r="R120" s="687"/>
      <c r="S120" s="687"/>
      <c r="T120" s="688" t="str">
        <f>$X$34</f>
        <v>バレーボール指数</v>
      </c>
      <c r="U120" s="688"/>
      <c r="X120" s="12"/>
      <c r="Y120" s="687"/>
      <c r="Z120" s="687"/>
      <c r="AA120" s="687"/>
      <c r="AB120" s="687"/>
      <c r="AC120" s="687"/>
      <c r="AD120" s="687"/>
      <c r="AE120" s="687"/>
      <c r="AF120" s="687"/>
      <c r="AG120" s="687"/>
    </row>
    <row r="121" spans="1:33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3"/>
      <c r="L121" s="12" t="s">
        <v>20</v>
      </c>
      <c r="M121" s="689" t="s">
        <v>19</v>
      </c>
      <c r="N121" s="689"/>
      <c r="O121" s="689"/>
      <c r="P121" s="689"/>
      <c r="Q121" s="689"/>
      <c r="R121" s="689"/>
      <c r="S121" s="689"/>
      <c r="T121" s="690" t="str">
        <f>X117</f>
        <v/>
      </c>
      <c r="U121" s="691"/>
      <c r="X121" s="12"/>
      <c r="Y121" s="689"/>
      <c r="Z121" s="689"/>
      <c r="AA121" s="689"/>
      <c r="AB121" s="689"/>
      <c r="AC121" s="689"/>
      <c r="AD121" s="689"/>
      <c r="AE121" s="689"/>
      <c r="AF121" s="689"/>
      <c r="AG121" s="689"/>
    </row>
    <row r="122" spans="1:33" ht="14.25">
      <c r="A122" s="704" t="str">
        <f>$A$40</f>
        <v>フォーマット作成者　：　Komuro Consulting Group　小室匡史</v>
      </c>
      <c r="B122" s="704"/>
      <c r="C122" s="704"/>
      <c r="D122" s="704"/>
      <c r="E122" s="704"/>
      <c r="F122" s="704"/>
      <c r="G122" s="704"/>
      <c r="H122" s="704"/>
      <c r="I122" s="704"/>
      <c r="J122" s="704"/>
      <c r="K122" s="704"/>
      <c r="L122" s="421" t="s">
        <v>20</v>
      </c>
      <c r="M122" s="686" t="s">
        <v>104</v>
      </c>
      <c r="N122" s="686"/>
      <c r="O122" s="686"/>
      <c r="P122" s="686"/>
      <c r="Q122" s="686"/>
      <c r="R122" s="686"/>
      <c r="S122" s="686"/>
      <c r="T122" s="691"/>
      <c r="U122" s="691"/>
      <c r="X122" s="12"/>
      <c r="Y122" s="686"/>
      <c r="Z122" s="686"/>
      <c r="AA122" s="686"/>
      <c r="AB122" s="686"/>
      <c r="AC122" s="686"/>
      <c r="AD122" s="686"/>
      <c r="AE122" s="686"/>
      <c r="AF122" s="686"/>
      <c r="AG122" s="686"/>
    </row>
    <row r="124" spans="1:33" ht="30" customHeight="1">
      <c r="A124" s="692" t="str">
        <f>$A$1</f>
        <v>●●チームバレーボール体力指数　レーダーチャート</v>
      </c>
      <c r="B124" s="692"/>
      <c r="C124" s="692"/>
      <c r="D124" s="692"/>
      <c r="E124" s="692"/>
      <c r="F124" s="692"/>
      <c r="G124" s="692"/>
      <c r="H124" s="692"/>
      <c r="I124" s="692"/>
      <c r="J124" s="692"/>
      <c r="K124" s="692"/>
      <c r="L124" s="692"/>
      <c r="M124" s="692"/>
      <c r="N124" s="692"/>
      <c r="O124" s="692"/>
      <c r="P124" s="692"/>
      <c r="Q124" s="692"/>
      <c r="R124" s="692"/>
      <c r="S124" s="692"/>
      <c r="T124" s="692"/>
      <c r="U124" s="692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72" t="s">
        <v>10</v>
      </c>
      <c r="B125" s="693" t="str">
        <f>IF(表示変換!B9="","",表示変換!B9)</f>
        <v/>
      </c>
      <c r="C125" s="693"/>
      <c r="D125" s="9"/>
      <c r="E125" s="372" t="s">
        <v>11</v>
      </c>
      <c r="F125" s="694" t="str">
        <f>IF(表示変換!I9="","",表示変換!I9)</f>
        <v/>
      </c>
      <c r="G125" s="694"/>
      <c r="H125" s="373" t="s">
        <v>12</v>
      </c>
      <c r="I125" s="14"/>
      <c r="J125" s="373" t="s">
        <v>13</v>
      </c>
      <c r="K125" s="694" t="str">
        <f>IF(表示変換!J9="","",表示変換!J9)</f>
        <v/>
      </c>
      <c r="L125" s="694"/>
      <c r="M125" s="372" t="s">
        <v>14</v>
      </c>
      <c r="N125" s="6"/>
      <c r="O125" s="693" t="s">
        <v>15</v>
      </c>
      <c r="P125" s="693"/>
      <c r="Q125" s="693" t="str">
        <f>IF(表示変換!H9="","",表示変換!H9)</f>
        <v/>
      </c>
      <c r="R125" s="693"/>
      <c r="S125" s="695" t="str">
        <f>IF(入力!$C$4="","",入力!$C$4)</f>
        <v>2016.01.01</v>
      </c>
      <c r="T125" s="69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7" t="s">
        <v>5</v>
      </c>
      <c r="B127" s="710" t="s">
        <v>6</v>
      </c>
      <c r="C127" s="713" t="s">
        <v>0</v>
      </c>
      <c r="D127" s="696" t="s">
        <v>45</v>
      </c>
      <c r="E127" s="697"/>
      <c r="F127" s="696" t="s">
        <v>57</v>
      </c>
      <c r="G127" s="697"/>
      <c r="H127" s="696" t="s">
        <v>378</v>
      </c>
      <c r="I127" s="697"/>
      <c r="J127" s="696" t="s">
        <v>41</v>
      </c>
      <c r="K127" s="697"/>
      <c r="L127" s="705" t="s">
        <v>58</v>
      </c>
      <c r="M127" s="706"/>
      <c r="N127" s="705" t="s">
        <v>59</v>
      </c>
      <c r="O127" s="706"/>
      <c r="P127" s="705" t="s">
        <v>42</v>
      </c>
      <c r="Q127" s="706"/>
      <c r="R127" s="696" t="s">
        <v>46</v>
      </c>
      <c r="S127" s="697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8"/>
      <c r="B128" s="711"/>
      <c r="C128" s="714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9"/>
      <c r="B129" s="712"/>
      <c r="C129" s="715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8"/>
      <c r="B161" s="699"/>
      <c r="C161" s="699"/>
      <c r="D161" s="699"/>
      <c r="E161" s="699"/>
      <c r="F161" s="699"/>
      <c r="G161" s="699"/>
      <c r="H161" s="699"/>
      <c r="I161" s="699"/>
      <c r="J161" s="699"/>
      <c r="K161" s="700"/>
      <c r="L161" s="12" t="s">
        <v>20</v>
      </c>
      <c r="M161" s="687" t="s">
        <v>18</v>
      </c>
      <c r="N161" s="687"/>
      <c r="O161" s="687"/>
      <c r="P161" s="687"/>
      <c r="Q161" s="687"/>
      <c r="R161" s="687"/>
      <c r="S161" s="687"/>
      <c r="T161" s="688" t="str">
        <f>$X$34</f>
        <v>バレーボール指数</v>
      </c>
      <c r="U161" s="688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3"/>
      <c r="L162" s="12" t="s">
        <v>20</v>
      </c>
      <c r="M162" s="689" t="s">
        <v>19</v>
      </c>
      <c r="N162" s="689"/>
      <c r="O162" s="689"/>
      <c r="P162" s="689"/>
      <c r="Q162" s="689"/>
      <c r="R162" s="689"/>
      <c r="S162" s="689"/>
      <c r="T162" s="690" t="str">
        <f>X158</f>
        <v/>
      </c>
      <c r="U162" s="691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704" t="str">
        <f>$A$40</f>
        <v>フォーマット作成者　：　Komuro Consulting Group　小室匡史</v>
      </c>
      <c r="B163" s="704"/>
      <c r="C163" s="704"/>
      <c r="D163" s="704"/>
      <c r="E163" s="704"/>
      <c r="F163" s="704"/>
      <c r="G163" s="704"/>
      <c r="H163" s="704"/>
      <c r="I163" s="704"/>
      <c r="J163" s="704"/>
      <c r="K163" s="704"/>
      <c r="L163" s="421" t="s">
        <v>20</v>
      </c>
      <c r="M163" s="686" t="s">
        <v>104</v>
      </c>
      <c r="N163" s="686"/>
      <c r="O163" s="686"/>
      <c r="P163" s="686"/>
      <c r="Q163" s="686"/>
      <c r="R163" s="686"/>
      <c r="S163" s="686"/>
      <c r="T163" s="691"/>
      <c r="U163" s="691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2" t="str">
        <f>$A$1</f>
        <v>●●チームバレーボール体力指数　レーダーチャート</v>
      </c>
      <c r="B165" s="692"/>
      <c r="C165" s="692"/>
      <c r="D165" s="692"/>
      <c r="E165" s="692"/>
      <c r="F165" s="692"/>
      <c r="G165" s="692"/>
      <c r="H165" s="692"/>
      <c r="I165" s="692"/>
      <c r="J165" s="692"/>
      <c r="K165" s="692"/>
      <c r="L165" s="692"/>
      <c r="M165" s="692"/>
      <c r="N165" s="692"/>
      <c r="O165" s="692"/>
      <c r="P165" s="692"/>
      <c r="Q165" s="692"/>
      <c r="R165" s="692"/>
      <c r="S165" s="692"/>
      <c r="T165" s="692"/>
      <c r="U165" s="692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72" t="s">
        <v>10</v>
      </c>
      <c r="B166" s="693" t="str">
        <f>IF(表示変換!B10="","",表示変換!B10)</f>
        <v/>
      </c>
      <c r="C166" s="693"/>
      <c r="D166" s="9"/>
      <c r="E166" s="372" t="s">
        <v>11</v>
      </c>
      <c r="F166" s="694" t="str">
        <f>IF(表示変換!I10="","",表示変換!I10)</f>
        <v/>
      </c>
      <c r="G166" s="694"/>
      <c r="H166" s="373" t="s">
        <v>12</v>
      </c>
      <c r="I166" s="14"/>
      <c r="J166" s="373" t="s">
        <v>13</v>
      </c>
      <c r="K166" s="694" t="str">
        <f>IF(表示変換!J10="","",表示変換!J10)</f>
        <v/>
      </c>
      <c r="L166" s="694"/>
      <c r="M166" s="372" t="s">
        <v>14</v>
      </c>
      <c r="N166" s="6"/>
      <c r="O166" s="693" t="s">
        <v>15</v>
      </c>
      <c r="P166" s="693"/>
      <c r="Q166" s="693" t="str">
        <f>IF(表示変換!H10="","",表示変換!H10)</f>
        <v/>
      </c>
      <c r="R166" s="693"/>
      <c r="S166" s="695" t="str">
        <f>IF(入力!$C$4="","",入力!$C$4)</f>
        <v>2016.01.01</v>
      </c>
      <c r="T166" s="69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7" t="s">
        <v>5</v>
      </c>
      <c r="B168" s="710" t="s">
        <v>6</v>
      </c>
      <c r="C168" s="713" t="s">
        <v>0</v>
      </c>
      <c r="D168" s="696" t="s">
        <v>45</v>
      </c>
      <c r="E168" s="697"/>
      <c r="F168" s="696" t="s">
        <v>57</v>
      </c>
      <c r="G168" s="697"/>
      <c r="H168" s="696" t="s">
        <v>378</v>
      </c>
      <c r="I168" s="697"/>
      <c r="J168" s="696" t="s">
        <v>41</v>
      </c>
      <c r="K168" s="697"/>
      <c r="L168" s="705" t="s">
        <v>58</v>
      </c>
      <c r="M168" s="706"/>
      <c r="N168" s="705" t="s">
        <v>59</v>
      </c>
      <c r="O168" s="706"/>
      <c r="P168" s="705" t="s">
        <v>42</v>
      </c>
      <c r="Q168" s="706"/>
      <c r="R168" s="696" t="s">
        <v>46</v>
      </c>
      <c r="S168" s="697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8"/>
      <c r="B169" s="711"/>
      <c r="C169" s="714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9"/>
      <c r="B170" s="712"/>
      <c r="C170" s="715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8"/>
      <c r="B202" s="699"/>
      <c r="C202" s="699"/>
      <c r="D202" s="699"/>
      <c r="E202" s="699"/>
      <c r="F202" s="699"/>
      <c r="G202" s="699"/>
      <c r="H202" s="699"/>
      <c r="I202" s="699"/>
      <c r="J202" s="699"/>
      <c r="K202" s="700"/>
      <c r="L202" s="12" t="s">
        <v>20</v>
      </c>
      <c r="M202" s="687" t="s">
        <v>18</v>
      </c>
      <c r="N202" s="687"/>
      <c r="O202" s="687"/>
      <c r="P202" s="687"/>
      <c r="Q202" s="687"/>
      <c r="R202" s="687"/>
      <c r="S202" s="687"/>
      <c r="T202" s="688" t="str">
        <f>$X$34</f>
        <v>バレーボール指数</v>
      </c>
      <c r="U202" s="688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701"/>
      <c r="B203" s="702"/>
      <c r="C203" s="702"/>
      <c r="D203" s="702"/>
      <c r="E203" s="702"/>
      <c r="F203" s="702"/>
      <c r="G203" s="702"/>
      <c r="H203" s="702"/>
      <c r="I203" s="702"/>
      <c r="J203" s="702"/>
      <c r="K203" s="703"/>
      <c r="L203" s="12" t="s">
        <v>20</v>
      </c>
      <c r="M203" s="689" t="s">
        <v>19</v>
      </c>
      <c r="N203" s="689"/>
      <c r="O203" s="689"/>
      <c r="P203" s="689"/>
      <c r="Q203" s="689"/>
      <c r="R203" s="689"/>
      <c r="S203" s="689"/>
      <c r="T203" s="690" t="str">
        <f>X199</f>
        <v/>
      </c>
      <c r="U203" s="691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704" t="str">
        <f>$A$40</f>
        <v>フォーマット作成者　：　Komuro Consulting Group　小室匡史</v>
      </c>
      <c r="B204" s="704"/>
      <c r="C204" s="704"/>
      <c r="D204" s="704"/>
      <c r="E204" s="704"/>
      <c r="F204" s="704"/>
      <c r="G204" s="704"/>
      <c r="H204" s="704"/>
      <c r="I204" s="704"/>
      <c r="J204" s="704"/>
      <c r="K204" s="704"/>
      <c r="L204" s="421" t="s">
        <v>20</v>
      </c>
      <c r="M204" s="686" t="s">
        <v>104</v>
      </c>
      <c r="N204" s="686"/>
      <c r="O204" s="686"/>
      <c r="P204" s="686"/>
      <c r="Q204" s="686"/>
      <c r="R204" s="686"/>
      <c r="S204" s="686"/>
      <c r="T204" s="691"/>
      <c r="U204" s="691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2" t="str">
        <f>$A$1</f>
        <v>●●チームバレーボール体力指数　レーダーチャート</v>
      </c>
      <c r="B206" s="692"/>
      <c r="C206" s="692"/>
      <c r="D206" s="692"/>
      <c r="E206" s="692"/>
      <c r="F206" s="692"/>
      <c r="G206" s="692"/>
      <c r="H206" s="692"/>
      <c r="I206" s="692"/>
      <c r="J206" s="692"/>
      <c r="K206" s="692"/>
      <c r="L206" s="692"/>
      <c r="M206" s="692"/>
      <c r="N206" s="692"/>
      <c r="O206" s="692"/>
      <c r="P206" s="692"/>
      <c r="Q206" s="692"/>
      <c r="R206" s="692"/>
      <c r="S206" s="692"/>
      <c r="T206" s="692"/>
      <c r="U206" s="692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72" t="s">
        <v>10</v>
      </c>
      <c r="B207" s="693" t="str">
        <f>IF(表示変換!B11="","",表示変換!B11)</f>
        <v/>
      </c>
      <c r="C207" s="693"/>
      <c r="D207" s="9"/>
      <c r="E207" s="372" t="s">
        <v>11</v>
      </c>
      <c r="F207" s="694" t="str">
        <f>IF(表示変換!I11="","",表示変換!I11)</f>
        <v/>
      </c>
      <c r="G207" s="694"/>
      <c r="H207" s="373" t="s">
        <v>12</v>
      </c>
      <c r="I207" s="14"/>
      <c r="J207" s="373" t="s">
        <v>13</v>
      </c>
      <c r="K207" s="694" t="str">
        <f>IF(表示変換!J11="","",表示変換!J11)</f>
        <v/>
      </c>
      <c r="L207" s="694"/>
      <c r="M207" s="372" t="s">
        <v>14</v>
      </c>
      <c r="N207" s="6"/>
      <c r="O207" s="693" t="s">
        <v>15</v>
      </c>
      <c r="P207" s="693"/>
      <c r="Q207" s="693" t="str">
        <f>IF(表示変換!H11="","",表示変換!H11)</f>
        <v/>
      </c>
      <c r="R207" s="693"/>
      <c r="S207" s="695" t="str">
        <f>IF(入力!$C$4="","",入力!$C$4)</f>
        <v>2016.01.01</v>
      </c>
      <c r="T207" s="69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7" t="s">
        <v>5</v>
      </c>
      <c r="B209" s="710" t="s">
        <v>6</v>
      </c>
      <c r="C209" s="713" t="s">
        <v>0</v>
      </c>
      <c r="D209" s="696" t="s">
        <v>45</v>
      </c>
      <c r="E209" s="697"/>
      <c r="F209" s="696" t="s">
        <v>57</v>
      </c>
      <c r="G209" s="697"/>
      <c r="H209" s="696" t="s">
        <v>378</v>
      </c>
      <c r="I209" s="697"/>
      <c r="J209" s="696" t="s">
        <v>41</v>
      </c>
      <c r="K209" s="697"/>
      <c r="L209" s="705" t="s">
        <v>58</v>
      </c>
      <c r="M209" s="706"/>
      <c r="N209" s="705" t="s">
        <v>59</v>
      </c>
      <c r="O209" s="706"/>
      <c r="P209" s="705" t="s">
        <v>42</v>
      </c>
      <c r="Q209" s="706"/>
      <c r="R209" s="696" t="s">
        <v>46</v>
      </c>
      <c r="S209" s="697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8"/>
      <c r="B210" s="711"/>
      <c r="C210" s="714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9"/>
      <c r="B211" s="712"/>
      <c r="C211" s="715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8"/>
      <c r="B243" s="699"/>
      <c r="C243" s="699"/>
      <c r="D243" s="699"/>
      <c r="E243" s="699"/>
      <c r="F243" s="699"/>
      <c r="G243" s="699"/>
      <c r="H243" s="699"/>
      <c r="I243" s="699"/>
      <c r="J243" s="699"/>
      <c r="K243" s="700"/>
      <c r="L243" s="12" t="s">
        <v>20</v>
      </c>
      <c r="M243" s="687" t="s">
        <v>18</v>
      </c>
      <c r="N243" s="687"/>
      <c r="O243" s="687"/>
      <c r="P243" s="687"/>
      <c r="Q243" s="687"/>
      <c r="R243" s="687"/>
      <c r="S243" s="687"/>
      <c r="T243" s="688" t="str">
        <f>$X$34</f>
        <v>バレーボール指数</v>
      </c>
      <c r="U243" s="688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701"/>
      <c r="B244" s="702"/>
      <c r="C244" s="702"/>
      <c r="D244" s="702"/>
      <c r="E244" s="702"/>
      <c r="F244" s="702"/>
      <c r="G244" s="702"/>
      <c r="H244" s="702"/>
      <c r="I244" s="702"/>
      <c r="J244" s="702"/>
      <c r="K244" s="703"/>
      <c r="L244" s="12" t="s">
        <v>20</v>
      </c>
      <c r="M244" s="689" t="s">
        <v>19</v>
      </c>
      <c r="N244" s="689"/>
      <c r="O244" s="689"/>
      <c r="P244" s="689"/>
      <c r="Q244" s="689"/>
      <c r="R244" s="689"/>
      <c r="S244" s="689"/>
      <c r="T244" s="690" t="str">
        <f>X240</f>
        <v/>
      </c>
      <c r="U244" s="691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704" t="str">
        <f>$A$40</f>
        <v>フォーマット作成者　：　Komuro Consulting Group　小室匡史</v>
      </c>
      <c r="B245" s="704"/>
      <c r="C245" s="704"/>
      <c r="D245" s="704"/>
      <c r="E245" s="704"/>
      <c r="F245" s="704"/>
      <c r="G245" s="704"/>
      <c r="H245" s="704"/>
      <c r="I245" s="704"/>
      <c r="J245" s="704"/>
      <c r="K245" s="704"/>
      <c r="L245" s="421" t="s">
        <v>20</v>
      </c>
      <c r="M245" s="686" t="s">
        <v>104</v>
      </c>
      <c r="N245" s="686"/>
      <c r="O245" s="686"/>
      <c r="P245" s="686"/>
      <c r="Q245" s="686"/>
      <c r="R245" s="686"/>
      <c r="S245" s="686"/>
      <c r="T245" s="691"/>
      <c r="U245" s="691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2" t="str">
        <f>$A$1</f>
        <v>●●チームバレーボール体力指数　レーダーチャート</v>
      </c>
      <c r="B247" s="692"/>
      <c r="C247" s="692"/>
      <c r="D247" s="692"/>
      <c r="E247" s="692"/>
      <c r="F247" s="692"/>
      <c r="G247" s="692"/>
      <c r="H247" s="692"/>
      <c r="I247" s="692"/>
      <c r="J247" s="692"/>
      <c r="K247" s="692"/>
      <c r="L247" s="692"/>
      <c r="M247" s="692"/>
      <c r="N247" s="692"/>
      <c r="O247" s="692"/>
      <c r="P247" s="692"/>
      <c r="Q247" s="692"/>
      <c r="R247" s="692"/>
      <c r="S247" s="692"/>
      <c r="T247" s="692"/>
      <c r="U247" s="692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72" t="s">
        <v>10</v>
      </c>
      <c r="B248" s="693" t="str">
        <f>IF(表示変換!B12="","",表示変換!B12)</f>
        <v/>
      </c>
      <c r="C248" s="693"/>
      <c r="D248" s="9"/>
      <c r="E248" s="372" t="s">
        <v>11</v>
      </c>
      <c r="F248" s="694" t="str">
        <f>IF(表示変換!I12="","",表示変換!I12)</f>
        <v/>
      </c>
      <c r="G248" s="694"/>
      <c r="H248" s="373" t="s">
        <v>12</v>
      </c>
      <c r="I248" s="14"/>
      <c r="J248" s="373" t="s">
        <v>13</v>
      </c>
      <c r="K248" s="694" t="str">
        <f>IF(表示変換!J12="","",表示変換!J12)</f>
        <v/>
      </c>
      <c r="L248" s="694"/>
      <c r="M248" s="372" t="s">
        <v>14</v>
      </c>
      <c r="N248" s="6"/>
      <c r="O248" s="693" t="s">
        <v>15</v>
      </c>
      <c r="P248" s="693"/>
      <c r="Q248" s="693" t="str">
        <f>IF(表示変換!H12="","",表示変換!H12)</f>
        <v/>
      </c>
      <c r="R248" s="693"/>
      <c r="S248" s="695" t="str">
        <f>IF(入力!$C$4="","",入力!$C$4)</f>
        <v>2016.01.01</v>
      </c>
      <c r="T248" s="69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7" t="s">
        <v>5</v>
      </c>
      <c r="B250" s="710" t="s">
        <v>6</v>
      </c>
      <c r="C250" s="713" t="s">
        <v>0</v>
      </c>
      <c r="D250" s="696" t="s">
        <v>45</v>
      </c>
      <c r="E250" s="697"/>
      <c r="F250" s="696" t="s">
        <v>57</v>
      </c>
      <c r="G250" s="697"/>
      <c r="H250" s="696" t="s">
        <v>378</v>
      </c>
      <c r="I250" s="697"/>
      <c r="J250" s="696" t="s">
        <v>41</v>
      </c>
      <c r="K250" s="697"/>
      <c r="L250" s="705" t="s">
        <v>58</v>
      </c>
      <c r="M250" s="706"/>
      <c r="N250" s="705" t="s">
        <v>59</v>
      </c>
      <c r="O250" s="706"/>
      <c r="P250" s="705" t="s">
        <v>42</v>
      </c>
      <c r="Q250" s="706"/>
      <c r="R250" s="696" t="s">
        <v>46</v>
      </c>
      <c r="S250" s="697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8"/>
      <c r="B251" s="711"/>
      <c r="C251" s="714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9"/>
      <c r="B252" s="712"/>
      <c r="C252" s="715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8"/>
      <c r="B284" s="699"/>
      <c r="C284" s="699"/>
      <c r="D284" s="699"/>
      <c r="E284" s="699"/>
      <c r="F284" s="699"/>
      <c r="G284" s="699"/>
      <c r="H284" s="699"/>
      <c r="I284" s="699"/>
      <c r="J284" s="699"/>
      <c r="K284" s="700"/>
      <c r="L284" s="12" t="s">
        <v>20</v>
      </c>
      <c r="M284" s="687" t="s">
        <v>18</v>
      </c>
      <c r="N284" s="687"/>
      <c r="O284" s="687"/>
      <c r="P284" s="687"/>
      <c r="Q284" s="687"/>
      <c r="R284" s="687"/>
      <c r="S284" s="687"/>
      <c r="T284" s="688" t="str">
        <f>$X$34</f>
        <v>バレーボール指数</v>
      </c>
      <c r="U284" s="688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701"/>
      <c r="B285" s="702"/>
      <c r="C285" s="702"/>
      <c r="D285" s="702"/>
      <c r="E285" s="702"/>
      <c r="F285" s="702"/>
      <c r="G285" s="702"/>
      <c r="H285" s="702"/>
      <c r="I285" s="702"/>
      <c r="J285" s="702"/>
      <c r="K285" s="703"/>
      <c r="L285" s="12" t="s">
        <v>20</v>
      </c>
      <c r="M285" s="689" t="s">
        <v>19</v>
      </c>
      <c r="N285" s="689"/>
      <c r="O285" s="689"/>
      <c r="P285" s="689"/>
      <c r="Q285" s="689"/>
      <c r="R285" s="689"/>
      <c r="S285" s="689"/>
      <c r="T285" s="690" t="str">
        <f>X281</f>
        <v/>
      </c>
      <c r="U285" s="691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704" t="str">
        <f>$A$40</f>
        <v>フォーマット作成者　：　Komuro Consulting Group　小室匡史</v>
      </c>
      <c r="B286" s="704"/>
      <c r="C286" s="704"/>
      <c r="D286" s="704"/>
      <c r="E286" s="704"/>
      <c r="F286" s="704"/>
      <c r="G286" s="704"/>
      <c r="H286" s="704"/>
      <c r="I286" s="704"/>
      <c r="J286" s="704"/>
      <c r="K286" s="704"/>
      <c r="L286" s="421" t="s">
        <v>20</v>
      </c>
      <c r="M286" s="686" t="s">
        <v>104</v>
      </c>
      <c r="N286" s="686"/>
      <c r="O286" s="686"/>
      <c r="P286" s="686"/>
      <c r="Q286" s="686"/>
      <c r="R286" s="686"/>
      <c r="S286" s="686"/>
      <c r="T286" s="691"/>
      <c r="U286" s="691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2" t="str">
        <f>$A$1</f>
        <v>●●チームバレーボール体力指数　レーダーチャート</v>
      </c>
      <c r="B288" s="692"/>
      <c r="C288" s="692"/>
      <c r="D288" s="692"/>
      <c r="E288" s="692"/>
      <c r="F288" s="692"/>
      <c r="G288" s="692"/>
      <c r="H288" s="692"/>
      <c r="I288" s="692"/>
      <c r="J288" s="692"/>
      <c r="K288" s="692"/>
      <c r="L288" s="692"/>
      <c r="M288" s="692"/>
      <c r="N288" s="692"/>
      <c r="O288" s="692"/>
      <c r="P288" s="692"/>
      <c r="Q288" s="692"/>
      <c r="R288" s="692"/>
      <c r="S288" s="692"/>
      <c r="T288" s="692"/>
      <c r="U288" s="692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72" t="s">
        <v>10</v>
      </c>
      <c r="B289" s="693" t="str">
        <f>IF(表示変換!B13="","",表示変換!B13)</f>
        <v/>
      </c>
      <c r="C289" s="693"/>
      <c r="D289" s="9"/>
      <c r="E289" s="372" t="s">
        <v>11</v>
      </c>
      <c r="F289" s="694" t="str">
        <f>IF(表示変換!I13="","",表示変換!I13)</f>
        <v/>
      </c>
      <c r="G289" s="694"/>
      <c r="H289" s="373" t="s">
        <v>12</v>
      </c>
      <c r="I289" s="14"/>
      <c r="J289" s="373" t="s">
        <v>13</v>
      </c>
      <c r="K289" s="694" t="str">
        <f>IF(表示変換!J13="","",表示変換!J13)</f>
        <v/>
      </c>
      <c r="L289" s="694"/>
      <c r="M289" s="372" t="s">
        <v>14</v>
      </c>
      <c r="N289" s="6"/>
      <c r="O289" s="693" t="s">
        <v>15</v>
      </c>
      <c r="P289" s="693"/>
      <c r="Q289" s="693" t="str">
        <f>IF(表示変換!H13="","",表示変換!H13)</f>
        <v/>
      </c>
      <c r="R289" s="693"/>
      <c r="S289" s="695" t="str">
        <f>IF(入力!$C$4="","",入力!$C$4)</f>
        <v>2016.01.01</v>
      </c>
      <c r="T289" s="69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7" t="s">
        <v>5</v>
      </c>
      <c r="B291" s="710" t="s">
        <v>6</v>
      </c>
      <c r="C291" s="713" t="s">
        <v>0</v>
      </c>
      <c r="D291" s="696" t="s">
        <v>45</v>
      </c>
      <c r="E291" s="697"/>
      <c r="F291" s="696" t="s">
        <v>57</v>
      </c>
      <c r="G291" s="697"/>
      <c r="H291" s="696" t="s">
        <v>378</v>
      </c>
      <c r="I291" s="697"/>
      <c r="J291" s="696" t="s">
        <v>41</v>
      </c>
      <c r="K291" s="697"/>
      <c r="L291" s="705" t="s">
        <v>58</v>
      </c>
      <c r="M291" s="706"/>
      <c r="N291" s="705" t="s">
        <v>59</v>
      </c>
      <c r="O291" s="706"/>
      <c r="P291" s="705" t="s">
        <v>42</v>
      </c>
      <c r="Q291" s="706"/>
      <c r="R291" s="696" t="s">
        <v>46</v>
      </c>
      <c r="S291" s="697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8"/>
      <c r="B292" s="711"/>
      <c r="C292" s="714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9"/>
      <c r="B293" s="712"/>
      <c r="C293" s="715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8"/>
      <c r="B325" s="699"/>
      <c r="C325" s="699"/>
      <c r="D325" s="699"/>
      <c r="E325" s="699"/>
      <c r="F325" s="699"/>
      <c r="G325" s="699"/>
      <c r="H325" s="699"/>
      <c r="I325" s="699"/>
      <c r="J325" s="699"/>
      <c r="K325" s="700"/>
      <c r="L325" s="12" t="s">
        <v>20</v>
      </c>
      <c r="M325" s="687" t="s">
        <v>18</v>
      </c>
      <c r="N325" s="687"/>
      <c r="O325" s="687"/>
      <c r="P325" s="687"/>
      <c r="Q325" s="687"/>
      <c r="R325" s="687"/>
      <c r="S325" s="687"/>
      <c r="T325" s="688" t="str">
        <f>$X$34</f>
        <v>バレーボール指数</v>
      </c>
      <c r="U325" s="688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701"/>
      <c r="B326" s="702"/>
      <c r="C326" s="702"/>
      <c r="D326" s="702"/>
      <c r="E326" s="702"/>
      <c r="F326" s="702"/>
      <c r="G326" s="702"/>
      <c r="H326" s="702"/>
      <c r="I326" s="702"/>
      <c r="J326" s="702"/>
      <c r="K326" s="703"/>
      <c r="L326" s="12" t="s">
        <v>20</v>
      </c>
      <c r="M326" s="689" t="s">
        <v>19</v>
      </c>
      <c r="N326" s="689"/>
      <c r="O326" s="689"/>
      <c r="P326" s="689"/>
      <c r="Q326" s="689"/>
      <c r="R326" s="689"/>
      <c r="S326" s="689"/>
      <c r="T326" s="690" t="str">
        <f>X322</f>
        <v/>
      </c>
      <c r="U326" s="691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704" t="str">
        <f>$A$40</f>
        <v>フォーマット作成者　：　Komuro Consulting Group　小室匡史</v>
      </c>
      <c r="B327" s="704"/>
      <c r="C327" s="704"/>
      <c r="D327" s="704"/>
      <c r="E327" s="704"/>
      <c r="F327" s="704"/>
      <c r="G327" s="704"/>
      <c r="H327" s="704"/>
      <c r="I327" s="704"/>
      <c r="J327" s="704"/>
      <c r="K327" s="704"/>
      <c r="L327" s="421" t="s">
        <v>20</v>
      </c>
      <c r="M327" s="686" t="s">
        <v>104</v>
      </c>
      <c r="N327" s="686"/>
      <c r="O327" s="686"/>
      <c r="P327" s="686"/>
      <c r="Q327" s="686"/>
      <c r="R327" s="686"/>
      <c r="S327" s="686"/>
      <c r="T327" s="691"/>
      <c r="U327" s="691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2" t="str">
        <f>$A$1</f>
        <v>●●チームバレーボール体力指数　レーダーチャート</v>
      </c>
      <c r="B329" s="692"/>
      <c r="C329" s="692"/>
      <c r="D329" s="692"/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692"/>
      <c r="P329" s="692"/>
      <c r="Q329" s="692"/>
      <c r="R329" s="692"/>
      <c r="S329" s="692"/>
      <c r="T329" s="692"/>
      <c r="U329" s="692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72" t="s">
        <v>10</v>
      </c>
      <c r="B330" s="693" t="str">
        <f>IF(表示変換!B14="","",表示変換!B14)</f>
        <v/>
      </c>
      <c r="C330" s="693"/>
      <c r="D330" s="9"/>
      <c r="E330" s="372" t="s">
        <v>11</v>
      </c>
      <c r="F330" s="694" t="str">
        <f>IF(表示変換!I14="","",表示変換!I14)</f>
        <v/>
      </c>
      <c r="G330" s="694"/>
      <c r="H330" s="373" t="s">
        <v>12</v>
      </c>
      <c r="I330" s="14"/>
      <c r="J330" s="373" t="s">
        <v>13</v>
      </c>
      <c r="K330" s="694" t="str">
        <f>IF(表示変換!J14="","",表示変換!J14)</f>
        <v/>
      </c>
      <c r="L330" s="694"/>
      <c r="M330" s="372" t="s">
        <v>14</v>
      </c>
      <c r="N330" s="6"/>
      <c r="O330" s="693" t="s">
        <v>15</v>
      </c>
      <c r="P330" s="693"/>
      <c r="Q330" s="693" t="str">
        <f>IF(表示変換!H14="","",表示変換!H14)</f>
        <v/>
      </c>
      <c r="R330" s="693"/>
      <c r="S330" s="695" t="str">
        <f>IF(入力!$C$4="","",入力!$C$4)</f>
        <v>2016.01.01</v>
      </c>
      <c r="T330" s="69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7" t="s">
        <v>5</v>
      </c>
      <c r="B332" s="710" t="s">
        <v>6</v>
      </c>
      <c r="C332" s="713" t="s">
        <v>0</v>
      </c>
      <c r="D332" s="696" t="s">
        <v>45</v>
      </c>
      <c r="E332" s="697"/>
      <c r="F332" s="696" t="s">
        <v>57</v>
      </c>
      <c r="G332" s="697"/>
      <c r="H332" s="696" t="s">
        <v>378</v>
      </c>
      <c r="I332" s="697"/>
      <c r="J332" s="696" t="s">
        <v>41</v>
      </c>
      <c r="K332" s="697"/>
      <c r="L332" s="705" t="s">
        <v>58</v>
      </c>
      <c r="M332" s="706"/>
      <c r="N332" s="705" t="s">
        <v>59</v>
      </c>
      <c r="O332" s="706"/>
      <c r="P332" s="705" t="s">
        <v>42</v>
      </c>
      <c r="Q332" s="706"/>
      <c r="R332" s="696" t="s">
        <v>46</v>
      </c>
      <c r="S332" s="697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8"/>
      <c r="B333" s="711"/>
      <c r="C333" s="714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9"/>
      <c r="B334" s="712"/>
      <c r="C334" s="715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8"/>
      <c r="B366" s="699"/>
      <c r="C366" s="699"/>
      <c r="D366" s="699"/>
      <c r="E366" s="699"/>
      <c r="F366" s="699"/>
      <c r="G366" s="699"/>
      <c r="H366" s="699"/>
      <c r="I366" s="699"/>
      <c r="J366" s="699"/>
      <c r="K366" s="700"/>
      <c r="L366" s="12" t="s">
        <v>20</v>
      </c>
      <c r="M366" s="687" t="s">
        <v>18</v>
      </c>
      <c r="N366" s="687"/>
      <c r="O366" s="687"/>
      <c r="P366" s="687"/>
      <c r="Q366" s="687"/>
      <c r="R366" s="687"/>
      <c r="S366" s="687"/>
      <c r="T366" s="688" t="str">
        <f>$X$34</f>
        <v>バレーボール指数</v>
      </c>
      <c r="U366" s="688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701"/>
      <c r="B367" s="702"/>
      <c r="C367" s="702"/>
      <c r="D367" s="702"/>
      <c r="E367" s="702"/>
      <c r="F367" s="702"/>
      <c r="G367" s="702"/>
      <c r="H367" s="702"/>
      <c r="I367" s="702"/>
      <c r="J367" s="702"/>
      <c r="K367" s="703"/>
      <c r="L367" s="12" t="s">
        <v>20</v>
      </c>
      <c r="M367" s="689" t="s">
        <v>19</v>
      </c>
      <c r="N367" s="689"/>
      <c r="O367" s="689"/>
      <c r="P367" s="689"/>
      <c r="Q367" s="689"/>
      <c r="R367" s="689"/>
      <c r="S367" s="689"/>
      <c r="T367" s="690" t="str">
        <f>X363</f>
        <v/>
      </c>
      <c r="U367" s="691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704" t="str">
        <f>$A$40</f>
        <v>フォーマット作成者　：　Komuro Consulting Group　小室匡史</v>
      </c>
      <c r="B368" s="704"/>
      <c r="C368" s="704"/>
      <c r="D368" s="704"/>
      <c r="E368" s="704"/>
      <c r="F368" s="704"/>
      <c r="G368" s="704"/>
      <c r="H368" s="704"/>
      <c r="I368" s="704"/>
      <c r="J368" s="704"/>
      <c r="K368" s="704"/>
      <c r="L368" s="421" t="s">
        <v>20</v>
      </c>
      <c r="M368" s="686" t="s">
        <v>104</v>
      </c>
      <c r="N368" s="686"/>
      <c r="O368" s="686"/>
      <c r="P368" s="686"/>
      <c r="Q368" s="686"/>
      <c r="R368" s="686"/>
      <c r="S368" s="686"/>
      <c r="T368" s="691"/>
      <c r="U368" s="691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2" t="str">
        <f>$A$1</f>
        <v>●●チームバレーボール体力指数　レーダーチャート</v>
      </c>
      <c r="B370" s="692"/>
      <c r="C370" s="692"/>
      <c r="D370" s="692"/>
      <c r="E370" s="692"/>
      <c r="F370" s="692"/>
      <c r="G370" s="692"/>
      <c r="H370" s="692"/>
      <c r="I370" s="692"/>
      <c r="J370" s="692"/>
      <c r="K370" s="692"/>
      <c r="L370" s="692"/>
      <c r="M370" s="692"/>
      <c r="N370" s="692"/>
      <c r="O370" s="692"/>
      <c r="P370" s="692"/>
      <c r="Q370" s="692"/>
      <c r="R370" s="692"/>
      <c r="S370" s="692"/>
      <c r="T370" s="692"/>
      <c r="U370" s="692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72" t="s">
        <v>10</v>
      </c>
      <c r="B371" s="693" t="str">
        <f>IF(表示変換!B15="","",表示変換!B15)</f>
        <v/>
      </c>
      <c r="C371" s="693"/>
      <c r="D371" s="9"/>
      <c r="E371" s="372" t="s">
        <v>11</v>
      </c>
      <c r="F371" s="694" t="str">
        <f>IF(表示変換!I15="","",表示変換!I15)</f>
        <v/>
      </c>
      <c r="G371" s="694"/>
      <c r="H371" s="373" t="s">
        <v>12</v>
      </c>
      <c r="I371" s="14"/>
      <c r="J371" s="373" t="s">
        <v>13</v>
      </c>
      <c r="K371" s="694" t="str">
        <f>IF(表示変換!J15="","",表示変換!J15)</f>
        <v/>
      </c>
      <c r="L371" s="694"/>
      <c r="M371" s="372" t="s">
        <v>14</v>
      </c>
      <c r="N371" s="6"/>
      <c r="O371" s="693" t="s">
        <v>15</v>
      </c>
      <c r="P371" s="693"/>
      <c r="Q371" s="693" t="str">
        <f>IF(表示変換!H15="","",表示変換!H15)</f>
        <v/>
      </c>
      <c r="R371" s="693"/>
      <c r="S371" s="695" t="str">
        <f>IF(入力!$C$4="","",入力!$C$4)</f>
        <v>2016.01.01</v>
      </c>
      <c r="T371" s="69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7" t="s">
        <v>5</v>
      </c>
      <c r="B373" s="710" t="s">
        <v>6</v>
      </c>
      <c r="C373" s="713" t="s">
        <v>0</v>
      </c>
      <c r="D373" s="696" t="s">
        <v>45</v>
      </c>
      <c r="E373" s="697"/>
      <c r="F373" s="696" t="s">
        <v>57</v>
      </c>
      <c r="G373" s="697"/>
      <c r="H373" s="696" t="s">
        <v>378</v>
      </c>
      <c r="I373" s="697"/>
      <c r="J373" s="696" t="s">
        <v>41</v>
      </c>
      <c r="K373" s="697"/>
      <c r="L373" s="705" t="s">
        <v>58</v>
      </c>
      <c r="M373" s="706"/>
      <c r="N373" s="705" t="s">
        <v>59</v>
      </c>
      <c r="O373" s="706"/>
      <c r="P373" s="705" t="s">
        <v>42</v>
      </c>
      <c r="Q373" s="706"/>
      <c r="R373" s="696" t="s">
        <v>46</v>
      </c>
      <c r="S373" s="697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8"/>
      <c r="B374" s="711"/>
      <c r="C374" s="714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9"/>
      <c r="B375" s="712"/>
      <c r="C375" s="715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8"/>
      <c r="B407" s="699"/>
      <c r="C407" s="699"/>
      <c r="D407" s="699"/>
      <c r="E407" s="699"/>
      <c r="F407" s="699"/>
      <c r="G407" s="699"/>
      <c r="H407" s="699"/>
      <c r="I407" s="699"/>
      <c r="J407" s="699"/>
      <c r="K407" s="700"/>
      <c r="L407" s="12" t="s">
        <v>20</v>
      </c>
      <c r="M407" s="687" t="s">
        <v>18</v>
      </c>
      <c r="N407" s="687"/>
      <c r="O407" s="687"/>
      <c r="P407" s="687"/>
      <c r="Q407" s="687"/>
      <c r="R407" s="687"/>
      <c r="S407" s="687"/>
      <c r="T407" s="688" t="str">
        <f>$X$34</f>
        <v>バレーボール指数</v>
      </c>
      <c r="U407" s="688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701"/>
      <c r="B408" s="702"/>
      <c r="C408" s="702"/>
      <c r="D408" s="702"/>
      <c r="E408" s="702"/>
      <c r="F408" s="702"/>
      <c r="G408" s="702"/>
      <c r="H408" s="702"/>
      <c r="I408" s="702"/>
      <c r="J408" s="702"/>
      <c r="K408" s="703"/>
      <c r="L408" s="12" t="s">
        <v>20</v>
      </c>
      <c r="M408" s="689" t="s">
        <v>19</v>
      </c>
      <c r="N408" s="689"/>
      <c r="O408" s="689"/>
      <c r="P408" s="689"/>
      <c r="Q408" s="689"/>
      <c r="R408" s="689"/>
      <c r="S408" s="689"/>
      <c r="T408" s="690" t="str">
        <f>X404</f>
        <v/>
      </c>
      <c r="U408" s="691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704" t="str">
        <f>$A$40</f>
        <v>フォーマット作成者　：　Komuro Consulting Group　小室匡史</v>
      </c>
      <c r="B409" s="704"/>
      <c r="C409" s="704"/>
      <c r="D409" s="704"/>
      <c r="E409" s="704"/>
      <c r="F409" s="704"/>
      <c r="G409" s="704"/>
      <c r="H409" s="704"/>
      <c r="I409" s="704"/>
      <c r="J409" s="704"/>
      <c r="K409" s="704"/>
      <c r="L409" s="421" t="s">
        <v>20</v>
      </c>
      <c r="M409" s="686" t="s">
        <v>104</v>
      </c>
      <c r="N409" s="686"/>
      <c r="O409" s="686"/>
      <c r="P409" s="686"/>
      <c r="Q409" s="686"/>
      <c r="R409" s="686"/>
      <c r="S409" s="686"/>
      <c r="T409" s="691"/>
      <c r="U409" s="691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2" t="str">
        <f>$A$1</f>
        <v>●●チームバレーボール体力指数　レーダーチャート</v>
      </c>
      <c r="B411" s="692"/>
      <c r="C411" s="692"/>
      <c r="D411" s="692"/>
      <c r="E411" s="692"/>
      <c r="F411" s="692"/>
      <c r="G411" s="692"/>
      <c r="H411" s="692"/>
      <c r="I411" s="692"/>
      <c r="J411" s="692"/>
      <c r="K411" s="692"/>
      <c r="L411" s="692"/>
      <c r="M411" s="692"/>
      <c r="N411" s="692"/>
      <c r="O411" s="692"/>
      <c r="P411" s="692"/>
      <c r="Q411" s="692"/>
      <c r="R411" s="692"/>
      <c r="S411" s="692"/>
      <c r="T411" s="692"/>
      <c r="U411" s="692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72" t="s">
        <v>10</v>
      </c>
      <c r="B412" s="693" t="str">
        <f>IF(表示変換!B16="","",表示変換!B16)</f>
        <v/>
      </c>
      <c r="C412" s="693"/>
      <c r="D412" s="9"/>
      <c r="E412" s="372" t="s">
        <v>11</v>
      </c>
      <c r="F412" s="694" t="str">
        <f>IF(表示変換!I16="","",表示変換!I16)</f>
        <v/>
      </c>
      <c r="G412" s="694"/>
      <c r="H412" s="373" t="s">
        <v>12</v>
      </c>
      <c r="I412" s="14"/>
      <c r="J412" s="373" t="s">
        <v>13</v>
      </c>
      <c r="K412" s="694" t="str">
        <f>IF(表示変換!J16="","",表示変換!J16)</f>
        <v/>
      </c>
      <c r="L412" s="694"/>
      <c r="M412" s="372" t="s">
        <v>14</v>
      </c>
      <c r="N412" s="6"/>
      <c r="O412" s="693" t="s">
        <v>15</v>
      </c>
      <c r="P412" s="693"/>
      <c r="Q412" s="693" t="str">
        <f>IF(表示変換!H16="","",表示変換!H16)</f>
        <v/>
      </c>
      <c r="R412" s="693"/>
      <c r="S412" s="695" t="str">
        <f>IF(入力!$C$4="","",入力!$C$4)</f>
        <v>2016.01.01</v>
      </c>
      <c r="T412" s="69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7" t="s">
        <v>5</v>
      </c>
      <c r="B414" s="710" t="s">
        <v>6</v>
      </c>
      <c r="C414" s="713" t="s">
        <v>0</v>
      </c>
      <c r="D414" s="696" t="s">
        <v>45</v>
      </c>
      <c r="E414" s="697"/>
      <c r="F414" s="696" t="s">
        <v>57</v>
      </c>
      <c r="G414" s="697"/>
      <c r="H414" s="696" t="s">
        <v>378</v>
      </c>
      <c r="I414" s="697"/>
      <c r="J414" s="696" t="s">
        <v>41</v>
      </c>
      <c r="K414" s="697"/>
      <c r="L414" s="705" t="s">
        <v>58</v>
      </c>
      <c r="M414" s="706"/>
      <c r="N414" s="705" t="s">
        <v>59</v>
      </c>
      <c r="O414" s="706"/>
      <c r="P414" s="705" t="s">
        <v>42</v>
      </c>
      <c r="Q414" s="706"/>
      <c r="R414" s="696" t="s">
        <v>46</v>
      </c>
      <c r="S414" s="697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8"/>
      <c r="B415" s="711"/>
      <c r="C415" s="714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9"/>
      <c r="B416" s="712"/>
      <c r="C416" s="715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8"/>
      <c r="B448" s="699"/>
      <c r="C448" s="699"/>
      <c r="D448" s="699"/>
      <c r="E448" s="699"/>
      <c r="F448" s="699"/>
      <c r="G448" s="699"/>
      <c r="H448" s="699"/>
      <c r="I448" s="699"/>
      <c r="J448" s="699"/>
      <c r="K448" s="700"/>
      <c r="L448" s="12" t="s">
        <v>20</v>
      </c>
      <c r="M448" s="687" t="s">
        <v>18</v>
      </c>
      <c r="N448" s="687"/>
      <c r="O448" s="687"/>
      <c r="P448" s="687"/>
      <c r="Q448" s="687"/>
      <c r="R448" s="687"/>
      <c r="S448" s="687"/>
      <c r="T448" s="688" t="str">
        <f>$X$34</f>
        <v>バレーボール指数</v>
      </c>
      <c r="U448" s="688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701"/>
      <c r="B449" s="702"/>
      <c r="C449" s="702"/>
      <c r="D449" s="702"/>
      <c r="E449" s="702"/>
      <c r="F449" s="702"/>
      <c r="G449" s="702"/>
      <c r="H449" s="702"/>
      <c r="I449" s="702"/>
      <c r="J449" s="702"/>
      <c r="K449" s="703"/>
      <c r="L449" s="12" t="s">
        <v>20</v>
      </c>
      <c r="M449" s="689" t="s">
        <v>19</v>
      </c>
      <c r="N449" s="689"/>
      <c r="O449" s="689"/>
      <c r="P449" s="689"/>
      <c r="Q449" s="689"/>
      <c r="R449" s="689"/>
      <c r="S449" s="689"/>
      <c r="T449" s="690" t="str">
        <f>X445</f>
        <v/>
      </c>
      <c r="U449" s="691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704" t="str">
        <f>$A$40</f>
        <v>フォーマット作成者　：　Komuro Consulting Group　小室匡史</v>
      </c>
      <c r="B450" s="704"/>
      <c r="C450" s="704"/>
      <c r="D450" s="704"/>
      <c r="E450" s="704"/>
      <c r="F450" s="704"/>
      <c r="G450" s="704"/>
      <c r="H450" s="704"/>
      <c r="I450" s="704"/>
      <c r="J450" s="704"/>
      <c r="K450" s="704"/>
      <c r="L450" s="421" t="s">
        <v>20</v>
      </c>
      <c r="M450" s="686" t="s">
        <v>104</v>
      </c>
      <c r="N450" s="686"/>
      <c r="O450" s="686"/>
      <c r="P450" s="686"/>
      <c r="Q450" s="686"/>
      <c r="R450" s="686"/>
      <c r="S450" s="686"/>
      <c r="T450" s="691"/>
      <c r="U450" s="691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2" t="str">
        <f>$A$1</f>
        <v>●●チームバレーボール体力指数　レーダーチャート</v>
      </c>
      <c r="B452" s="692"/>
      <c r="C452" s="692"/>
      <c r="D452" s="692"/>
      <c r="E452" s="692"/>
      <c r="F452" s="692"/>
      <c r="G452" s="692"/>
      <c r="H452" s="692"/>
      <c r="I452" s="692"/>
      <c r="J452" s="692"/>
      <c r="K452" s="692"/>
      <c r="L452" s="692"/>
      <c r="M452" s="692"/>
      <c r="N452" s="692"/>
      <c r="O452" s="692"/>
      <c r="P452" s="692"/>
      <c r="Q452" s="692"/>
      <c r="R452" s="692"/>
      <c r="S452" s="692"/>
      <c r="T452" s="692"/>
      <c r="U452" s="692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72" t="s">
        <v>10</v>
      </c>
      <c r="B453" s="693" t="str">
        <f>IF(表示変換!B17="","",表示変換!B17)</f>
        <v/>
      </c>
      <c r="C453" s="693"/>
      <c r="D453" s="9"/>
      <c r="E453" s="372" t="s">
        <v>11</v>
      </c>
      <c r="F453" s="694" t="str">
        <f>IF(表示変換!I17="","",表示変換!I17)</f>
        <v/>
      </c>
      <c r="G453" s="694"/>
      <c r="H453" s="373" t="s">
        <v>12</v>
      </c>
      <c r="I453" s="14"/>
      <c r="J453" s="373" t="s">
        <v>13</v>
      </c>
      <c r="K453" s="694" t="str">
        <f>IF(表示変換!J17="","",表示変換!J17)</f>
        <v/>
      </c>
      <c r="L453" s="694"/>
      <c r="M453" s="372" t="s">
        <v>14</v>
      </c>
      <c r="N453" s="6"/>
      <c r="O453" s="693" t="s">
        <v>15</v>
      </c>
      <c r="P453" s="693"/>
      <c r="Q453" s="693" t="str">
        <f>IF(表示変換!H17="","",表示変換!H17)</f>
        <v/>
      </c>
      <c r="R453" s="693"/>
      <c r="S453" s="695" t="str">
        <f>IF(入力!$C$4="","",入力!$C$4)</f>
        <v>2016.01.01</v>
      </c>
      <c r="T453" s="69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7" t="s">
        <v>5</v>
      </c>
      <c r="B455" s="710" t="s">
        <v>6</v>
      </c>
      <c r="C455" s="713" t="s">
        <v>0</v>
      </c>
      <c r="D455" s="696" t="s">
        <v>45</v>
      </c>
      <c r="E455" s="697"/>
      <c r="F455" s="696" t="s">
        <v>57</v>
      </c>
      <c r="G455" s="697"/>
      <c r="H455" s="696" t="s">
        <v>378</v>
      </c>
      <c r="I455" s="697"/>
      <c r="J455" s="696" t="s">
        <v>41</v>
      </c>
      <c r="K455" s="697"/>
      <c r="L455" s="705" t="s">
        <v>58</v>
      </c>
      <c r="M455" s="706"/>
      <c r="N455" s="705" t="s">
        <v>59</v>
      </c>
      <c r="O455" s="706"/>
      <c r="P455" s="705" t="s">
        <v>42</v>
      </c>
      <c r="Q455" s="706"/>
      <c r="R455" s="696" t="s">
        <v>46</v>
      </c>
      <c r="S455" s="697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8"/>
      <c r="B456" s="711"/>
      <c r="C456" s="714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9"/>
      <c r="B457" s="712"/>
      <c r="C457" s="715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8"/>
      <c r="B489" s="699"/>
      <c r="C489" s="699"/>
      <c r="D489" s="699"/>
      <c r="E489" s="699"/>
      <c r="F489" s="699"/>
      <c r="G489" s="699"/>
      <c r="H489" s="699"/>
      <c r="I489" s="699"/>
      <c r="J489" s="699"/>
      <c r="K489" s="700"/>
      <c r="L489" s="12" t="s">
        <v>20</v>
      </c>
      <c r="M489" s="687" t="s">
        <v>18</v>
      </c>
      <c r="N489" s="687"/>
      <c r="O489" s="687"/>
      <c r="P489" s="687"/>
      <c r="Q489" s="687"/>
      <c r="R489" s="687"/>
      <c r="S489" s="687"/>
      <c r="T489" s="688" t="str">
        <f>$X$34</f>
        <v>バレーボール指数</v>
      </c>
      <c r="U489" s="688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701"/>
      <c r="B490" s="702"/>
      <c r="C490" s="702"/>
      <c r="D490" s="702"/>
      <c r="E490" s="702"/>
      <c r="F490" s="702"/>
      <c r="G490" s="702"/>
      <c r="H490" s="702"/>
      <c r="I490" s="702"/>
      <c r="J490" s="702"/>
      <c r="K490" s="703"/>
      <c r="L490" s="12" t="s">
        <v>20</v>
      </c>
      <c r="M490" s="689" t="s">
        <v>19</v>
      </c>
      <c r="N490" s="689"/>
      <c r="O490" s="689"/>
      <c r="P490" s="689"/>
      <c r="Q490" s="689"/>
      <c r="R490" s="689"/>
      <c r="S490" s="689"/>
      <c r="T490" s="690" t="str">
        <f>X486</f>
        <v/>
      </c>
      <c r="U490" s="691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704" t="str">
        <f>$A$40</f>
        <v>フォーマット作成者　：　Komuro Consulting Group　小室匡史</v>
      </c>
      <c r="B491" s="704"/>
      <c r="C491" s="704"/>
      <c r="D491" s="704"/>
      <c r="E491" s="704"/>
      <c r="F491" s="704"/>
      <c r="G491" s="704"/>
      <c r="H491" s="704"/>
      <c r="I491" s="704"/>
      <c r="J491" s="704"/>
      <c r="K491" s="704"/>
      <c r="L491" s="421" t="s">
        <v>20</v>
      </c>
      <c r="M491" s="686" t="s">
        <v>104</v>
      </c>
      <c r="N491" s="686"/>
      <c r="O491" s="686"/>
      <c r="P491" s="686"/>
      <c r="Q491" s="686"/>
      <c r="R491" s="686"/>
      <c r="S491" s="686"/>
      <c r="T491" s="691"/>
      <c r="U491" s="691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2" t="str">
        <f>$A$1</f>
        <v>●●チームバレーボール体力指数　レーダーチャート</v>
      </c>
      <c r="B493" s="692"/>
      <c r="C493" s="692"/>
      <c r="D493" s="692"/>
      <c r="E493" s="692"/>
      <c r="F493" s="692"/>
      <c r="G493" s="692"/>
      <c r="H493" s="692"/>
      <c r="I493" s="692"/>
      <c r="J493" s="692"/>
      <c r="K493" s="692"/>
      <c r="L493" s="692"/>
      <c r="M493" s="692"/>
      <c r="N493" s="692"/>
      <c r="O493" s="692"/>
      <c r="P493" s="692"/>
      <c r="Q493" s="692"/>
      <c r="R493" s="692"/>
      <c r="S493" s="692"/>
      <c r="T493" s="692"/>
      <c r="U493" s="692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72" t="s">
        <v>10</v>
      </c>
      <c r="B494" s="693" t="str">
        <f>IF(表示変換!B18="","",表示変換!B18)</f>
        <v/>
      </c>
      <c r="C494" s="693"/>
      <c r="D494" s="9"/>
      <c r="E494" s="372" t="s">
        <v>11</v>
      </c>
      <c r="F494" s="694" t="str">
        <f>IF(表示変換!I18="","",表示変換!I18)</f>
        <v/>
      </c>
      <c r="G494" s="694"/>
      <c r="H494" s="373" t="s">
        <v>12</v>
      </c>
      <c r="I494" s="14"/>
      <c r="J494" s="373" t="s">
        <v>13</v>
      </c>
      <c r="K494" s="694" t="str">
        <f>IF(表示変換!J18="","",表示変換!J18)</f>
        <v/>
      </c>
      <c r="L494" s="694"/>
      <c r="M494" s="372" t="s">
        <v>14</v>
      </c>
      <c r="N494" s="6"/>
      <c r="O494" s="693" t="s">
        <v>15</v>
      </c>
      <c r="P494" s="693"/>
      <c r="Q494" s="693" t="str">
        <f>IF(表示変換!H18="","",表示変換!H18)</f>
        <v/>
      </c>
      <c r="R494" s="693"/>
      <c r="S494" s="695" t="str">
        <f>IF(入力!$C$4="","",入力!$C$4)</f>
        <v>2016.01.01</v>
      </c>
      <c r="T494" s="69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7" t="s">
        <v>5</v>
      </c>
      <c r="B496" s="710" t="s">
        <v>6</v>
      </c>
      <c r="C496" s="713" t="s">
        <v>0</v>
      </c>
      <c r="D496" s="696" t="s">
        <v>45</v>
      </c>
      <c r="E496" s="697"/>
      <c r="F496" s="696" t="s">
        <v>57</v>
      </c>
      <c r="G496" s="697"/>
      <c r="H496" s="696" t="s">
        <v>378</v>
      </c>
      <c r="I496" s="697"/>
      <c r="J496" s="696" t="s">
        <v>41</v>
      </c>
      <c r="K496" s="697"/>
      <c r="L496" s="705" t="s">
        <v>58</v>
      </c>
      <c r="M496" s="706"/>
      <c r="N496" s="705" t="s">
        <v>59</v>
      </c>
      <c r="O496" s="706"/>
      <c r="P496" s="705" t="s">
        <v>42</v>
      </c>
      <c r="Q496" s="706"/>
      <c r="R496" s="696" t="s">
        <v>46</v>
      </c>
      <c r="S496" s="697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8"/>
      <c r="B497" s="711"/>
      <c r="C497" s="714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9"/>
      <c r="B498" s="712"/>
      <c r="C498" s="715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8"/>
      <c r="B530" s="699"/>
      <c r="C530" s="699"/>
      <c r="D530" s="699"/>
      <c r="E530" s="699"/>
      <c r="F530" s="699"/>
      <c r="G530" s="699"/>
      <c r="H530" s="699"/>
      <c r="I530" s="699"/>
      <c r="J530" s="699"/>
      <c r="K530" s="700"/>
      <c r="L530" s="12" t="s">
        <v>20</v>
      </c>
      <c r="M530" s="687" t="s">
        <v>18</v>
      </c>
      <c r="N530" s="687"/>
      <c r="O530" s="687"/>
      <c r="P530" s="687"/>
      <c r="Q530" s="687"/>
      <c r="R530" s="687"/>
      <c r="S530" s="687"/>
      <c r="T530" s="688" t="str">
        <f>$X$34</f>
        <v>バレーボール指数</v>
      </c>
      <c r="U530" s="688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701"/>
      <c r="B531" s="702"/>
      <c r="C531" s="702"/>
      <c r="D531" s="702"/>
      <c r="E531" s="702"/>
      <c r="F531" s="702"/>
      <c r="G531" s="702"/>
      <c r="H531" s="702"/>
      <c r="I531" s="702"/>
      <c r="J531" s="702"/>
      <c r="K531" s="703"/>
      <c r="L531" s="12" t="s">
        <v>20</v>
      </c>
      <c r="M531" s="689" t="s">
        <v>19</v>
      </c>
      <c r="N531" s="689"/>
      <c r="O531" s="689"/>
      <c r="P531" s="689"/>
      <c r="Q531" s="689"/>
      <c r="R531" s="689"/>
      <c r="S531" s="689"/>
      <c r="T531" s="690" t="str">
        <f>X527</f>
        <v/>
      </c>
      <c r="U531" s="691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704" t="str">
        <f>$A$40</f>
        <v>フォーマット作成者　：　Komuro Consulting Group　小室匡史</v>
      </c>
      <c r="B532" s="704"/>
      <c r="C532" s="704"/>
      <c r="D532" s="704"/>
      <c r="E532" s="704"/>
      <c r="F532" s="704"/>
      <c r="G532" s="704"/>
      <c r="H532" s="704"/>
      <c r="I532" s="704"/>
      <c r="J532" s="704"/>
      <c r="K532" s="704"/>
      <c r="L532" s="421" t="s">
        <v>20</v>
      </c>
      <c r="M532" s="686" t="s">
        <v>104</v>
      </c>
      <c r="N532" s="686"/>
      <c r="O532" s="686"/>
      <c r="P532" s="686"/>
      <c r="Q532" s="686"/>
      <c r="R532" s="686"/>
      <c r="S532" s="686"/>
      <c r="T532" s="691"/>
      <c r="U532" s="691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2" t="str">
        <f>$A$1</f>
        <v>●●チームバレーボール体力指数　レーダーチャート</v>
      </c>
      <c r="B534" s="692"/>
      <c r="C534" s="692"/>
      <c r="D534" s="692"/>
      <c r="E534" s="692"/>
      <c r="F534" s="692"/>
      <c r="G534" s="692"/>
      <c r="H534" s="692"/>
      <c r="I534" s="692"/>
      <c r="J534" s="692"/>
      <c r="K534" s="692"/>
      <c r="L534" s="692"/>
      <c r="M534" s="692"/>
      <c r="N534" s="692"/>
      <c r="O534" s="692"/>
      <c r="P534" s="692"/>
      <c r="Q534" s="692"/>
      <c r="R534" s="692"/>
      <c r="S534" s="692"/>
      <c r="T534" s="692"/>
      <c r="U534" s="692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72" t="s">
        <v>10</v>
      </c>
      <c r="B535" s="693" t="str">
        <f>IF(表示変換!B19="","",表示変換!B19)</f>
        <v/>
      </c>
      <c r="C535" s="693"/>
      <c r="D535" s="9"/>
      <c r="E535" s="372" t="s">
        <v>11</v>
      </c>
      <c r="F535" s="694" t="str">
        <f>IF(表示変換!I19="","",表示変換!I19)</f>
        <v/>
      </c>
      <c r="G535" s="694"/>
      <c r="H535" s="373" t="s">
        <v>12</v>
      </c>
      <c r="I535" s="14"/>
      <c r="J535" s="373" t="s">
        <v>13</v>
      </c>
      <c r="K535" s="694" t="str">
        <f>IF(表示変換!J19="","",表示変換!J19)</f>
        <v/>
      </c>
      <c r="L535" s="694"/>
      <c r="M535" s="372" t="s">
        <v>14</v>
      </c>
      <c r="N535" s="6"/>
      <c r="O535" s="693" t="s">
        <v>15</v>
      </c>
      <c r="P535" s="693"/>
      <c r="Q535" s="693" t="str">
        <f>IF(表示変換!H19="","",表示変換!H19)</f>
        <v/>
      </c>
      <c r="R535" s="693"/>
      <c r="S535" s="695" t="str">
        <f>IF(入力!$C$4="","",入力!$C$4)</f>
        <v>2016.01.01</v>
      </c>
      <c r="T535" s="69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7" t="s">
        <v>5</v>
      </c>
      <c r="B537" s="710" t="s">
        <v>6</v>
      </c>
      <c r="C537" s="713" t="s">
        <v>0</v>
      </c>
      <c r="D537" s="696" t="s">
        <v>45</v>
      </c>
      <c r="E537" s="697"/>
      <c r="F537" s="696" t="s">
        <v>57</v>
      </c>
      <c r="G537" s="697"/>
      <c r="H537" s="696" t="s">
        <v>378</v>
      </c>
      <c r="I537" s="697"/>
      <c r="J537" s="696" t="s">
        <v>41</v>
      </c>
      <c r="K537" s="697"/>
      <c r="L537" s="705" t="s">
        <v>58</v>
      </c>
      <c r="M537" s="706"/>
      <c r="N537" s="705" t="s">
        <v>59</v>
      </c>
      <c r="O537" s="706"/>
      <c r="P537" s="705" t="s">
        <v>42</v>
      </c>
      <c r="Q537" s="706"/>
      <c r="R537" s="696" t="s">
        <v>46</v>
      </c>
      <c r="S537" s="697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8"/>
      <c r="B538" s="711"/>
      <c r="C538" s="714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9"/>
      <c r="B539" s="712"/>
      <c r="C539" s="715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8"/>
      <c r="B571" s="699"/>
      <c r="C571" s="699"/>
      <c r="D571" s="699"/>
      <c r="E571" s="699"/>
      <c r="F571" s="699"/>
      <c r="G571" s="699"/>
      <c r="H571" s="699"/>
      <c r="I571" s="699"/>
      <c r="J571" s="699"/>
      <c r="K571" s="700"/>
      <c r="L571" s="12" t="s">
        <v>20</v>
      </c>
      <c r="M571" s="687" t="s">
        <v>18</v>
      </c>
      <c r="N571" s="687"/>
      <c r="O571" s="687"/>
      <c r="P571" s="687"/>
      <c r="Q571" s="687"/>
      <c r="R571" s="687"/>
      <c r="S571" s="687"/>
      <c r="T571" s="688" t="str">
        <f>$X$34</f>
        <v>バレーボール指数</v>
      </c>
      <c r="U571" s="688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701"/>
      <c r="B572" s="702"/>
      <c r="C572" s="702"/>
      <c r="D572" s="702"/>
      <c r="E572" s="702"/>
      <c r="F572" s="702"/>
      <c r="G572" s="702"/>
      <c r="H572" s="702"/>
      <c r="I572" s="702"/>
      <c r="J572" s="702"/>
      <c r="K572" s="703"/>
      <c r="L572" s="12" t="s">
        <v>20</v>
      </c>
      <c r="M572" s="689" t="s">
        <v>19</v>
      </c>
      <c r="N572" s="689"/>
      <c r="O572" s="689"/>
      <c r="P572" s="689"/>
      <c r="Q572" s="689"/>
      <c r="R572" s="689"/>
      <c r="S572" s="689"/>
      <c r="T572" s="690" t="str">
        <f>X568</f>
        <v/>
      </c>
      <c r="U572" s="691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704" t="str">
        <f>$A$40</f>
        <v>フォーマット作成者　：　Komuro Consulting Group　小室匡史</v>
      </c>
      <c r="B573" s="704"/>
      <c r="C573" s="704"/>
      <c r="D573" s="704"/>
      <c r="E573" s="704"/>
      <c r="F573" s="704"/>
      <c r="G573" s="704"/>
      <c r="H573" s="704"/>
      <c r="I573" s="704"/>
      <c r="J573" s="704"/>
      <c r="K573" s="704"/>
      <c r="L573" s="421" t="s">
        <v>20</v>
      </c>
      <c r="M573" s="686" t="s">
        <v>104</v>
      </c>
      <c r="N573" s="686"/>
      <c r="O573" s="686"/>
      <c r="P573" s="686"/>
      <c r="Q573" s="686"/>
      <c r="R573" s="686"/>
      <c r="S573" s="686"/>
      <c r="T573" s="691"/>
      <c r="U573" s="691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2" t="str">
        <f>$A$1</f>
        <v>●●チームバレーボール体力指数　レーダーチャート</v>
      </c>
      <c r="B575" s="692"/>
      <c r="C575" s="692"/>
      <c r="D575" s="692"/>
      <c r="E575" s="692"/>
      <c r="F575" s="692"/>
      <c r="G575" s="692"/>
      <c r="H575" s="692"/>
      <c r="I575" s="692"/>
      <c r="J575" s="692"/>
      <c r="K575" s="692"/>
      <c r="L575" s="692"/>
      <c r="M575" s="692"/>
      <c r="N575" s="692"/>
      <c r="O575" s="692"/>
      <c r="P575" s="692"/>
      <c r="Q575" s="692"/>
      <c r="R575" s="692"/>
      <c r="S575" s="692"/>
      <c r="T575" s="692"/>
      <c r="U575" s="692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72" t="s">
        <v>10</v>
      </c>
      <c r="B576" s="693" t="str">
        <f>IF(表示変換!B20="","",表示変換!B20)</f>
        <v/>
      </c>
      <c r="C576" s="693"/>
      <c r="D576" s="9"/>
      <c r="E576" s="372" t="s">
        <v>11</v>
      </c>
      <c r="F576" s="694" t="str">
        <f>IF(表示変換!I20="","",表示変換!I20)</f>
        <v/>
      </c>
      <c r="G576" s="694"/>
      <c r="H576" s="373" t="s">
        <v>12</v>
      </c>
      <c r="I576" s="14"/>
      <c r="J576" s="373" t="s">
        <v>13</v>
      </c>
      <c r="K576" s="694" t="str">
        <f>IF(表示変換!J20="","",表示変換!J20)</f>
        <v/>
      </c>
      <c r="L576" s="694"/>
      <c r="M576" s="372" t="s">
        <v>14</v>
      </c>
      <c r="N576" s="6"/>
      <c r="O576" s="693" t="s">
        <v>15</v>
      </c>
      <c r="P576" s="693"/>
      <c r="Q576" s="693" t="str">
        <f>IF(表示変換!H20="","",表示変換!H20)</f>
        <v/>
      </c>
      <c r="R576" s="693"/>
      <c r="S576" s="695" t="str">
        <f>IF(入力!$C$4="","",入力!$C$4)</f>
        <v>2016.01.01</v>
      </c>
      <c r="T576" s="69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7" t="s">
        <v>5</v>
      </c>
      <c r="B578" s="710" t="s">
        <v>6</v>
      </c>
      <c r="C578" s="713" t="s">
        <v>0</v>
      </c>
      <c r="D578" s="696" t="s">
        <v>45</v>
      </c>
      <c r="E578" s="697"/>
      <c r="F578" s="696" t="s">
        <v>57</v>
      </c>
      <c r="G578" s="697"/>
      <c r="H578" s="696" t="s">
        <v>378</v>
      </c>
      <c r="I578" s="697"/>
      <c r="J578" s="696" t="s">
        <v>41</v>
      </c>
      <c r="K578" s="697"/>
      <c r="L578" s="705" t="s">
        <v>58</v>
      </c>
      <c r="M578" s="706"/>
      <c r="N578" s="705" t="s">
        <v>59</v>
      </c>
      <c r="O578" s="706"/>
      <c r="P578" s="705" t="s">
        <v>42</v>
      </c>
      <c r="Q578" s="706"/>
      <c r="R578" s="696" t="s">
        <v>46</v>
      </c>
      <c r="S578" s="697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8"/>
      <c r="B579" s="711"/>
      <c r="C579" s="714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9"/>
      <c r="B580" s="712"/>
      <c r="C580" s="715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8"/>
      <c r="B612" s="699"/>
      <c r="C612" s="699"/>
      <c r="D612" s="699"/>
      <c r="E612" s="699"/>
      <c r="F612" s="699"/>
      <c r="G612" s="699"/>
      <c r="H612" s="699"/>
      <c r="I612" s="699"/>
      <c r="J612" s="699"/>
      <c r="K612" s="700"/>
      <c r="L612" s="12" t="s">
        <v>20</v>
      </c>
      <c r="M612" s="687" t="s">
        <v>18</v>
      </c>
      <c r="N612" s="687"/>
      <c r="O612" s="687"/>
      <c r="P612" s="687"/>
      <c r="Q612" s="687"/>
      <c r="R612" s="687"/>
      <c r="S612" s="687"/>
      <c r="T612" s="688" t="str">
        <f>$X$34</f>
        <v>バレーボール指数</v>
      </c>
      <c r="U612" s="688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701"/>
      <c r="B613" s="702"/>
      <c r="C613" s="702"/>
      <c r="D613" s="702"/>
      <c r="E613" s="702"/>
      <c r="F613" s="702"/>
      <c r="G613" s="702"/>
      <c r="H613" s="702"/>
      <c r="I613" s="702"/>
      <c r="J613" s="702"/>
      <c r="K613" s="703"/>
      <c r="L613" s="12" t="s">
        <v>20</v>
      </c>
      <c r="M613" s="689" t="s">
        <v>19</v>
      </c>
      <c r="N613" s="689"/>
      <c r="O613" s="689"/>
      <c r="P613" s="689"/>
      <c r="Q613" s="689"/>
      <c r="R613" s="689"/>
      <c r="S613" s="689"/>
      <c r="T613" s="690" t="str">
        <f>X609</f>
        <v/>
      </c>
      <c r="U613" s="691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704" t="str">
        <f>$A$40</f>
        <v>フォーマット作成者　：　Komuro Consulting Group　小室匡史</v>
      </c>
      <c r="B614" s="704"/>
      <c r="C614" s="704"/>
      <c r="D614" s="704"/>
      <c r="E614" s="704"/>
      <c r="F614" s="704"/>
      <c r="G614" s="704"/>
      <c r="H614" s="704"/>
      <c r="I614" s="704"/>
      <c r="J614" s="704"/>
      <c r="K614" s="704"/>
      <c r="L614" s="421" t="s">
        <v>20</v>
      </c>
      <c r="M614" s="686" t="s">
        <v>104</v>
      </c>
      <c r="N614" s="686"/>
      <c r="O614" s="686"/>
      <c r="P614" s="686"/>
      <c r="Q614" s="686"/>
      <c r="R614" s="686"/>
      <c r="S614" s="686"/>
      <c r="T614" s="691"/>
      <c r="U614" s="691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2" t="str">
        <f>$A$1</f>
        <v>●●チームバレーボール体力指数　レーダーチャート</v>
      </c>
      <c r="B616" s="692"/>
      <c r="C616" s="692"/>
      <c r="D616" s="692"/>
      <c r="E616" s="692"/>
      <c r="F616" s="692"/>
      <c r="G616" s="692"/>
      <c r="H616" s="692"/>
      <c r="I616" s="692"/>
      <c r="J616" s="692"/>
      <c r="K616" s="692"/>
      <c r="L616" s="692"/>
      <c r="M616" s="692"/>
      <c r="N616" s="692"/>
      <c r="O616" s="692"/>
      <c r="P616" s="692"/>
      <c r="Q616" s="692"/>
      <c r="R616" s="692"/>
      <c r="S616" s="692"/>
      <c r="T616" s="692"/>
      <c r="U616" s="692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72" t="s">
        <v>10</v>
      </c>
      <c r="B617" s="693" t="str">
        <f>IF(表示変換!B21="","",表示変換!B21)</f>
        <v/>
      </c>
      <c r="C617" s="693"/>
      <c r="D617" s="9"/>
      <c r="E617" s="372" t="s">
        <v>11</v>
      </c>
      <c r="F617" s="694" t="str">
        <f>IF(表示変換!I21="","",表示変換!I21)</f>
        <v/>
      </c>
      <c r="G617" s="694"/>
      <c r="H617" s="373" t="s">
        <v>12</v>
      </c>
      <c r="I617" s="14"/>
      <c r="J617" s="373" t="s">
        <v>13</v>
      </c>
      <c r="K617" s="694" t="str">
        <f>IF(表示変換!J21="","",表示変換!J21)</f>
        <v/>
      </c>
      <c r="L617" s="694"/>
      <c r="M617" s="372" t="s">
        <v>14</v>
      </c>
      <c r="N617" s="6"/>
      <c r="O617" s="693" t="s">
        <v>15</v>
      </c>
      <c r="P617" s="693"/>
      <c r="Q617" s="693" t="str">
        <f>IF(表示変換!H21="","",表示変換!H21)</f>
        <v/>
      </c>
      <c r="R617" s="693"/>
      <c r="S617" s="695" t="str">
        <f>IF(入力!$C$4="","",入力!$C$4)</f>
        <v>2016.01.01</v>
      </c>
      <c r="T617" s="69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7" t="s">
        <v>5</v>
      </c>
      <c r="B619" s="710" t="s">
        <v>6</v>
      </c>
      <c r="C619" s="713" t="s">
        <v>0</v>
      </c>
      <c r="D619" s="696" t="s">
        <v>45</v>
      </c>
      <c r="E619" s="697"/>
      <c r="F619" s="696" t="s">
        <v>57</v>
      </c>
      <c r="G619" s="697"/>
      <c r="H619" s="696" t="s">
        <v>378</v>
      </c>
      <c r="I619" s="697"/>
      <c r="J619" s="696" t="s">
        <v>41</v>
      </c>
      <c r="K619" s="697"/>
      <c r="L619" s="705" t="s">
        <v>58</v>
      </c>
      <c r="M619" s="706"/>
      <c r="N619" s="705" t="s">
        <v>59</v>
      </c>
      <c r="O619" s="706"/>
      <c r="P619" s="705" t="s">
        <v>42</v>
      </c>
      <c r="Q619" s="706"/>
      <c r="R619" s="696" t="s">
        <v>46</v>
      </c>
      <c r="S619" s="697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8"/>
      <c r="B620" s="711"/>
      <c r="C620" s="714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9"/>
      <c r="B621" s="712"/>
      <c r="C621" s="715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8"/>
      <c r="B653" s="699"/>
      <c r="C653" s="699"/>
      <c r="D653" s="699"/>
      <c r="E653" s="699"/>
      <c r="F653" s="699"/>
      <c r="G653" s="699"/>
      <c r="H653" s="699"/>
      <c r="I653" s="699"/>
      <c r="J653" s="699"/>
      <c r="K653" s="700"/>
      <c r="L653" s="12" t="s">
        <v>20</v>
      </c>
      <c r="M653" s="687" t="s">
        <v>18</v>
      </c>
      <c r="N653" s="687"/>
      <c r="O653" s="687"/>
      <c r="P653" s="687"/>
      <c r="Q653" s="687"/>
      <c r="R653" s="687"/>
      <c r="S653" s="687"/>
      <c r="T653" s="688" t="str">
        <f>$X$34</f>
        <v>バレーボール指数</v>
      </c>
      <c r="U653" s="688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701"/>
      <c r="B654" s="702"/>
      <c r="C654" s="702"/>
      <c r="D654" s="702"/>
      <c r="E654" s="702"/>
      <c r="F654" s="702"/>
      <c r="G654" s="702"/>
      <c r="H654" s="702"/>
      <c r="I654" s="702"/>
      <c r="J654" s="702"/>
      <c r="K654" s="703"/>
      <c r="L654" s="12" t="s">
        <v>20</v>
      </c>
      <c r="M654" s="689" t="s">
        <v>19</v>
      </c>
      <c r="N654" s="689"/>
      <c r="O654" s="689"/>
      <c r="P654" s="689"/>
      <c r="Q654" s="689"/>
      <c r="R654" s="689"/>
      <c r="S654" s="689"/>
      <c r="T654" s="690" t="str">
        <f>X650</f>
        <v/>
      </c>
      <c r="U654" s="691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704" t="str">
        <f>$A$40</f>
        <v>フォーマット作成者　：　Komuro Consulting Group　小室匡史</v>
      </c>
      <c r="B655" s="704"/>
      <c r="C655" s="704"/>
      <c r="D655" s="704"/>
      <c r="E655" s="704"/>
      <c r="F655" s="704"/>
      <c r="G655" s="704"/>
      <c r="H655" s="704"/>
      <c r="I655" s="704"/>
      <c r="J655" s="704"/>
      <c r="K655" s="704"/>
      <c r="L655" s="421" t="s">
        <v>20</v>
      </c>
      <c r="M655" s="686" t="s">
        <v>104</v>
      </c>
      <c r="N655" s="686"/>
      <c r="O655" s="686"/>
      <c r="P655" s="686"/>
      <c r="Q655" s="686"/>
      <c r="R655" s="686"/>
      <c r="S655" s="686"/>
      <c r="T655" s="691"/>
      <c r="U655" s="691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2" t="str">
        <f>$A$1</f>
        <v>●●チームバレーボール体力指数　レーダーチャート</v>
      </c>
      <c r="B657" s="692"/>
      <c r="C657" s="692"/>
      <c r="D657" s="692"/>
      <c r="E657" s="692"/>
      <c r="F657" s="692"/>
      <c r="G657" s="692"/>
      <c r="H657" s="692"/>
      <c r="I657" s="692"/>
      <c r="J657" s="692"/>
      <c r="K657" s="692"/>
      <c r="L657" s="692"/>
      <c r="M657" s="692"/>
      <c r="N657" s="692"/>
      <c r="O657" s="692"/>
      <c r="P657" s="692"/>
      <c r="Q657" s="692"/>
      <c r="R657" s="692"/>
      <c r="S657" s="692"/>
      <c r="T657" s="692"/>
      <c r="U657" s="692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72" t="s">
        <v>10</v>
      </c>
      <c r="B658" s="693" t="str">
        <f>IF(表示変換!B22="","",表示変換!B22)</f>
        <v/>
      </c>
      <c r="C658" s="693"/>
      <c r="D658" s="9"/>
      <c r="E658" s="372" t="s">
        <v>11</v>
      </c>
      <c r="F658" s="694" t="str">
        <f>IF(表示変換!I22="","",表示変換!I22)</f>
        <v/>
      </c>
      <c r="G658" s="694"/>
      <c r="H658" s="373" t="s">
        <v>12</v>
      </c>
      <c r="I658" s="14"/>
      <c r="J658" s="373" t="s">
        <v>13</v>
      </c>
      <c r="K658" s="694" t="str">
        <f>IF(表示変換!J22="","",表示変換!J22)</f>
        <v/>
      </c>
      <c r="L658" s="694"/>
      <c r="M658" s="372" t="s">
        <v>14</v>
      </c>
      <c r="N658" s="6"/>
      <c r="O658" s="693" t="s">
        <v>15</v>
      </c>
      <c r="P658" s="693"/>
      <c r="Q658" s="693" t="str">
        <f>IF(表示変換!H22="","",表示変換!H22)</f>
        <v/>
      </c>
      <c r="R658" s="693"/>
      <c r="S658" s="695" t="str">
        <f>IF(入力!$C$4="","",入力!$C$4)</f>
        <v>2016.01.01</v>
      </c>
      <c r="T658" s="69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7" t="s">
        <v>5</v>
      </c>
      <c r="B660" s="710" t="s">
        <v>6</v>
      </c>
      <c r="C660" s="713" t="s">
        <v>0</v>
      </c>
      <c r="D660" s="696" t="s">
        <v>45</v>
      </c>
      <c r="E660" s="697"/>
      <c r="F660" s="696" t="s">
        <v>57</v>
      </c>
      <c r="G660" s="697"/>
      <c r="H660" s="696" t="s">
        <v>378</v>
      </c>
      <c r="I660" s="697"/>
      <c r="J660" s="696" t="s">
        <v>41</v>
      </c>
      <c r="K660" s="697"/>
      <c r="L660" s="705" t="s">
        <v>58</v>
      </c>
      <c r="M660" s="706"/>
      <c r="N660" s="705" t="s">
        <v>59</v>
      </c>
      <c r="O660" s="706"/>
      <c r="P660" s="705" t="s">
        <v>42</v>
      </c>
      <c r="Q660" s="706"/>
      <c r="R660" s="696" t="s">
        <v>46</v>
      </c>
      <c r="S660" s="697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8"/>
      <c r="B661" s="711"/>
      <c r="C661" s="714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9"/>
      <c r="B662" s="712"/>
      <c r="C662" s="715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8"/>
      <c r="B694" s="699"/>
      <c r="C694" s="699"/>
      <c r="D694" s="699"/>
      <c r="E694" s="699"/>
      <c r="F694" s="699"/>
      <c r="G694" s="699"/>
      <c r="H694" s="699"/>
      <c r="I694" s="699"/>
      <c r="J694" s="699"/>
      <c r="K694" s="700"/>
      <c r="L694" s="12" t="s">
        <v>20</v>
      </c>
      <c r="M694" s="687" t="s">
        <v>18</v>
      </c>
      <c r="N694" s="687"/>
      <c r="O694" s="687"/>
      <c r="P694" s="687"/>
      <c r="Q694" s="687"/>
      <c r="R694" s="687"/>
      <c r="S694" s="687"/>
      <c r="T694" s="688" t="str">
        <f>$X$34</f>
        <v>バレーボール指数</v>
      </c>
      <c r="U694" s="688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701"/>
      <c r="B695" s="702"/>
      <c r="C695" s="702"/>
      <c r="D695" s="702"/>
      <c r="E695" s="702"/>
      <c r="F695" s="702"/>
      <c r="G695" s="702"/>
      <c r="H695" s="702"/>
      <c r="I695" s="702"/>
      <c r="J695" s="702"/>
      <c r="K695" s="703"/>
      <c r="L695" s="12" t="s">
        <v>20</v>
      </c>
      <c r="M695" s="689" t="s">
        <v>19</v>
      </c>
      <c r="N695" s="689"/>
      <c r="O695" s="689"/>
      <c r="P695" s="689"/>
      <c r="Q695" s="689"/>
      <c r="R695" s="689"/>
      <c r="S695" s="689"/>
      <c r="T695" s="690" t="str">
        <f>X691</f>
        <v/>
      </c>
      <c r="U695" s="691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704" t="str">
        <f>$A$40</f>
        <v>フォーマット作成者　：　Komuro Consulting Group　小室匡史</v>
      </c>
      <c r="B696" s="704"/>
      <c r="C696" s="704"/>
      <c r="D696" s="704"/>
      <c r="E696" s="704"/>
      <c r="F696" s="704"/>
      <c r="G696" s="704"/>
      <c r="H696" s="704"/>
      <c r="I696" s="704"/>
      <c r="J696" s="704"/>
      <c r="K696" s="704"/>
      <c r="L696" s="421" t="s">
        <v>20</v>
      </c>
      <c r="M696" s="686" t="s">
        <v>104</v>
      </c>
      <c r="N696" s="686"/>
      <c r="O696" s="686"/>
      <c r="P696" s="686"/>
      <c r="Q696" s="686"/>
      <c r="R696" s="686"/>
      <c r="S696" s="686"/>
      <c r="T696" s="691"/>
      <c r="U696" s="691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2" t="str">
        <f>$A$1</f>
        <v>●●チームバレーボール体力指数　レーダーチャート</v>
      </c>
      <c r="B698" s="692"/>
      <c r="C698" s="692"/>
      <c r="D698" s="692"/>
      <c r="E698" s="692"/>
      <c r="F698" s="692"/>
      <c r="G698" s="692"/>
      <c r="H698" s="692"/>
      <c r="I698" s="692"/>
      <c r="J698" s="692"/>
      <c r="K698" s="692"/>
      <c r="L698" s="692"/>
      <c r="M698" s="692"/>
      <c r="N698" s="692"/>
      <c r="O698" s="692"/>
      <c r="P698" s="692"/>
      <c r="Q698" s="692"/>
      <c r="R698" s="692"/>
      <c r="S698" s="692"/>
      <c r="T698" s="692"/>
      <c r="U698" s="692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72" t="s">
        <v>10</v>
      </c>
      <c r="B699" s="693" t="str">
        <f>IF(表示変換!B23="","",表示変換!B23)</f>
        <v/>
      </c>
      <c r="C699" s="693"/>
      <c r="D699" s="9"/>
      <c r="E699" s="372" t="s">
        <v>11</v>
      </c>
      <c r="F699" s="694" t="str">
        <f>IF(表示変換!I23="","",表示変換!I23)</f>
        <v/>
      </c>
      <c r="G699" s="694"/>
      <c r="H699" s="373" t="s">
        <v>12</v>
      </c>
      <c r="I699" s="14"/>
      <c r="J699" s="373" t="s">
        <v>13</v>
      </c>
      <c r="K699" s="694" t="str">
        <f>IF(表示変換!J23="","",表示変換!J23)</f>
        <v/>
      </c>
      <c r="L699" s="694"/>
      <c r="M699" s="372" t="s">
        <v>14</v>
      </c>
      <c r="N699" s="6"/>
      <c r="O699" s="693" t="s">
        <v>15</v>
      </c>
      <c r="P699" s="693"/>
      <c r="Q699" s="693" t="str">
        <f>IF(表示変換!H23="","",表示変換!H23)</f>
        <v/>
      </c>
      <c r="R699" s="693"/>
      <c r="S699" s="695" t="str">
        <f>IF(入力!$C$4="","",入力!$C$4)</f>
        <v>2016.01.01</v>
      </c>
      <c r="T699" s="69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7" t="s">
        <v>5</v>
      </c>
      <c r="B701" s="710" t="s">
        <v>6</v>
      </c>
      <c r="C701" s="713" t="s">
        <v>0</v>
      </c>
      <c r="D701" s="696" t="s">
        <v>45</v>
      </c>
      <c r="E701" s="697"/>
      <c r="F701" s="696" t="s">
        <v>57</v>
      </c>
      <c r="G701" s="697"/>
      <c r="H701" s="696" t="s">
        <v>378</v>
      </c>
      <c r="I701" s="697"/>
      <c r="J701" s="696" t="s">
        <v>41</v>
      </c>
      <c r="K701" s="697"/>
      <c r="L701" s="705" t="s">
        <v>58</v>
      </c>
      <c r="M701" s="706"/>
      <c r="N701" s="705" t="s">
        <v>59</v>
      </c>
      <c r="O701" s="706"/>
      <c r="P701" s="705" t="s">
        <v>42</v>
      </c>
      <c r="Q701" s="706"/>
      <c r="R701" s="696" t="s">
        <v>46</v>
      </c>
      <c r="S701" s="697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8"/>
      <c r="B702" s="711"/>
      <c r="C702" s="714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9"/>
      <c r="B703" s="712"/>
      <c r="C703" s="715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8"/>
      <c r="B735" s="699"/>
      <c r="C735" s="699"/>
      <c r="D735" s="699"/>
      <c r="E735" s="699"/>
      <c r="F735" s="699"/>
      <c r="G735" s="699"/>
      <c r="H735" s="699"/>
      <c r="I735" s="699"/>
      <c r="J735" s="699"/>
      <c r="K735" s="700"/>
      <c r="L735" s="12" t="s">
        <v>20</v>
      </c>
      <c r="M735" s="687" t="s">
        <v>18</v>
      </c>
      <c r="N735" s="687"/>
      <c r="O735" s="687"/>
      <c r="P735" s="687"/>
      <c r="Q735" s="687"/>
      <c r="R735" s="687"/>
      <c r="S735" s="687"/>
      <c r="T735" s="688" t="str">
        <f>$X$34</f>
        <v>バレーボール指数</v>
      </c>
      <c r="U735" s="688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701"/>
      <c r="B736" s="702"/>
      <c r="C736" s="702"/>
      <c r="D736" s="702"/>
      <c r="E736" s="702"/>
      <c r="F736" s="702"/>
      <c r="G736" s="702"/>
      <c r="H736" s="702"/>
      <c r="I736" s="702"/>
      <c r="J736" s="702"/>
      <c r="K736" s="703"/>
      <c r="L736" s="12" t="s">
        <v>20</v>
      </c>
      <c r="M736" s="689" t="s">
        <v>19</v>
      </c>
      <c r="N736" s="689"/>
      <c r="O736" s="689"/>
      <c r="P736" s="689"/>
      <c r="Q736" s="689"/>
      <c r="R736" s="689"/>
      <c r="S736" s="689"/>
      <c r="T736" s="690" t="str">
        <f>X732</f>
        <v/>
      </c>
      <c r="U736" s="691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704" t="str">
        <f>$A$40</f>
        <v>フォーマット作成者　：　Komuro Consulting Group　小室匡史</v>
      </c>
      <c r="B737" s="704"/>
      <c r="C737" s="704"/>
      <c r="D737" s="704"/>
      <c r="E737" s="704"/>
      <c r="F737" s="704"/>
      <c r="G737" s="704"/>
      <c r="H737" s="704"/>
      <c r="I737" s="704"/>
      <c r="J737" s="704"/>
      <c r="K737" s="704"/>
      <c r="L737" s="421" t="s">
        <v>20</v>
      </c>
      <c r="M737" s="686" t="s">
        <v>104</v>
      </c>
      <c r="N737" s="686"/>
      <c r="O737" s="686"/>
      <c r="P737" s="686"/>
      <c r="Q737" s="686"/>
      <c r="R737" s="686"/>
      <c r="S737" s="686"/>
      <c r="T737" s="691"/>
      <c r="U737" s="691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2" t="str">
        <f>$A$1</f>
        <v>●●チームバレーボール体力指数　レーダーチャート</v>
      </c>
      <c r="B739" s="692"/>
      <c r="C739" s="692"/>
      <c r="D739" s="692"/>
      <c r="E739" s="692"/>
      <c r="F739" s="692"/>
      <c r="G739" s="692"/>
      <c r="H739" s="692"/>
      <c r="I739" s="692"/>
      <c r="J739" s="692"/>
      <c r="K739" s="692"/>
      <c r="L739" s="692"/>
      <c r="M739" s="692"/>
      <c r="N739" s="692"/>
      <c r="O739" s="692"/>
      <c r="P739" s="692"/>
      <c r="Q739" s="692"/>
      <c r="R739" s="692"/>
      <c r="S739" s="692"/>
      <c r="T739" s="692"/>
      <c r="U739" s="692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72" t="s">
        <v>10</v>
      </c>
      <c r="B740" s="693" t="str">
        <f>IF(表示変換!B24="","",表示変換!B24)</f>
        <v/>
      </c>
      <c r="C740" s="693"/>
      <c r="D740" s="9"/>
      <c r="E740" s="372" t="s">
        <v>11</v>
      </c>
      <c r="F740" s="694" t="str">
        <f>IF(表示変換!I24="","",表示変換!I24)</f>
        <v/>
      </c>
      <c r="G740" s="694"/>
      <c r="H740" s="373" t="s">
        <v>12</v>
      </c>
      <c r="I740" s="14"/>
      <c r="J740" s="373" t="s">
        <v>13</v>
      </c>
      <c r="K740" s="694" t="str">
        <f>IF(表示変換!J24="","",表示変換!J24)</f>
        <v/>
      </c>
      <c r="L740" s="694"/>
      <c r="M740" s="372" t="s">
        <v>14</v>
      </c>
      <c r="N740" s="6"/>
      <c r="O740" s="693" t="s">
        <v>15</v>
      </c>
      <c r="P740" s="693"/>
      <c r="Q740" s="693" t="str">
        <f>IF(表示変換!H24="","",表示変換!H24)</f>
        <v/>
      </c>
      <c r="R740" s="693"/>
      <c r="S740" s="695" t="str">
        <f>IF(入力!$C$4="","",入力!$C$4)</f>
        <v>2016.01.01</v>
      </c>
      <c r="T740" s="69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7" t="s">
        <v>5</v>
      </c>
      <c r="B742" s="710" t="s">
        <v>6</v>
      </c>
      <c r="C742" s="713" t="s">
        <v>0</v>
      </c>
      <c r="D742" s="696" t="s">
        <v>45</v>
      </c>
      <c r="E742" s="697"/>
      <c r="F742" s="696" t="s">
        <v>57</v>
      </c>
      <c r="G742" s="697"/>
      <c r="H742" s="696" t="s">
        <v>378</v>
      </c>
      <c r="I742" s="697"/>
      <c r="J742" s="696" t="s">
        <v>41</v>
      </c>
      <c r="K742" s="697"/>
      <c r="L742" s="705" t="s">
        <v>58</v>
      </c>
      <c r="M742" s="706"/>
      <c r="N742" s="705" t="s">
        <v>59</v>
      </c>
      <c r="O742" s="706"/>
      <c r="P742" s="705" t="s">
        <v>42</v>
      </c>
      <c r="Q742" s="706"/>
      <c r="R742" s="696" t="s">
        <v>46</v>
      </c>
      <c r="S742" s="697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8"/>
      <c r="B743" s="711"/>
      <c r="C743" s="714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9"/>
      <c r="B744" s="712"/>
      <c r="C744" s="715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8"/>
      <c r="B776" s="699"/>
      <c r="C776" s="699"/>
      <c r="D776" s="699"/>
      <c r="E776" s="699"/>
      <c r="F776" s="699"/>
      <c r="G776" s="699"/>
      <c r="H776" s="699"/>
      <c r="I776" s="699"/>
      <c r="J776" s="699"/>
      <c r="K776" s="700"/>
      <c r="L776" s="12" t="s">
        <v>20</v>
      </c>
      <c r="M776" s="687" t="s">
        <v>18</v>
      </c>
      <c r="N776" s="687"/>
      <c r="O776" s="687"/>
      <c r="P776" s="687"/>
      <c r="Q776" s="687"/>
      <c r="R776" s="687"/>
      <c r="S776" s="687"/>
      <c r="T776" s="688" t="str">
        <f>$X$34</f>
        <v>バレーボール指数</v>
      </c>
      <c r="U776" s="688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701"/>
      <c r="B777" s="702"/>
      <c r="C777" s="702"/>
      <c r="D777" s="702"/>
      <c r="E777" s="702"/>
      <c r="F777" s="702"/>
      <c r="G777" s="702"/>
      <c r="H777" s="702"/>
      <c r="I777" s="702"/>
      <c r="J777" s="702"/>
      <c r="K777" s="703"/>
      <c r="L777" s="12" t="s">
        <v>20</v>
      </c>
      <c r="M777" s="689" t="s">
        <v>19</v>
      </c>
      <c r="N777" s="689"/>
      <c r="O777" s="689"/>
      <c r="P777" s="689"/>
      <c r="Q777" s="689"/>
      <c r="R777" s="689"/>
      <c r="S777" s="689"/>
      <c r="T777" s="690" t="str">
        <f>X773</f>
        <v/>
      </c>
      <c r="U777" s="691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704" t="str">
        <f>$A$40</f>
        <v>フォーマット作成者　：　Komuro Consulting Group　小室匡史</v>
      </c>
      <c r="B778" s="704"/>
      <c r="C778" s="704"/>
      <c r="D778" s="704"/>
      <c r="E778" s="704"/>
      <c r="F778" s="704"/>
      <c r="G778" s="704"/>
      <c r="H778" s="704"/>
      <c r="I778" s="704"/>
      <c r="J778" s="704"/>
      <c r="K778" s="704"/>
      <c r="L778" s="421" t="s">
        <v>20</v>
      </c>
      <c r="M778" s="686" t="s">
        <v>104</v>
      </c>
      <c r="N778" s="686"/>
      <c r="O778" s="686"/>
      <c r="P778" s="686"/>
      <c r="Q778" s="686"/>
      <c r="R778" s="686"/>
      <c r="S778" s="686"/>
      <c r="T778" s="691"/>
      <c r="U778" s="691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2" t="str">
        <f>$A$1</f>
        <v>●●チームバレーボール体力指数　レーダーチャート</v>
      </c>
      <c r="B780" s="692"/>
      <c r="C780" s="692"/>
      <c r="D780" s="692"/>
      <c r="E780" s="692"/>
      <c r="F780" s="692"/>
      <c r="G780" s="692"/>
      <c r="H780" s="692"/>
      <c r="I780" s="692"/>
      <c r="J780" s="692"/>
      <c r="K780" s="692"/>
      <c r="L780" s="692"/>
      <c r="M780" s="692"/>
      <c r="N780" s="692"/>
      <c r="O780" s="692"/>
      <c r="P780" s="692"/>
      <c r="Q780" s="692"/>
      <c r="R780" s="692"/>
      <c r="S780" s="692"/>
      <c r="T780" s="692"/>
      <c r="U780" s="692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72" t="s">
        <v>10</v>
      </c>
      <c r="B781" s="693" t="str">
        <f>IF(表示変換!B25="","",表示変換!B25)</f>
        <v/>
      </c>
      <c r="C781" s="693"/>
      <c r="D781" s="9"/>
      <c r="E781" s="372" t="s">
        <v>11</v>
      </c>
      <c r="F781" s="694" t="str">
        <f>IF(表示変換!I25="","",表示変換!I25)</f>
        <v/>
      </c>
      <c r="G781" s="694"/>
      <c r="H781" s="373" t="s">
        <v>12</v>
      </c>
      <c r="I781" s="14"/>
      <c r="J781" s="373" t="s">
        <v>13</v>
      </c>
      <c r="K781" s="694" t="str">
        <f>IF(表示変換!J25="","",表示変換!J25)</f>
        <v/>
      </c>
      <c r="L781" s="694"/>
      <c r="M781" s="372" t="s">
        <v>14</v>
      </c>
      <c r="N781" s="6"/>
      <c r="O781" s="693" t="s">
        <v>15</v>
      </c>
      <c r="P781" s="693"/>
      <c r="Q781" s="693" t="str">
        <f>IF(表示変換!H25="","",表示変換!H25)</f>
        <v/>
      </c>
      <c r="R781" s="693"/>
      <c r="S781" s="695" t="str">
        <f>IF(入力!$C$4="","",入力!$C$4)</f>
        <v>2016.01.01</v>
      </c>
      <c r="T781" s="69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7" t="s">
        <v>5</v>
      </c>
      <c r="B783" s="710" t="s">
        <v>6</v>
      </c>
      <c r="C783" s="713" t="s">
        <v>0</v>
      </c>
      <c r="D783" s="696" t="s">
        <v>45</v>
      </c>
      <c r="E783" s="697"/>
      <c r="F783" s="696" t="s">
        <v>57</v>
      </c>
      <c r="G783" s="697"/>
      <c r="H783" s="696" t="s">
        <v>378</v>
      </c>
      <c r="I783" s="697"/>
      <c r="J783" s="696" t="s">
        <v>41</v>
      </c>
      <c r="K783" s="697"/>
      <c r="L783" s="705" t="s">
        <v>58</v>
      </c>
      <c r="M783" s="706"/>
      <c r="N783" s="705" t="s">
        <v>59</v>
      </c>
      <c r="O783" s="706"/>
      <c r="P783" s="705" t="s">
        <v>42</v>
      </c>
      <c r="Q783" s="706"/>
      <c r="R783" s="696" t="s">
        <v>46</v>
      </c>
      <c r="S783" s="697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8"/>
      <c r="B784" s="711"/>
      <c r="C784" s="714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9"/>
      <c r="B785" s="712"/>
      <c r="C785" s="715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8"/>
      <c r="B817" s="699"/>
      <c r="C817" s="699"/>
      <c r="D817" s="699"/>
      <c r="E817" s="699"/>
      <c r="F817" s="699"/>
      <c r="G817" s="699"/>
      <c r="H817" s="699"/>
      <c r="I817" s="699"/>
      <c r="J817" s="699"/>
      <c r="K817" s="700"/>
      <c r="L817" s="12" t="s">
        <v>20</v>
      </c>
      <c r="M817" s="687" t="s">
        <v>18</v>
      </c>
      <c r="N817" s="687"/>
      <c r="O817" s="687"/>
      <c r="P817" s="687"/>
      <c r="Q817" s="687"/>
      <c r="R817" s="687"/>
      <c r="S817" s="687"/>
      <c r="T817" s="688" t="str">
        <f>$X$34</f>
        <v>バレーボール指数</v>
      </c>
      <c r="U817" s="688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701"/>
      <c r="B818" s="702"/>
      <c r="C818" s="702"/>
      <c r="D818" s="702"/>
      <c r="E818" s="702"/>
      <c r="F818" s="702"/>
      <c r="G818" s="702"/>
      <c r="H818" s="702"/>
      <c r="I818" s="702"/>
      <c r="J818" s="702"/>
      <c r="K818" s="703"/>
      <c r="L818" s="12" t="s">
        <v>20</v>
      </c>
      <c r="M818" s="689" t="s">
        <v>19</v>
      </c>
      <c r="N818" s="689"/>
      <c r="O818" s="689"/>
      <c r="P818" s="689"/>
      <c r="Q818" s="689"/>
      <c r="R818" s="689"/>
      <c r="S818" s="689"/>
      <c r="T818" s="690" t="str">
        <f>X814</f>
        <v/>
      </c>
      <c r="U818" s="691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704" t="str">
        <f>$A$40</f>
        <v>フォーマット作成者　：　Komuro Consulting Group　小室匡史</v>
      </c>
      <c r="B819" s="704"/>
      <c r="C819" s="704"/>
      <c r="D819" s="704"/>
      <c r="E819" s="704"/>
      <c r="F819" s="704"/>
      <c r="G819" s="704"/>
      <c r="H819" s="704"/>
      <c r="I819" s="704"/>
      <c r="J819" s="704"/>
      <c r="K819" s="704"/>
      <c r="L819" s="421" t="s">
        <v>20</v>
      </c>
      <c r="M819" s="686" t="s">
        <v>104</v>
      </c>
      <c r="N819" s="686"/>
      <c r="O819" s="686"/>
      <c r="P819" s="686"/>
      <c r="Q819" s="686"/>
      <c r="R819" s="686"/>
      <c r="S819" s="686"/>
      <c r="T819" s="691"/>
      <c r="U819" s="691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2" t="str">
        <f>$A$1</f>
        <v>●●チームバレーボール体力指数　レーダーチャート</v>
      </c>
      <c r="B821" s="692"/>
      <c r="C821" s="692"/>
      <c r="D821" s="692"/>
      <c r="E821" s="692"/>
      <c r="F821" s="692"/>
      <c r="G821" s="692"/>
      <c r="H821" s="692"/>
      <c r="I821" s="692"/>
      <c r="J821" s="692"/>
      <c r="K821" s="692"/>
      <c r="L821" s="692"/>
      <c r="M821" s="692"/>
      <c r="N821" s="692"/>
      <c r="O821" s="692"/>
      <c r="P821" s="692"/>
      <c r="Q821" s="692"/>
      <c r="R821" s="692"/>
      <c r="S821" s="692"/>
      <c r="T821" s="692"/>
      <c r="U821" s="692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72" t="s">
        <v>10</v>
      </c>
      <c r="B822" s="693" t="str">
        <f>IF(表示変換!B26="","",表示変換!B26)</f>
        <v/>
      </c>
      <c r="C822" s="693"/>
      <c r="D822" s="9"/>
      <c r="E822" s="372" t="s">
        <v>11</v>
      </c>
      <c r="F822" s="694" t="str">
        <f>IF(表示変換!I26="","",表示変換!I26)</f>
        <v/>
      </c>
      <c r="G822" s="694"/>
      <c r="H822" s="373" t="s">
        <v>12</v>
      </c>
      <c r="I822" s="14"/>
      <c r="J822" s="373" t="s">
        <v>13</v>
      </c>
      <c r="K822" s="694" t="str">
        <f>IF(表示変換!J26="","",表示変換!J26)</f>
        <v/>
      </c>
      <c r="L822" s="694"/>
      <c r="M822" s="372" t="s">
        <v>14</v>
      </c>
      <c r="N822" s="6"/>
      <c r="O822" s="693" t="s">
        <v>15</v>
      </c>
      <c r="P822" s="693"/>
      <c r="Q822" s="693" t="str">
        <f>IF(表示変換!H26="","",表示変換!H26)</f>
        <v/>
      </c>
      <c r="R822" s="693"/>
      <c r="S822" s="695" t="str">
        <f>IF(入力!$C$4="","",入力!$C$4)</f>
        <v>2016.01.01</v>
      </c>
      <c r="T822" s="69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7" t="s">
        <v>5</v>
      </c>
      <c r="B824" s="710" t="s">
        <v>6</v>
      </c>
      <c r="C824" s="713" t="s">
        <v>0</v>
      </c>
      <c r="D824" s="696" t="s">
        <v>45</v>
      </c>
      <c r="E824" s="697"/>
      <c r="F824" s="696" t="s">
        <v>57</v>
      </c>
      <c r="G824" s="697"/>
      <c r="H824" s="696" t="s">
        <v>378</v>
      </c>
      <c r="I824" s="697"/>
      <c r="J824" s="696" t="s">
        <v>41</v>
      </c>
      <c r="K824" s="697"/>
      <c r="L824" s="705" t="s">
        <v>58</v>
      </c>
      <c r="M824" s="706"/>
      <c r="N824" s="705" t="s">
        <v>59</v>
      </c>
      <c r="O824" s="706"/>
      <c r="P824" s="705" t="s">
        <v>42</v>
      </c>
      <c r="Q824" s="706"/>
      <c r="R824" s="696" t="s">
        <v>46</v>
      </c>
      <c r="S824" s="697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8"/>
      <c r="B825" s="711"/>
      <c r="C825" s="714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9"/>
      <c r="B826" s="712"/>
      <c r="C826" s="715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8"/>
      <c r="B858" s="699"/>
      <c r="C858" s="699"/>
      <c r="D858" s="699"/>
      <c r="E858" s="699"/>
      <c r="F858" s="699"/>
      <c r="G858" s="699"/>
      <c r="H858" s="699"/>
      <c r="I858" s="699"/>
      <c r="J858" s="699"/>
      <c r="K858" s="700"/>
      <c r="L858" s="12" t="s">
        <v>20</v>
      </c>
      <c r="M858" s="687" t="s">
        <v>18</v>
      </c>
      <c r="N858" s="687"/>
      <c r="O858" s="687"/>
      <c r="P858" s="687"/>
      <c r="Q858" s="687"/>
      <c r="R858" s="687"/>
      <c r="S858" s="687"/>
      <c r="T858" s="688" t="str">
        <f>$X$34</f>
        <v>バレーボール指数</v>
      </c>
      <c r="U858" s="688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701"/>
      <c r="B859" s="702"/>
      <c r="C859" s="702"/>
      <c r="D859" s="702"/>
      <c r="E859" s="702"/>
      <c r="F859" s="702"/>
      <c r="G859" s="702"/>
      <c r="H859" s="702"/>
      <c r="I859" s="702"/>
      <c r="J859" s="702"/>
      <c r="K859" s="703"/>
      <c r="L859" s="12" t="s">
        <v>20</v>
      </c>
      <c r="M859" s="689" t="s">
        <v>19</v>
      </c>
      <c r="N859" s="689"/>
      <c r="O859" s="689"/>
      <c r="P859" s="689"/>
      <c r="Q859" s="689"/>
      <c r="R859" s="689"/>
      <c r="S859" s="689"/>
      <c r="T859" s="690" t="str">
        <f>X855</f>
        <v/>
      </c>
      <c r="U859" s="691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704" t="str">
        <f>$A$40</f>
        <v>フォーマット作成者　：　Komuro Consulting Group　小室匡史</v>
      </c>
      <c r="B860" s="704"/>
      <c r="C860" s="704"/>
      <c r="D860" s="704"/>
      <c r="E860" s="704"/>
      <c r="F860" s="704"/>
      <c r="G860" s="704"/>
      <c r="H860" s="704"/>
      <c r="I860" s="704"/>
      <c r="J860" s="704"/>
      <c r="K860" s="704"/>
      <c r="L860" s="421" t="s">
        <v>20</v>
      </c>
      <c r="M860" s="686" t="s">
        <v>104</v>
      </c>
      <c r="N860" s="686"/>
      <c r="O860" s="686"/>
      <c r="P860" s="686"/>
      <c r="Q860" s="686"/>
      <c r="R860" s="686"/>
      <c r="S860" s="686"/>
      <c r="T860" s="691"/>
      <c r="U860" s="691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2" t="str">
        <f>$A$1</f>
        <v>●●チームバレーボール体力指数　レーダーチャート</v>
      </c>
      <c r="B862" s="692"/>
      <c r="C862" s="692"/>
      <c r="D862" s="692"/>
      <c r="E862" s="692"/>
      <c r="F862" s="692"/>
      <c r="G862" s="692"/>
      <c r="H862" s="692"/>
      <c r="I862" s="692"/>
      <c r="J862" s="692"/>
      <c r="K862" s="692"/>
      <c r="L862" s="692"/>
      <c r="M862" s="692"/>
      <c r="N862" s="692"/>
      <c r="O862" s="692"/>
      <c r="P862" s="692"/>
      <c r="Q862" s="692"/>
      <c r="R862" s="692"/>
      <c r="S862" s="692"/>
      <c r="T862" s="692"/>
      <c r="U862" s="692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72" t="s">
        <v>10</v>
      </c>
      <c r="B863" s="693" t="str">
        <f>IF(表示変換!B27="","",表示変換!B27)</f>
        <v/>
      </c>
      <c r="C863" s="693"/>
      <c r="D863" s="9"/>
      <c r="E863" s="372" t="s">
        <v>11</v>
      </c>
      <c r="F863" s="694" t="str">
        <f>IF(表示変換!I27="","",表示変換!I27)</f>
        <v/>
      </c>
      <c r="G863" s="694"/>
      <c r="H863" s="373" t="s">
        <v>12</v>
      </c>
      <c r="I863" s="14"/>
      <c r="J863" s="373" t="s">
        <v>13</v>
      </c>
      <c r="K863" s="694" t="str">
        <f>IF(表示変換!J27="","",表示変換!J27)</f>
        <v/>
      </c>
      <c r="L863" s="694"/>
      <c r="M863" s="372" t="s">
        <v>14</v>
      </c>
      <c r="N863" s="6"/>
      <c r="O863" s="693" t="s">
        <v>15</v>
      </c>
      <c r="P863" s="693"/>
      <c r="Q863" s="693" t="str">
        <f>IF(表示変換!H27="","",表示変換!H27)</f>
        <v/>
      </c>
      <c r="R863" s="693"/>
      <c r="S863" s="695" t="str">
        <f>IF(入力!$C$4="","",入力!$C$4)</f>
        <v>2016.01.01</v>
      </c>
      <c r="T863" s="69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7" t="s">
        <v>5</v>
      </c>
      <c r="B865" s="710" t="s">
        <v>6</v>
      </c>
      <c r="C865" s="713" t="s">
        <v>0</v>
      </c>
      <c r="D865" s="696" t="s">
        <v>45</v>
      </c>
      <c r="E865" s="697"/>
      <c r="F865" s="696" t="s">
        <v>57</v>
      </c>
      <c r="G865" s="697"/>
      <c r="H865" s="696" t="s">
        <v>378</v>
      </c>
      <c r="I865" s="697"/>
      <c r="J865" s="696" t="s">
        <v>41</v>
      </c>
      <c r="K865" s="697"/>
      <c r="L865" s="705" t="s">
        <v>58</v>
      </c>
      <c r="M865" s="706"/>
      <c r="N865" s="705" t="s">
        <v>59</v>
      </c>
      <c r="O865" s="706"/>
      <c r="P865" s="705" t="s">
        <v>42</v>
      </c>
      <c r="Q865" s="706"/>
      <c r="R865" s="696" t="s">
        <v>46</v>
      </c>
      <c r="S865" s="697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8"/>
      <c r="B866" s="711"/>
      <c r="C866" s="714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9"/>
      <c r="B867" s="712"/>
      <c r="C867" s="715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8"/>
      <c r="B899" s="699"/>
      <c r="C899" s="699"/>
      <c r="D899" s="699"/>
      <c r="E899" s="699"/>
      <c r="F899" s="699"/>
      <c r="G899" s="699"/>
      <c r="H899" s="699"/>
      <c r="I899" s="699"/>
      <c r="J899" s="699"/>
      <c r="K899" s="700"/>
      <c r="L899" s="12" t="s">
        <v>20</v>
      </c>
      <c r="M899" s="687" t="s">
        <v>18</v>
      </c>
      <c r="N899" s="687"/>
      <c r="O899" s="687"/>
      <c r="P899" s="687"/>
      <c r="Q899" s="687"/>
      <c r="R899" s="687"/>
      <c r="S899" s="687"/>
      <c r="T899" s="688" t="str">
        <f>$X$34</f>
        <v>バレーボール指数</v>
      </c>
      <c r="U899" s="688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701"/>
      <c r="B900" s="702"/>
      <c r="C900" s="702"/>
      <c r="D900" s="702"/>
      <c r="E900" s="702"/>
      <c r="F900" s="702"/>
      <c r="G900" s="702"/>
      <c r="H900" s="702"/>
      <c r="I900" s="702"/>
      <c r="J900" s="702"/>
      <c r="K900" s="703"/>
      <c r="L900" s="12" t="s">
        <v>20</v>
      </c>
      <c r="M900" s="689" t="s">
        <v>19</v>
      </c>
      <c r="N900" s="689"/>
      <c r="O900" s="689"/>
      <c r="P900" s="689"/>
      <c r="Q900" s="689"/>
      <c r="R900" s="689"/>
      <c r="S900" s="689"/>
      <c r="T900" s="690" t="str">
        <f>X896</f>
        <v/>
      </c>
      <c r="U900" s="691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704" t="str">
        <f>$A$40</f>
        <v>フォーマット作成者　：　Komuro Consulting Group　小室匡史</v>
      </c>
      <c r="B901" s="704"/>
      <c r="C901" s="704"/>
      <c r="D901" s="704"/>
      <c r="E901" s="704"/>
      <c r="F901" s="704"/>
      <c r="G901" s="704"/>
      <c r="H901" s="704"/>
      <c r="I901" s="704"/>
      <c r="J901" s="704"/>
      <c r="K901" s="704"/>
      <c r="L901" s="421" t="s">
        <v>20</v>
      </c>
      <c r="M901" s="686" t="s">
        <v>104</v>
      </c>
      <c r="N901" s="686"/>
      <c r="O901" s="686"/>
      <c r="P901" s="686"/>
      <c r="Q901" s="686"/>
      <c r="R901" s="686"/>
      <c r="S901" s="686"/>
      <c r="T901" s="691"/>
      <c r="U901" s="691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2" t="str">
        <f>$A$1</f>
        <v>●●チームバレーボール体力指数　レーダーチャート</v>
      </c>
      <c r="B903" s="692"/>
      <c r="C903" s="692"/>
      <c r="D903" s="692"/>
      <c r="E903" s="692"/>
      <c r="F903" s="692"/>
      <c r="G903" s="692"/>
      <c r="H903" s="692"/>
      <c r="I903" s="692"/>
      <c r="J903" s="692"/>
      <c r="K903" s="692"/>
      <c r="L903" s="692"/>
      <c r="M903" s="692"/>
      <c r="N903" s="692"/>
      <c r="O903" s="692"/>
      <c r="P903" s="692"/>
      <c r="Q903" s="692"/>
      <c r="R903" s="692"/>
      <c r="S903" s="692"/>
      <c r="T903" s="692"/>
      <c r="U903" s="692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72" t="s">
        <v>10</v>
      </c>
      <c r="B904" s="693" t="str">
        <f>IF(表示変換!B28="","",表示変換!B28)</f>
        <v/>
      </c>
      <c r="C904" s="693"/>
      <c r="D904" s="9"/>
      <c r="E904" s="372" t="s">
        <v>11</v>
      </c>
      <c r="F904" s="694" t="str">
        <f>IF(表示変換!I28="","",表示変換!I28)</f>
        <v/>
      </c>
      <c r="G904" s="694"/>
      <c r="H904" s="373" t="s">
        <v>12</v>
      </c>
      <c r="I904" s="14"/>
      <c r="J904" s="373" t="s">
        <v>13</v>
      </c>
      <c r="K904" s="694" t="str">
        <f>IF(表示変換!J28="","",表示変換!J28)</f>
        <v/>
      </c>
      <c r="L904" s="694"/>
      <c r="M904" s="372" t="s">
        <v>14</v>
      </c>
      <c r="N904" s="6"/>
      <c r="O904" s="693" t="s">
        <v>15</v>
      </c>
      <c r="P904" s="693"/>
      <c r="Q904" s="693" t="str">
        <f>IF(表示変換!H28="","",表示変換!H28)</f>
        <v/>
      </c>
      <c r="R904" s="693"/>
      <c r="S904" s="695" t="str">
        <f>IF(入力!$C$4="","",入力!$C$4)</f>
        <v>2016.01.01</v>
      </c>
      <c r="T904" s="69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7" t="s">
        <v>5</v>
      </c>
      <c r="B906" s="710" t="s">
        <v>6</v>
      </c>
      <c r="C906" s="713" t="s">
        <v>0</v>
      </c>
      <c r="D906" s="696" t="s">
        <v>45</v>
      </c>
      <c r="E906" s="697"/>
      <c r="F906" s="696" t="s">
        <v>57</v>
      </c>
      <c r="G906" s="697"/>
      <c r="H906" s="696" t="s">
        <v>378</v>
      </c>
      <c r="I906" s="697"/>
      <c r="J906" s="696" t="s">
        <v>41</v>
      </c>
      <c r="K906" s="697"/>
      <c r="L906" s="705" t="s">
        <v>58</v>
      </c>
      <c r="M906" s="706"/>
      <c r="N906" s="705" t="s">
        <v>59</v>
      </c>
      <c r="O906" s="706"/>
      <c r="P906" s="705" t="s">
        <v>42</v>
      </c>
      <c r="Q906" s="706"/>
      <c r="R906" s="696" t="s">
        <v>46</v>
      </c>
      <c r="S906" s="697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8"/>
      <c r="B907" s="711"/>
      <c r="C907" s="714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9"/>
      <c r="B908" s="712"/>
      <c r="C908" s="715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8"/>
      <c r="B940" s="699"/>
      <c r="C940" s="699"/>
      <c r="D940" s="699"/>
      <c r="E940" s="699"/>
      <c r="F940" s="699"/>
      <c r="G940" s="699"/>
      <c r="H940" s="699"/>
      <c r="I940" s="699"/>
      <c r="J940" s="699"/>
      <c r="K940" s="700"/>
      <c r="L940" s="12" t="s">
        <v>20</v>
      </c>
      <c r="M940" s="687" t="s">
        <v>18</v>
      </c>
      <c r="N940" s="687"/>
      <c r="O940" s="687"/>
      <c r="P940" s="687"/>
      <c r="Q940" s="687"/>
      <c r="R940" s="687"/>
      <c r="S940" s="687"/>
      <c r="T940" s="688" t="str">
        <f>$X$34</f>
        <v>バレーボール指数</v>
      </c>
      <c r="U940" s="688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701"/>
      <c r="B941" s="702"/>
      <c r="C941" s="702"/>
      <c r="D941" s="702"/>
      <c r="E941" s="702"/>
      <c r="F941" s="702"/>
      <c r="G941" s="702"/>
      <c r="H941" s="702"/>
      <c r="I941" s="702"/>
      <c r="J941" s="702"/>
      <c r="K941" s="703"/>
      <c r="L941" s="12" t="s">
        <v>20</v>
      </c>
      <c r="M941" s="689" t="s">
        <v>19</v>
      </c>
      <c r="N941" s="689"/>
      <c r="O941" s="689"/>
      <c r="P941" s="689"/>
      <c r="Q941" s="689"/>
      <c r="R941" s="689"/>
      <c r="S941" s="689"/>
      <c r="T941" s="690" t="str">
        <f>X937</f>
        <v/>
      </c>
      <c r="U941" s="691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704" t="str">
        <f>$A$40</f>
        <v>フォーマット作成者　：　Komuro Consulting Group　小室匡史</v>
      </c>
      <c r="B942" s="704"/>
      <c r="C942" s="704"/>
      <c r="D942" s="704"/>
      <c r="E942" s="704"/>
      <c r="F942" s="704"/>
      <c r="G942" s="704"/>
      <c r="H942" s="704"/>
      <c r="I942" s="704"/>
      <c r="J942" s="704"/>
      <c r="K942" s="704"/>
      <c r="L942" s="421" t="s">
        <v>20</v>
      </c>
      <c r="M942" s="686" t="s">
        <v>104</v>
      </c>
      <c r="N942" s="686"/>
      <c r="O942" s="686"/>
      <c r="P942" s="686"/>
      <c r="Q942" s="686"/>
      <c r="R942" s="686"/>
      <c r="S942" s="686"/>
      <c r="T942" s="691"/>
      <c r="U942" s="691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2" t="str">
        <f>$A$1</f>
        <v>●●チームバレーボール体力指数　レーダーチャート</v>
      </c>
      <c r="B944" s="692"/>
      <c r="C944" s="692"/>
      <c r="D944" s="692"/>
      <c r="E944" s="692"/>
      <c r="F944" s="692"/>
      <c r="G944" s="692"/>
      <c r="H944" s="692"/>
      <c r="I944" s="692"/>
      <c r="J944" s="692"/>
      <c r="K944" s="692"/>
      <c r="L944" s="692"/>
      <c r="M944" s="692"/>
      <c r="N944" s="692"/>
      <c r="O944" s="692"/>
      <c r="P944" s="692"/>
      <c r="Q944" s="692"/>
      <c r="R944" s="692"/>
      <c r="S944" s="692"/>
      <c r="T944" s="692"/>
      <c r="U944" s="692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72" t="s">
        <v>10</v>
      </c>
      <c r="B945" s="693" t="str">
        <f>IF(表示変換!B29="","",表示変換!B29)</f>
        <v/>
      </c>
      <c r="C945" s="693"/>
      <c r="D945" s="9"/>
      <c r="E945" s="372" t="s">
        <v>11</v>
      </c>
      <c r="F945" s="694" t="str">
        <f>IF(表示変換!I29="","",表示変換!I29)</f>
        <v/>
      </c>
      <c r="G945" s="694"/>
      <c r="H945" s="373" t="s">
        <v>12</v>
      </c>
      <c r="I945" s="14"/>
      <c r="J945" s="373" t="s">
        <v>13</v>
      </c>
      <c r="K945" s="694" t="str">
        <f>IF(表示変換!J29="","",表示変換!J29)</f>
        <v/>
      </c>
      <c r="L945" s="694"/>
      <c r="M945" s="372" t="s">
        <v>14</v>
      </c>
      <c r="N945" s="6"/>
      <c r="O945" s="693" t="s">
        <v>15</v>
      </c>
      <c r="P945" s="693"/>
      <c r="Q945" s="693" t="str">
        <f>IF(表示変換!H29="","",表示変換!H29)</f>
        <v/>
      </c>
      <c r="R945" s="693"/>
      <c r="S945" s="695" t="str">
        <f>IF(入力!$C$4="","",入力!$C$4)</f>
        <v>2016.01.01</v>
      </c>
      <c r="T945" s="69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7" t="s">
        <v>5</v>
      </c>
      <c r="B947" s="710" t="s">
        <v>6</v>
      </c>
      <c r="C947" s="713" t="s">
        <v>0</v>
      </c>
      <c r="D947" s="696" t="s">
        <v>45</v>
      </c>
      <c r="E947" s="697"/>
      <c r="F947" s="696" t="s">
        <v>57</v>
      </c>
      <c r="G947" s="697"/>
      <c r="H947" s="696" t="s">
        <v>378</v>
      </c>
      <c r="I947" s="697"/>
      <c r="J947" s="696" t="s">
        <v>41</v>
      </c>
      <c r="K947" s="697"/>
      <c r="L947" s="705" t="s">
        <v>58</v>
      </c>
      <c r="M947" s="706"/>
      <c r="N947" s="705" t="s">
        <v>59</v>
      </c>
      <c r="O947" s="706"/>
      <c r="P947" s="705" t="s">
        <v>42</v>
      </c>
      <c r="Q947" s="706"/>
      <c r="R947" s="696" t="s">
        <v>46</v>
      </c>
      <c r="S947" s="697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8"/>
      <c r="B948" s="711"/>
      <c r="C948" s="714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9"/>
      <c r="B949" s="712"/>
      <c r="C949" s="715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8"/>
      <c r="B981" s="699"/>
      <c r="C981" s="699"/>
      <c r="D981" s="699"/>
      <c r="E981" s="699"/>
      <c r="F981" s="699"/>
      <c r="G981" s="699"/>
      <c r="H981" s="699"/>
      <c r="I981" s="699"/>
      <c r="J981" s="699"/>
      <c r="K981" s="700"/>
      <c r="L981" s="12" t="s">
        <v>20</v>
      </c>
      <c r="M981" s="687" t="s">
        <v>18</v>
      </c>
      <c r="N981" s="687"/>
      <c r="O981" s="687"/>
      <c r="P981" s="687"/>
      <c r="Q981" s="687"/>
      <c r="R981" s="687"/>
      <c r="S981" s="687"/>
      <c r="T981" s="688" t="str">
        <f>$X$34</f>
        <v>バレーボール指数</v>
      </c>
      <c r="U981" s="688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701"/>
      <c r="B982" s="702"/>
      <c r="C982" s="702"/>
      <c r="D982" s="702"/>
      <c r="E982" s="702"/>
      <c r="F982" s="702"/>
      <c r="G982" s="702"/>
      <c r="H982" s="702"/>
      <c r="I982" s="702"/>
      <c r="J982" s="702"/>
      <c r="K982" s="703"/>
      <c r="L982" s="12" t="s">
        <v>20</v>
      </c>
      <c r="M982" s="689" t="s">
        <v>19</v>
      </c>
      <c r="N982" s="689"/>
      <c r="O982" s="689"/>
      <c r="P982" s="689"/>
      <c r="Q982" s="689"/>
      <c r="R982" s="689"/>
      <c r="S982" s="689"/>
      <c r="T982" s="690" t="str">
        <f>X978</f>
        <v/>
      </c>
      <c r="U982" s="691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704" t="str">
        <f>$A$40</f>
        <v>フォーマット作成者　：　Komuro Consulting Group　小室匡史</v>
      </c>
      <c r="B983" s="704"/>
      <c r="C983" s="704"/>
      <c r="D983" s="704"/>
      <c r="E983" s="704"/>
      <c r="F983" s="704"/>
      <c r="G983" s="704"/>
      <c r="H983" s="704"/>
      <c r="I983" s="704"/>
      <c r="J983" s="704"/>
      <c r="K983" s="704"/>
      <c r="L983" s="421" t="s">
        <v>20</v>
      </c>
      <c r="M983" s="686" t="s">
        <v>104</v>
      </c>
      <c r="N983" s="686"/>
      <c r="O983" s="686"/>
      <c r="P983" s="686"/>
      <c r="Q983" s="686"/>
      <c r="R983" s="686"/>
      <c r="S983" s="686"/>
      <c r="T983" s="691"/>
      <c r="U983" s="691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2" t="str">
        <f>$A$1</f>
        <v>●●チームバレーボール体力指数　レーダーチャート</v>
      </c>
      <c r="B985" s="692"/>
      <c r="C985" s="692"/>
      <c r="D985" s="692"/>
      <c r="E985" s="692"/>
      <c r="F985" s="692"/>
      <c r="G985" s="692"/>
      <c r="H985" s="692"/>
      <c r="I985" s="692"/>
      <c r="J985" s="692"/>
      <c r="K985" s="692"/>
      <c r="L985" s="692"/>
      <c r="M985" s="692"/>
      <c r="N985" s="692"/>
      <c r="O985" s="692"/>
      <c r="P985" s="692"/>
      <c r="Q985" s="692"/>
      <c r="R985" s="692"/>
      <c r="S985" s="692"/>
      <c r="T985" s="692"/>
      <c r="U985" s="692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72" t="s">
        <v>10</v>
      </c>
      <c r="B986" s="693" t="str">
        <f>IF(表示変換!B30="","",表示変換!B30)</f>
        <v/>
      </c>
      <c r="C986" s="693"/>
      <c r="D986" s="9"/>
      <c r="E986" s="372" t="s">
        <v>11</v>
      </c>
      <c r="F986" s="694" t="str">
        <f>IF(表示変換!I30="","",表示変換!I30)</f>
        <v/>
      </c>
      <c r="G986" s="694"/>
      <c r="H986" s="373" t="s">
        <v>12</v>
      </c>
      <c r="I986" s="14"/>
      <c r="J986" s="373" t="s">
        <v>13</v>
      </c>
      <c r="K986" s="694" t="str">
        <f>IF(表示変換!J30="","",表示変換!J30)</f>
        <v/>
      </c>
      <c r="L986" s="694"/>
      <c r="M986" s="372" t="s">
        <v>14</v>
      </c>
      <c r="N986" s="6"/>
      <c r="O986" s="693" t="s">
        <v>15</v>
      </c>
      <c r="P986" s="693"/>
      <c r="Q986" s="693" t="str">
        <f>IF(表示変換!H30="","",表示変換!H30)</f>
        <v/>
      </c>
      <c r="R986" s="693"/>
      <c r="S986" s="695" t="str">
        <f>IF(入力!$C$4="","",入力!$C$4)</f>
        <v>2016.01.01</v>
      </c>
      <c r="T986" s="69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7" t="s">
        <v>5</v>
      </c>
      <c r="B988" s="710" t="s">
        <v>6</v>
      </c>
      <c r="C988" s="713" t="s">
        <v>0</v>
      </c>
      <c r="D988" s="696" t="s">
        <v>45</v>
      </c>
      <c r="E988" s="697"/>
      <c r="F988" s="696" t="s">
        <v>57</v>
      </c>
      <c r="G988" s="697"/>
      <c r="H988" s="696" t="s">
        <v>378</v>
      </c>
      <c r="I988" s="697"/>
      <c r="J988" s="696" t="s">
        <v>41</v>
      </c>
      <c r="K988" s="697"/>
      <c r="L988" s="705" t="s">
        <v>58</v>
      </c>
      <c r="M988" s="706"/>
      <c r="N988" s="705" t="s">
        <v>59</v>
      </c>
      <c r="O988" s="706"/>
      <c r="P988" s="705" t="s">
        <v>42</v>
      </c>
      <c r="Q988" s="706"/>
      <c r="R988" s="696" t="s">
        <v>46</v>
      </c>
      <c r="S988" s="697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8"/>
      <c r="B989" s="711"/>
      <c r="C989" s="714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9"/>
      <c r="B990" s="712"/>
      <c r="C990" s="715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8"/>
      <c r="B1022" s="699"/>
      <c r="C1022" s="699"/>
      <c r="D1022" s="699"/>
      <c r="E1022" s="699"/>
      <c r="F1022" s="699"/>
      <c r="G1022" s="699"/>
      <c r="H1022" s="699"/>
      <c r="I1022" s="699"/>
      <c r="J1022" s="699"/>
      <c r="K1022" s="700"/>
      <c r="L1022" s="12" t="s">
        <v>20</v>
      </c>
      <c r="M1022" s="687" t="s">
        <v>18</v>
      </c>
      <c r="N1022" s="687"/>
      <c r="O1022" s="687"/>
      <c r="P1022" s="687"/>
      <c r="Q1022" s="687"/>
      <c r="R1022" s="687"/>
      <c r="S1022" s="687"/>
      <c r="T1022" s="688" t="str">
        <f>$X$34</f>
        <v>バレーボール指数</v>
      </c>
      <c r="U1022" s="688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701"/>
      <c r="B1023" s="702"/>
      <c r="C1023" s="702"/>
      <c r="D1023" s="702"/>
      <c r="E1023" s="702"/>
      <c r="F1023" s="702"/>
      <c r="G1023" s="702"/>
      <c r="H1023" s="702"/>
      <c r="I1023" s="702"/>
      <c r="J1023" s="702"/>
      <c r="K1023" s="703"/>
      <c r="L1023" s="12" t="s">
        <v>20</v>
      </c>
      <c r="M1023" s="689" t="s">
        <v>19</v>
      </c>
      <c r="N1023" s="689"/>
      <c r="O1023" s="689"/>
      <c r="P1023" s="689"/>
      <c r="Q1023" s="689"/>
      <c r="R1023" s="689"/>
      <c r="S1023" s="689"/>
      <c r="T1023" s="690" t="str">
        <f>X1019</f>
        <v/>
      </c>
      <c r="U1023" s="691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704" t="str">
        <f>$A$40</f>
        <v>フォーマット作成者　：　Komuro Consulting Group　小室匡史</v>
      </c>
      <c r="B1024" s="704"/>
      <c r="C1024" s="704"/>
      <c r="D1024" s="704"/>
      <c r="E1024" s="704"/>
      <c r="F1024" s="704"/>
      <c r="G1024" s="704"/>
      <c r="H1024" s="704"/>
      <c r="I1024" s="704"/>
      <c r="J1024" s="704"/>
      <c r="K1024" s="704"/>
      <c r="L1024" s="421" t="s">
        <v>20</v>
      </c>
      <c r="M1024" s="686" t="s">
        <v>104</v>
      </c>
      <c r="N1024" s="686"/>
      <c r="O1024" s="686"/>
      <c r="P1024" s="686"/>
      <c r="Q1024" s="686"/>
      <c r="R1024" s="686"/>
      <c r="S1024" s="686"/>
      <c r="T1024" s="691"/>
      <c r="U1024" s="691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2" t="str">
        <f>$A$1</f>
        <v>●●チームバレーボール体力指数　レーダーチャート</v>
      </c>
      <c r="B1026" s="692"/>
      <c r="C1026" s="692"/>
      <c r="D1026" s="692"/>
      <c r="E1026" s="692"/>
      <c r="F1026" s="692"/>
      <c r="G1026" s="692"/>
      <c r="H1026" s="692"/>
      <c r="I1026" s="692"/>
      <c r="J1026" s="692"/>
      <c r="K1026" s="692"/>
      <c r="L1026" s="692"/>
      <c r="M1026" s="692"/>
      <c r="N1026" s="692"/>
      <c r="O1026" s="692"/>
      <c r="P1026" s="692"/>
      <c r="Q1026" s="692"/>
      <c r="R1026" s="692"/>
      <c r="S1026" s="692"/>
      <c r="T1026" s="692"/>
      <c r="U1026" s="692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72" t="s">
        <v>10</v>
      </c>
      <c r="B1027" s="693" t="str">
        <f>IF(表示変換!B31="","",表示変換!B31)</f>
        <v/>
      </c>
      <c r="C1027" s="693"/>
      <c r="D1027" s="9"/>
      <c r="E1027" s="372" t="s">
        <v>11</v>
      </c>
      <c r="F1027" s="694" t="str">
        <f>IF(表示変換!I31="","",表示変換!I31)</f>
        <v/>
      </c>
      <c r="G1027" s="694"/>
      <c r="H1027" s="373" t="s">
        <v>12</v>
      </c>
      <c r="I1027" s="14"/>
      <c r="J1027" s="373" t="s">
        <v>13</v>
      </c>
      <c r="K1027" s="694" t="str">
        <f>IF(表示変換!J31="","",表示変換!J31)</f>
        <v/>
      </c>
      <c r="L1027" s="694"/>
      <c r="M1027" s="372" t="s">
        <v>14</v>
      </c>
      <c r="N1027" s="6"/>
      <c r="O1027" s="693" t="s">
        <v>15</v>
      </c>
      <c r="P1027" s="693"/>
      <c r="Q1027" s="693" t="str">
        <f>IF(表示変換!H31="","",表示変換!H31)</f>
        <v/>
      </c>
      <c r="R1027" s="693"/>
      <c r="S1027" s="695" t="str">
        <f>IF(入力!$C$4="","",入力!$C$4)</f>
        <v>2016.01.01</v>
      </c>
      <c r="T1027" s="69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7" t="s">
        <v>5</v>
      </c>
      <c r="B1029" s="710" t="s">
        <v>6</v>
      </c>
      <c r="C1029" s="713" t="s">
        <v>0</v>
      </c>
      <c r="D1029" s="696" t="s">
        <v>45</v>
      </c>
      <c r="E1029" s="697"/>
      <c r="F1029" s="696" t="s">
        <v>57</v>
      </c>
      <c r="G1029" s="697"/>
      <c r="H1029" s="696" t="s">
        <v>378</v>
      </c>
      <c r="I1029" s="697"/>
      <c r="J1029" s="696" t="s">
        <v>41</v>
      </c>
      <c r="K1029" s="697"/>
      <c r="L1029" s="705" t="s">
        <v>58</v>
      </c>
      <c r="M1029" s="706"/>
      <c r="N1029" s="705" t="s">
        <v>59</v>
      </c>
      <c r="O1029" s="706"/>
      <c r="P1029" s="705" t="s">
        <v>42</v>
      </c>
      <c r="Q1029" s="706"/>
      <c r="R1029" s="696" t="s">
        <v>46</v>
      </c>
      <c r="S1029" s="697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8"/>
      <c r="B1030" s="711"/>
      <c r="C1030" s="714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9"/>
      <c r="B1031" s="712"/>
      <c r="C1031" s="715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8"/>
      <c r="B1063" s="699"/>
      <c r="C1063" s="699"/>
      <c r="D1063" s="699"/>
      <c r="E1063" s="699"/>
      <c r="F1063" s="699"/>
      <c r="G1063" s="699"/>
      <c r="H1063" s="699"/>
      <c r="I1063" s="699"/>
      <c r="J1063" s="699"/>
      <c r="K1063" s="700"/>
      <c r="L1063" s="12" t="s">
        <v>20</v>
      </c>
      <c r="M1063" s="687" t="s">
        <v>18</v>
      </c>
      <c r="N1063" s="687"/>
      <c r="O1063" s="687"/>
      <c r="P1063" s="687"/>
      <c r="Q1063" s="687"/>
      <c r="R1063" s="687"/>
      <c r="S1063" s="687"/>
      <c r="T1063" s="688" t="str">
        <f>$X$34</f>
        <v>バレーボール指数</v>
      </c>
      <c r="U1063" s="688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701"/>
      <c r="B1064" s="702"/>
      <c r="C1064" s="702"/>
      <c r="D1064" s="702"/>
      <c r="E1064" s="702"/>
      <c r="F1064" s="702"/>
      <c r="G1064" s="702"/>
      <c r="H1064" s="702"/>
      <c r="I1064" s="702"/>
      <c r="J1064" s="702"/>
      <c r="K1064" s="703"/>
      <c r="L1064" s="12" t="s">
        <v>20</v>
      </c>
      <c r="M1064" s="689" t="s">
        <v>19</v>
      </c>
      <c r="N1064" s="689"/>
      <c r="O1064" s="689"/>
      <c r="P1064" s="689"/>
      <c r="Q1064" s="689"/>
      <c r="R1064" s="689"/>
      <c r="S1064" s="689"/>
      <c r="T1064" s="690" t="str">
        <f>X1060</f>
        <v/>
      </c>
      <c r="U1064" s="691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704" t="str">
        <f>$A$40</f>
        <v>フォーマット作成者　：　Komuro Consulting Group　小室匡史</v>
      </c>
      <c r="B1065" s="704"/>
      <c r="C1065" s="704"/>
      <c r="D1065" s="704"/>
      <c r="E1065" s="704"/>
      <c r="F1065" s="704"/>
      <c r="G1065" s="704"/>
      <c r="H1065" s="704"/>
      <c r="I1065" s="704"/>
      <c r="J1065" s="704"/>
      <c r="K1065" s="704"/>
      <c r="L1065" s="421" t="s">
        <v>20</v>
      </c>
      <c r="M1065" s="686" t="s">
        <v>104</v>
      </c>
      <c r="N1065" s="686"/>
      <c r="O1065" s="686"/>
      <c r="P1065" s="686"/>
      <c r="Q1065" s="686"/>
      <c r="R1065" s="686"/>
      <c r="S1065" s="686"/>
      <c r="T1065" s="691"/>
      <c r="U1065" s="691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2" t="str">
        <f>$A$1</f>
        <v>●●チームバレーボール体力指数　レーダーチャート</v>
      </c>
      <c r="B1067" s="692"/>
      <c r="C1067" s="692"/>
      <c r="D1067" s="692"/>
      <c r="E1067" s="692"/>
      <c r="F1067" s="692"/>
      <c r="G1067" s="692"/>
      <c r="H1067" s="692"/>
      <c r="I1067" s="692"/>
      <c r="J1067" s="692"/>
      <c r="K1067" s="692"/>
      <c r="L1067" s="692"/>
      <c r="M1067" s="692"/>
      <c r="N1067" s="692"/>
      <c r="O1067" s="692"/>
      <c r="P1067" s="692"/>
      <c r="Q1067" s="692"/>
      <c r="R1067" s="692"/>
      <c r="S1067" s="692"/>
      <c r="T1067" s="692"/>
      <c r="U1067" s="692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72" t="s">
        <v>10</v>
      </c>
      <c r="B1068" s="693" t="str">
        <f>IF(表示変換!B32="","",表示変換!B32)</f>
        <v/>
      </c>
      <c r="C1068" s="693"/>
      <c r="D1068" s="9"/>
      <c r="E1068" s="372" t="s">
        <v>11</v>
      </c>
      <c r="F1068" s="694" t="str">
        <f>IF(表示変換!I32="","",表示変換!I32)</f>
        <v/>
      </c>
      <c r="G1068" s="694"/>
      <c r="H1068" s="373" t="s">
        <v>12</v>
      </c>
      <c r="I1068" s="14"/>
      <c r="J1068" s="373" t="s">
        <v>13</v>
      </c>
      <c r="K1068" s="694" t="str">
        <f>IF(表示変換!J32="","",表示変換!J32)</f>
        <v/>
      </c>
      <c r="L1068" s="694"/>
      <c r="M1068" s="372" t="s">
        <v>14</v>
      </c>
      <c r="N1068" s="6"/>
      <c r="O1068" s="693" t="s">
        <v>15</v>
      </c>
      <c r="P1068" s="693"/>
      <c r="Q1068" s="693" t="str">
        <f>IF(表示変換!H32="","",表示変換!H32)</f>
        <v/>
      </c>
      <c r="R1068" s="693"/>
      <c r="S1068" s="695" t="str">
        <f>IF(入力!$C$4="","",入力!$C$4)</f>
        <v>2016.01.01</v>
      </c>
      <c r="T1068" s="69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7" t="s">
        <v>5</v>
      </c>
      <c r="B1070" s="710" t="s">
        <v>6</v>
      </c>
      <c r="C1070" s="713" t="s">
        <v>0</v>
      </c>
      <c r="D1070" s="696" t="s">
        <v>45</v>
      </c>
      <c r="E1070" s="697"/>
      <c r="F1070" s="696" t="s">
        <v>57</v>
      </c>
      <c r="G1070" s="697"/>
      <c r="H1070" s="696" t="s">
        <v>378</v>
      </c>
      <c r="I1070" s="697"/>
      <c r="J1070" s="696" t="s">
        <v>41</v>
      </c>
      <c r="K1070" s="697"/>
      <c r="L1070" s="705" t="s">
        <v>58</v>
      </c>
      <c r="M1070" s="706"/>
      <c r="N1070" s="705" t="s">
        <v>59</v>
      </c>
      <c r="O1070" s="706"/>
      <c r="P1070" s="705" t="s">
        <v>42</v>
      </c>
      <c r="Q1070" s="706"/>
      <c r="R1070" s="696" t="s">
        <v>46</v>
      </c>
      <c r="S1070" s="697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8"/>
      <c r="B1071" s="711"/>
      <c r="C1071" s="714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9"/>
      <c r="B1072" s="712"/>
      <c r="C1072" s="715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8"/>
      <c r="B1104" s="699"/>
      <c r="C1104" s="699"/>
      <c r="D1104" s="699"/>
      <c r="E1104" s="699"/>
      <c r="F1104" s="699"/>
      <c r="G1104" s="699"/>
      <c r="H1104" s="699"/>
      <c r="I1104" s="699"/>
      <c r="J1104" s="699"/>
      <c r="K1104" s="700"/>
      <c r="L1104" s="12" t="s">
        <v>20</v>
      </c>
      <c r="M1104" s="687" t="s">
        <v>18</v>
      </c>
      <c r="N1104" s="687"/>
      <c r="O1104" s="687"/>
      <c r="P1104" s="687"/>
      <c r="Q1104" s="687"/>
      <c r="R1104" s="687"/>
      <c r="S1104" s="687"/>
      <c r="T1104" s="688" t="str">
        <f>$X$34</f>
        <v>バレーボール指数</v>
      </c>
      <c r="U1104" s="688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701"/>
      <c r="B1105" s="702"/>
      <c r="C1105" s="702"/>
      <c r="D1105" s="702"/>
      <c r="E1105" s="702"/>
      <c r="F1105" s="702"/>
      <c r="G1105" s="702"/>
      <c r="H1105" s="702"/>
      <c r="I1105" s="702"/>
      <c r="J1105" s="702"/>
      <c r="K1105" s="703"/>
      <c r="L1105" s="12" t="s">
        <v>20</v>
      </c>
      <c r="M1105" s="689" t="s">
        <v>19</v>
      </c>
      <c r="N1105" s="689"/>
      <c r="O1105" s="689"/>
      <c r="P1105" s="689"/>
      <c r="Q1105" s="689"/>
      <c r="R1105" s="689"/>
      <c r="S1105" s="689"/>
      <c r="T1105" s="690" t="str">
        <f>X1101</f>
        <v/>
      </c>
      <c r="U1105" s="691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704" t="str">
        <f>$A$40</f>
        <v>フォーマット作成者　：　Komuro Consulting Group　小室匡史</v>
      </c>
      <c r="B1106" s="704"/>
      <c r="C1106" s="704"/>
      <c r="D1106" s="704"/>
      <c r="E1106" s="704"/>
      <c r="F1106" s="704"/>
      <c r="G1106" s="704"/>
      <c r="H1106" s="704"/>
      <c r="I1106" s="704"/>
      <c r="J1106" s="704"/>
      <c r="K1106" s="704"/>
      <c r="L1106" s="421" t="s">
        <v>20</v>
      </c>
      <c r="M1106" s="686" t="s">
        <v>104</v>
      </c>
      <c r="N1106" s="686"/>
      <c r="O1106" s="686"/>
      <c r="P1106" s="686"/>
      <c r="Q1106" s="686"/>
      <c r="R1106" s="686"/>
      <c r="S1106" s="686"/>
      <c r="T1106" s="691"/>
      <c r="U1106" s="691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2" t="str">
        <f>$A$1</f>
        <v>●●チームバレーボール体力指数　レーダーチャート</v>
      </c>
      <c r="B1108" s="692"/>
      <c r="C1108" s="692"/>
      <c r="D1108" s="692"/>
      <c r="E1108" s="692"/>
      <c r="F1108" s="692"/>
      <c r="G1108" s="692"/>
      <c r="H1108" s="692"/>
      <c r="I1108" s="692"/>
      <c r="J1108" s="692"/>
      <c r="K1108" s="692"/>
      <c r="L1108" s="692"/>
      <c r="M1108" s="692"/>
      <c r="N1108" s="692"/>
      <c r="O1108" s="692"/>
      <c r="P1108" s="692"/>
      <c r="Q1108" s="692"/>
      <c r="R1108" s="692"/>
      <c r="S1108" s="692"/>
      <c r="T1108" s="692"/>
      <c r="U1108" s="692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72" t="s">
        <v>10</v>
      </c>
      <c r="B1109" s="693" t="str">
        <f>IF(表示変換!B33="","",表示変換!B33)</f>
        <v/>
      </c>
      <c r="C1109" s="693"/>
      <c r="D1109" s="9"/>
      <c r="E1109" s="372" t="s">
        <v>11</v>
      </c>
      <c r="F1109" s="694" t="str">
        <f>IF(表示変換!I33="","",表示変換!I33)</f>
        <v/>
      </c>
      <c r="G1109" s="694"/>
      <c r="H1109" s="373" t="s">
        <v>12</v>
      </c>
      <c r="I1109" s="14"/>
      <c r="J1109" s="373" t="s">
        <v>13</v>
      </c>
      <c r="K1109" s="694" t="str">
        <f>IF(表示変換!J33="","",表示変換!J33)</f>
        <v/>
      </c>
      <c r="L1109" s="694"/>
      <c r="M1109" s="372" t="s">
        <v>14</v>
      </c>
      <c r="N1109" s="6"/>
      <c r="O1109" s="693" t="s">
        <v>15</v>
      </c>
      <c r="P1109" s="693"/>
      <c r="Q1109" s="693" t="str">
        <f>IF(表示変換!H33="","",表示変換!H33)</f>
        <v/>
      </c>
      <c r="R1109" s="693"/>
      <c r="S1109" s="695" t="str">
        <f>IF(入力!$C$4="","",入力!$C$4)</f>
        <v>2016.01.01</v>
      </c>
      <c r="T1109" s="69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7" t="s">
        <v>5</v>
      </c>
      <c r="B1111" s="710" t="s">
        <v>6</v>
      </c>
      <c r="C1111" s="713" t="s">
        <v>0</v>
      </c>
      <c r="D1111" s="696" t="s">
        <v>45</v>
      </c>
      <c r="E1111" s="697"/>
      <c r="F1111" s="696" t="s">
        <v>57</v>
      </c>
      <c r="G1111" s="697"/>
      <c r="H1111" s="696" t="s">
        <v>378</v>
      </c>
      <c r="I1111" s="697"/>
      <c r="J1111" s="696" t="s">
        <v>41</v>
      </c>
      <c r="K1111" s="697"/>
      <c r="L1111" s="705" t="s">
        <v>58</v>
      </c>
      <c r="M1111" s="706"/>
      <c r="N1111" s="705" t="s">
        <v>59</v>
      </c>
      <c r="O1111" s="706"/>
      <c r="P1111" s="705" t="s">
        <v>42</v>
      </c>
      <c r="Q1111" s="706"/>
      <c r="R1111" s="696" t="s">
        <v>46</v>
      </c>
      <c r="S1111" s="697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8"/>
      <c r="B1112" s="711"/>
      <c r="C1112" s="714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9"/>
      <c r="B1113" s="712"/>
      <c r="C1113" s="715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8"/>
      <c r="B1145" s="699"/>
      <c r="C1145" s="699"/>
      <c r="D1145" s="699"/>
      <c r="E1145" s="699"/>
      <c r="F1145" s="699"/>
      <c r="G1145" s="699"/>
      <c r="H1145" s="699"/>
      <c r="I1145" s="699"/>
      <c r="J1145" s="699"/>
      <c r="K1145" s="700"/>
      <c r="L1145" s="12" t="s">
        <v>20</v>
      </c>
      <c r="M1145" s="687" t="s">
        <v>18</v>
      </c>
      <c r="N1145" s="687"/>
      <c r="O1145" s="687"/>
      <c r="P1145" s="687"/>
      <c r="Q1145" s="687"/>
      <c r="R1145" s="687"/>
      <c r="S1145" s="687"/>
      <c r="T1145" s="688" t="str">
        <f>$X$34</f>
        <v>バレーボール指数</v>
      </c>
      <c r="U1145" s="688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701"/>
      <c r="B1146" s="702"/>
      <c r="C1146" s="702"/>
      <c r="D1146" s="702"/>
      <c r="E1146" s="702"/>
      <c r="F1146" s="702"/>
      <c r="G1146" s="702"/>
      <c r="H1146" s="702"/>
      <c r="I1146" s="702"/>
      <c r="J1146" s="702"/>
      <c r="K1146" s="703"/>
      <c r="L1146" s="12" t="s">
        <v>20</v>
      </c>
      <c r="M1146" s="689" t="s">
        <v>19</v>
      </c>
      <c r="N1146" s="689"/>
      <c r="O1146" s="689"/>
      <c r="P1146" s="689"/>
      <c r="Q1146" s="689"/>
      <c r="R1146" s="689"/>
      <c r="S1146" s="689"/>
      <c r="T1146" s="690" t="str">
        <f>X1142</f>
        <v/>
      </c>
      <c r="U1146" s="691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704" t="str">
        <f>$A$40</f>
        <v>フォーマット作成者　：　Komuro Consulting Group　小室匡史</v>
      </c>
      <c r="B1147" s="704"/>
      <c r="C1147" s="704"/>
      <c r="D1147" s="704"/>
      <c r="E1147" s="704"/>
      <c r="F1147" s="704"/>
      <c r="G1147" s="704"/>
      <c r="H1147" s="704"/>
      <c r="I1147" s="704"/>
      <c r="J1147" s="704"/>
      <c r="K1147" s="704"/>
      <c r="L1147" s="421" t="s">
        <v>20</v>
      </c>
      <c r="M1147" s="686" t="s">
        <v>104</v>
      </c>
      <c r="N1147" s="686"/>
      <c r="O1147" s="686"/>
      <c r="P1147" s="686"/>
      <c r="Q1147" s="686"/>
      <c r="R1147" s="686"/>
      <c r="S1147" s="686"/>
      <c r="T1147" s="691"/>
      <c r="U1147" s="691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2" t="str">
        <f>$A$1</f>
        <v>●●チームバレーボール体力指数　レーダーチャート</v>
      </c>
      <c r="B1149" s="692"/>
      <c r="C1149" s="692"/>
      <c r="D1149" s="692"/>
      <c r="E1149" s="692"/>
      <c r="F1149" s="692"/>
      <c r="G1149" s="692"/>
      <c r="H1149" s="692"/>
      <c r="I1149" s="692"/>
      <c r="J1149" s="692"/>
      <c r="K1149" s="692"/>
      <c r="L1149" s="692"/>
      <c r="M1149" s="692"/>
      <c r="N1149" s="692"/>
      <c r="O1149" s="692"/>
      <c r="P1149" s="692"/>
      <c r="Q1149" s="692"/>
      <c r="R1149" s="692"/>
      <c r="S1149" s="692"/>
      <c r="T1149" s="692"/>
      <c r="U1149" s="692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72" t="s">
        <v>10</v>
      </c>
      <c r="B1150" s="693" t="str">
        <f>IF(表示変換!B34="","",表示変換!B34)</f>
        <v/>
      </c>
      <c r="C1150" s="693"/>
      <c r="D1150" s="9"/>
      <c r="E1150" s="372" t="s">
        <v>11</v>
      </c>
      <c r="F1150" s="694" t="str">
        <f>IF(表示変換!I34="","",表示変換!I34)</f>
        <v/>
      </c>
      <c r="G1150" s="694"/>
      <c r="H1150" s="373" t="s">
        <v>12</v>
      </c>
      <c r="I1150" s="14"/>
      <c r="J1150" s="373" t="s">
        <v>13</v>
      </c>
      <c r="K1150" s="694" t="str">
        <f>IF(表示変換!J34="","",表示変換!J34)</f>
        <v/>
      </c>
      <c r="L1150" s="694"/>
      <c r="M1150" s="372" t="s">
        <v>14</v>
      </c>
      <c r="N1150" s="6"/>
      <c r="O1150" s="693" t="s">
        <v>15</v>
      </c>
      <c r="P1150" s="693"/>
      <c r="Q1150" s="693" t="str">
        <f>IF(表示変換!H34="","",表示変換!H34)</f>
        <v/>
      </c>
      <c r="R1150" s="693"/>
      <c r="S1150" s="695" t="str">
        <f>IF(入力!$C$4="","",入力!$C$4)</f>
        <v>2016.01.01</v>
      </c>
      <c r="T1150" s="69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7" t="s">
        <v>5</v>
      </c>
      <c r="B1152" s="710" t="s">
        <v>6</v>
      </c>
      <c r="C1152" s="713" t="s">
        <v>0</v>
      </c>
      <c r="D1152" s="696" t="s">
        <v>45</v>
      </c>
      <c r="E1152" s="697"/>
      <c r="F1152" s="696" t="s">
        <v>57</v>
      </c>
      <c r="G1152" s="697"/>
      <c r="H1152" s="696" t="s">
        <v>378</v>
      </c>
      <c r="I1152" s="697"/>
      <c r="J1152" s="696" t="s">
        <v>41</v>
      </c>
      <c r="K1152" s="697"/>
      <c r="L1152" s="705" t="s">
        <v>58</v>
      </c>
      <c r="M1152" s="706"/>
      <c r="N1152" s="705" t="s">
        <v>59</v>
      </c>
      <c r="O1152" s="706"/>
      <c r="P1152" s="705" t="s">
        <v>42</v>
      </c>
      <c r="Q1152" s="706"/>
      <c r="R1152" s="696" t="s">
        <v>46</v>
      </c>
      <c r="S1152" s="697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8"/>
      <c r="B1153" s="711"/>
      <c r="C1153" s="714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9"/>
      <c r="B1154" s="712"/>
      <c r="C1154" s="715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8"/>
      <c r="B1186" s="699"/>
      <c r="C1186" s="699"/>
      <c r="D1186" s="699"/>
      <c r="E1186" s="699"/>
      <c r="F1186" s="699"/>
      <c r="G1186" s="699"/>
      <c r="H1186" s="699"/>
      <c r="I1186" s="699"/>
      <c r="J1186" s="699"/>
      <c r="K1186" s="700"/>
      <c r="L1186" s="12" t="s">
        <v>20</v>
      </c>
      <c r="M1186" s="687" t="s">
        <v>18</v>
      </c>
      <c r="N1186" s="687"/>
      <c r="O1186" s="687"/>
      <c r="P1186" s="687"/>
      <c r="Q1186" s="687"/>
      <c r="R1186" s="687"/>
      <c r="S1186" s="687"/>
      <c r="T1186" s="688" t="str">
        <f>$X$34</f>
        <v>バレーボール指数</v>
      </c>
      <c r="U1186" s="688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701"/>
      <c r="B1187" s="702"/>
      <c r="C1187" s="702"/>
      <c r="D1187" s="702"/>
      <c r="E1187" s="702"/>
      <c r="F1187" s="702"/>
      <c r="G1187" s="702"/>
      <c r="H1187" s="702"/>
      <c r="I1187" s="702"/>
      <c r="J1187" s="702"/>
      <c r="K1187" s="703"/>
      <c r="L1187" s="12" t="s">
        <v>20</v>
      </c>
      <c r="M1187" s="689" t="s">
        <v>19</v>
      </c>
      <c r="N1187" s="689"/>
      <c r="O1187" s="689"/>
      <c r="P1187" s="689"/>
      <c r="Q1187" s="689"/>
      <c r="R1187" s="689"/>
      <c r="S1187" s="689"/>
      <c r="T1187" s="690" t="str">
        <f>X1183</f>
        <v/>
      </c>
      <c r="U1187" s="691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704" t="str">
        <f>$A$40</f>
        <v>フォーマット作成者　：　Komuro Consulting Group　小室匡史</v>
      </c>
      <c r="B1188" s="704"/>
      <c r="C1188" s="704"/>
      <c r="D1188" s="704"/>
      <c r="E1188" s="704"/>
      <c r="F1188" s="704"/>
      <c r="G1188" s="704"/>
      <c r="H1188" s="704"/>
      <c r="I1188" s="704"/>
      <c r="J1188" s="704"/>
      <c r="K1188" s="704"/>
      <c r="L1188" s="421" t="s">
        <v>20</v>
      </c>
      <c r="M1188" s="686" t="s">
        <v>104</v>
      </c>
      <c r="N1188" s="686"/>
      <c r="O1188" s="686"/>
      <c r="P1188" s="686"/>
      <c r="Q1188" s="686"/>
      <c r="R1188" s="686"/>
      <c r="S1188" s="686"/>
      <c r="T1188" s="691"/>
      <c r="U1188" s="691"/>
      <c r="X1188" s="12"/>
      <c r="Y1188" s="152"/>
      <c r="Z1188" s="152"/>
      <c r="AA1188" s="152"/>
      <c r="AB1188" s="152"/>
      <c r="AC1188" s="152"/>
      <c r="AD1188" s="152"/>
      <c r="AE1188" s="152"/>
    </row>
    <row r="1189" spans="1:31" ht="13.5" customHeight="1"/>
    <row r="1190" spans="1:31" ht="30" customHeight="1">
      <c r="A1190" s="692" t="str">
        <f>$A$1</f>
        <v>●●チームバレーボール体力指数　レーダーチャート</v>
      </c>
      <c r="B1190" s="692"/>
      <c r="C1190" s="692"/>
      <c r="D1190" s="692"/>
      <c r="E1190" s="692"/>
      <c r="F1190" s="692"/>
      <c r="G1190" s="692"/>
      <c r="H1190" s="692"/>
      <c r="I1190" s="692"/>
      <c r="J1190" s="692"/>
      <c r="K1190" s="692"/>
      <c r="L1190" s="692"/>
      <c r="M1190" s="692"/>
      <c r="N1190" s="692"/>
      <c r="O1190" s="692"/>
      <c r="P1190" s="692"/>
      <c r="Q1190" s="692"/>
      <c r="R1190" s="692"/>
      <c r="S1190" s="692"/>
      <c r="T1190" s="692"/>
      <c r="U1190" s="692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72" t="s">
        <v>10</v>
      </c>
      <c r="B1191" s="693" t="str">
        <f>IF(表示変換!B35="","",表示変換!B35)</f>
        <v/>
      </c>
      <c r="C1191" s="693"/>
      <c r="D1191" s="9"/>
      <c r="E1191" s="372" t="s">
        <v>11</v>
      </c>
      <c r="F1191" s="694" t="str">
        <f>IF(表示変換!I35="","",表示変換!I35)</f>
        <v/>
      </c>
      <c r="G1191" s="694"/>
      <c r="H1191" s="373" t="s">
        <v>12</v>
      </c>
      <c r="I1191" s="14"/>
      <c r="J1191" s="373" t="s">
        <v>13</v>
      </c>
      <c r="K1191" s="694" t="str">
        <f>IF(表示変換!J35="","",表示変換!J35)</f>
        <v/>
      </c>
      <c r="L1191" s="694"/>
      <c r="M1191" s="372" t="s">
        <v>14</v>
      </c>
      <c r="N1191" s="6"/>
      <c r="O1191" s="693" t="s">
        <v>15</v>
      </c>
      <c r="P1191" s="693"/>
      <c r="Q1191" s="693" t="str">
        <f>IF(表示変換!H35="","",表示変換!H35)</f>
        <v/>
      </c>
      <c r="R1191" s="693"/>
      <c r="S1191" s="695" t="str">
        <f>IF(入力!$C$4="","",入力!$C$4)</f>
        <v>2016.01.01</v>
      </c>
      <c r="T1191" s="69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7" t="s">
        <v>5</v>
      </c>
      <c r="B1193" s="710" t="s">
        <v>6</v>
      </c>
      <c r="C1193" s="713" t="s">
        <v>0</v>
      </c>
      <c r="D1193" s="696" t="s">
        <v>45</v>
      </c>
      <c r="E1193" s="697"/>
      <c r="F1193" s="696" t="s">
        <v>57</v>
      </c>
      <c r="G1193" s="697"/>
      <c r="H1193" s="696" t="s">
        <v>378</v>
      </c>
      <c r="I1193" s="697"/>
      <c r="J1193" s="696" t="s">
        <v>41</v>
      </c>
      <c r="K1193" s="697"/>
      <c r="L1193" s="705" t="s">
        <v>58</v>
      </c>
      <c r="M1193" s="706"/>
      <c r="N1193" s="705" t="s">
        <v>59</v>
      </c>
      <c r="O1193" s="706"/>
      <c r="P1193" s="705" t="s">
        <v>42</v>
      </c>
      <c r="Q1193" s="706"/>
      <c r="R1193" s="696" t="s">
        <v>46</v>
      </c>
      <c r="S1193" s="697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8"/>
      <c r="B1194" s="711"/>
      <c r="C1194" s="714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9"/>
      <c r="B1195" s="712"/>
      <c r="C1195" s="715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8"/>
      <c r="B1227" s="699"/>
      <c r="C1227" s="699"/>
      <c r="D1227" s="699"/>
      <c r="E1227" s="699"/>
      <c r="F1227" s="699"/>
      <c r="G1227" s="699"/>
      <c r="H1227" s="699"/>
      <c r="I1227" s="699"/>
      <c r="J1227" s="699"/>
      <c r="K1227" s="700"/>
      <c r="L1227" s="12" t="s">
        <v>20</v>
      </c>
      <c r="M1227" s="687" t="s">
        <v>18</v>
      </c>
      <c r="N1227" s="687"/>
      <c r="O1227" s="687"/>
      <c r="P1227" s="687"/>
      <c r="Q1227" s="687"/>
      <c r="R1227" s="687"/>
      <c r="S1227" s="687"/>
      <c r="T1227" s="688" t="str">
        <f>$X$34</f>
        <v>バレーボール指数</v>
      </c>
      <c r="U1227" s="688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701"/>
      <c r="B1228" s="702"/>
      <c r="C1228" s="702"/>
      <c r="D1228" s="702"/>
      <c r="E1228" s="702"/>
      <c r="F1228" s="702"/>
      <c r="G1228" s="702"/>
      <c r="H1228" s="702"/>
      <c r="I1228" s="702"/>
      <c r="J1228" s="702"/>
      <c r="K1228" s="703"/>
      <c r="L1228" s="12" t="s">
        <v>20</v>
      </c>
      <c r="M1228" s="689" t="s">
        <v>19</v>
      </c>
      <c r="N1228" s="689"/>
      <c r="O1228" s="689"/>
      <c r="P1228" s="689"/>
      <c r="Q1228" s="689"/>
      <c r="R1228" s="689"/>
      <c r="S1228" s="689"/>
      <c r="T1228" s="690" t="str">
        <f>X1224</f>
        <v/>
      </c>
      <c r="U1228" s="691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704" t="str">
        <f>$A$40</f>
        <v>フォーマット作成者　：　Komuro Consulting Group　小室匡史</v>
      </c>
      <c r="B1229" s="704"/>
      <c r="C1229" s="704"/>
      <c r="D1229" s="704"/>
      <c r="E1229" s="704"/>
      <c r="F1229" s="704"/>
      <c r="G1229" s="704"/>
      <c r="H1229" s="704"/>
      <c r="I1229" s="704"/>
      <c r="J1229" s="704"/>
      <c r="K1229" s="704"/>
      <c r="L1229" s="421" t="s">
        <v>20</v>
      </c>
      <c r="M1229" s="686" t="s">
        <v>104</v>
      </c>
      <c r="N1229" s="686"/>
      <c r="O1229" s="686"/>
      <c r="P1229" s="686"/>
      <c r="Q1229" s="686"/>
      <c r="R1229" s="686"/>
      <c r="S1229" s="686"/>
      <c r="T1229" s="691"/>
      <c r="U1229" s="691"/>
      <c r="X1229" s="12"/>
      <c r="Y1229" s="152"/>
      <c r="Z1229" s="152"/>
      <c r="AA1229" s="152"/>
      <c r="AB1229" s="152"/>
      <c r="AC1229" s="152"/>
      <c r="AD1229" s="152"/>
      <c r="AE1229" s="152"/>
    </row>
    <row r="1231" spans="1:31" ht="30" customHeight="1">
      <c r="A1231" s="692" t="str">
        <f>$A$1</f>
        <v>●●チームバレーボール体力指数　レーダーチャート</v>
      </c>
      <c r="B1231" s="692"/>
      <c r="C1231" s="692"/>
      <c r="D1231" s="692"/>
      <c r="E1231" s="692"/>
      <c r="F1231" s="692"/>
      <c r="G1231" s="692"/>
      <c r="H1231" s="692"/>
      <c r="I1231" s="692"/>
      <c r="J1231" s="692"/>
      <c r="K1231" s="692"/>
      <c r="L1231" s="692"/>
      <c r="M1231" s="692"/>
      <c r="N1231" s="692"/>
      <c r="O1231" s="692"/>
      <c r="P1231" s="692"/>
      <c r="Q1231" s="692"/>
      <c r="R1231" s="692"/>
      <c r="S1231" s="692"/>
      <c r="T1231" s="692"/>
      <c r="U1231" s="692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4" t="s">
        <v>10</v>
      </c>
      <c r="B1232" s="693" t="str">
        <f>IF(表示変換!B36="","",表示変換!B36)</f>
        <v/>
      </c>
      <c r="C1232" s="693"/>
      <c r="D1232" s="9"/>
      <c r="E1232" s="404" t="s">
        <v>11</v>
      </c>
      <c r="F1232" s="694" t="str">
        <f>IF(表示変換!I36="","",表示変換!I36)</f>
        <v/>
      </c>
      <c r="G1232" s="694"/>
      <c r="H1232" s="405" t="s">
        <v>12</v>
      </c>
      <c r="I1232" s="14"/>
      <c r="J1232" s="405" t="s">
        <v>13</v>
      </c>
      <c r="K1232" s="694" t="str">
        <f>IF(表示変換!J36="","",表示変換!J36)</f>
        <v/>
      </c>
      <c r="L1232" s="694"/>
      <c r="M1232" s="404" t="s">
        <v>14</v>
      </c>
      <c r="N1232" s="6"/>
      <c r="O1232" s="693" t="s">
        <v>15</v>
      </c>
      <c r="P1232" s="693"/>
      <c r="Q1232" s="693" t="str">
        <f>IF(表示変換!H36="","",表示変換!H36)</f>
        <v/>
      </c>
      <c r="R1232" s="693"/>
      <c r="S1232" s="695" t="str">
        <f>IF(入力!$C$4="","",入力!$C$4)</f>
        <v>2016.01.01</v>
      </c>
      <c r="T1232" s="695"/>
      <c r="U1232" s="9" t="s">
        <v>98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7" t="s">
        <v>5</v>
      </c>
      <c r="B1234" s="710" t="s">
        <v>6</v>
      </c>
      <c r="C1234" s="713" t="s">
        <v>0</v>
      </c>
      <c r="D1234" s="696" t="s">
        <v>45</v>
      </c>
      <c r="E1234" s="697"/>
      <c r="F1234" s="696" t="s">
        <v>57</v>
      </c>
      <c r="G1234" s="697"/>
      <c r="H1234" s="696" t="s">
        <v>378</v>
      </c>
      <c r="I1234" s="697"/>
      <c r="J1234" s="696" t="s">
        <v>41</v>
      </c>
      <c r="K1234" s="697"/>
      <c r="L1234" s="705" t="s">
        <v>58</v>
      </c>
      <c r="M1234" s="706"/>
      <c r="N1234" s="705" t="s">
        <v>59</v>
      </c>
      <c r="O1234" s="706"/>
      <c r="P1234" s="705" t="s">
        <v>42</v>
      </c>
      <c r="Q1234" s="706"/>
      <c r="R1234" s="696" t="s">
        <v>46</v>
      </c>
      <c r="S1234" s="697"/>
      <c r="T1234" s="156" t="s">
        <v>1</v>
      </c>
      <c r="U1234" s="15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8"/>
      <c r="B1235" s="711"/>
      <c r="C1235" s="714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09"/>
      <c r="B1236" s="712"/>
      <c r="C1236" s="715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211</v>
      </c>
      <c r="AA1236" s="26" t="s">
        <v>28</v>
      </c>
      <c r="AB1236" s="26" t="s">
        <v>73</v>
      </c>
      <c r="AC1236" s="26" t="s">
        <v>65</v>
      </c>
      <c r="AD1236" s="26" t="s">
        <v>246</v>
      </c>
      <c r="AE1236" s="11" t="s">
        <v>75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92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363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64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98"/>
      <c r="B1268" s="699"/>
      <c r="C1268" s="699"/>
      <c r="D1268" s="699"/>
      <c r="E1268" s="699"/>
      <c r="F1268" s="699"/>
      <c r="G1268" s="699"/>
      <c r="H1268" s="699"/>
      <c r="I1268" s="699"/>
      <c r="J1268" s="699"/>
      <c r="K1268" s="700"/>
      <c r="L1268" s="12" t="s">
        <v>20</v>
      </c>
      <c r="M1268" s="687" t="s">
        <v>18</v>
      </c>
      <c r="N1268" s="687"/>
      <c r="O1268" s="687"/>
      <c r="P1268" s="687"/>
      <c r="Q1268" s="687"/>
      <c r="R1268" s="687"/>
      <c r="S1268" s="687"/>
      <c r="T1268" s="688" t="str">
        <f>$X$34</f>
        <v>バレーボール指数</v>
      </c>
      <c r="U1268" s="688"/>
      <c r="X1268" s="12"/>
      <c r="Y1268" s="150"/>
      <c r="Z1268" s="150"/>
      <c r="AA1268" s="150"/>
      <c r="AB1268" s="150"/>
      <c r="AC1268" s="150"/>
      <c r="AD1268" s="150"/>
      <c r="AE1268" s="150"/>
    </row>
    <row r="1269" spans="1:31">
      <c r="A1269" s="701"/>
      <c r="B1269" s="702"/>
      <c r="C1269" s="702"/>
      <c r="D1269" s="702"/>
      <c r="E1269" s="702"/>
      <c r="F1269" s="702"/>
      <c r="G1269" s="702"/>
      <c r="H1269" s="702"/>
      <c r="I1269" s="702"/>
      <c r="J1269" s="702"/>
      <c r="K1269" s="703"/>
      <c r="L1269" s="12" t="s">
        <v>20</v>
      </c>
      <c r="M1269" s="689" t="s">
        <v>19</v>
      </c>
      <c r="N1269" s="689"/>
      <c r="O1269" s="689"/>
      <c r="P1269" s="689"/>
      <c r="Q1269" s="689"/>
      <c r="R1269" s="689"/>
      <c r="S1269" s="689"/>
      <c r="T1269" s="690" t="str">
        <f>X1265</f>
        <v/>
      </c>
      <c r="U1269" s="691"/>
      <c r="X1269" s="12"/>
      <c r="Y1269" s="151"/>
      <c r="Z1269" s="151"/>
      <c r="AA1269" s="151"/>
      <c r="AB1269" s="151"/>
      <c r="AC1269" s="151"/>
      <c r="AD1269" s="151"/>
      <c r="AE1269" s="151"/>
    </row>
    <row r="1270" spans="1:31" ht="14.25">
      <c r="A1270" s="704" t="str">
        <f>$A$40</f>
        <v>フォーマット作成者　：　Komuro Consulting Group　小室匡史</v>
      </c>
      <c r="B1270" s="704"/>
      <c r="C1270" s="704"/>
      <c r="D1270" s="704"/>
      <c r="E1270" s="704"/>
      <c r="F1270" s="704"/>
      <c r="G1270" s="704"/>
      <c r="H1270" s="704"/>
      <c r="I1270" s="704"/>
      <c r="J1270" s="704"/>
      <c r="K1270" s="704"/>
      <c r="L1270" s="421" t="s">
        <v>20</v>
      </c>
      <c r="M1270" s="686" t="s">
        <v>104</v>
      </c>
      <c r="N1270" s="686"/>
      <c r="O1270" s="686"/>
      <c r="P1270" s="686"/>
      <c r="Q1270" s="686"/>
      <c r="R1270" s="686"/>
      <c r="S1270" s="686"/>
      <c r="T1270" s="691"/>
      <c r="U1270" s="691"/>
      <c r="X1270" s="12"/>
      <c r="Y1270" s="152"/>
      <c r="Z1270" s="152"/>
      <c r="AA1270" s="152"/>
      <c r="AB1270" s="152"/>
      <c r="AC1270" s="152"/>
      <c r="AD1270" s="152"/>
      <c r="AE1270" s="152"/>
    </row>
    <row r="1272" spans="1:31" ht="30" customHeight="1">
      <c r="A1272" s="692" t="str">
        <f>$A$1</f>
        <v>●●チームバレーボール体力指数　レーダーチャート</v>
      </c>
      <c r="B1272" s="692"/>
      <c r="C1272" s="692"/>
      <c r="D1272" s="692"/>
      <c r="E1272" s="692"/>
      <c r="F1272" s="692"/>
      <c r="G1272" s="692"/>
      <c r="H1272" s="692"/>
      <c r="I1272" s="692"/>
      <c r="J1272" s="692"/>
      <c r="K1272" s="692"/>
      <c r="L1272" s="692"/>
      <c r="M1272" s="692"/>
      <c r="N1272" s="692"/>
      <c r="O1272" s="692"/>
      <c r="P1272" s="692"/>
      <c r="Q1272" s="692"/>
      <c r="R1272" s="692"/>
      <c r="S1272" s="692"/>
      <c r="T1272" s="692"/>
      <c r="U1272" s="692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4" t="s">
        <v>10</v>
      </c>
      <c r="B1273" s="693" t="str">
        <f>IF(表示変換!B37="","",表示変換!B37)</f>
        <v/>
      </c>
      <c r="C1273" s="693"/>
      <c r="D1273" s="9"/>
      <c r="E1273" s="404" t="s">
        <v>11</v>
      </c>
      <c r="F1273" s="694" t="str">
        <f>IF(表示変換!I37="","",表示変換!I37)</f>
        <v/>
      </c>
      <c r="G1273" s="694"/>
      <c r="H1273" s="405" t="s">
        <v>12</v>
      </c>
      <c r="I1273" s="14"/>
      <c r="J1273" s="405" t="s">
        <v>13</v>
      </c>
      <c r="K1273" s="694" t="str">
        <f>IF(表示変換!J37="","",表示変換!J37)</f>
        <v/>
      </c>
      <c r="L1273" s="694"/>
      <c r="M1273" s="404" t="s">
        <v>14</v>
      </c>
      <c r="N1273" s="6"/>
      <c r="O1273" s="693" t="s">
        <v>15</v>
      </c>
      <c r="P1273" s="693"/>
      <c r="Q1273" s="693" t="str">
        <f>IF(表示変換!H37="","",表示変換!H37)</f>
        <v/>
      </c>
      <c r="R1273" s="693"/>
      <c r="S1273" s="695" t="str">
        <f>IF(入力!$C$4="","",入力!$C$4)</f>
        <v>2016.01.01</v>
      </c>
      <c r="T1273" s="695"/>
      <c r="U1273" s="9" t="s">
        <v>98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7" t="s">
        <v>5</v>
      </c>
      <c r="B1275" s="710" t="s">
        <v>6</v>
      </c>
      <c r="C1275" s="713" t="s">
        <v>0</v>
      </c>
      <c r="D1275" s="696" t="s">
        <v>45</v>
      </c>
      <c r="E1275" s="697"/>
      <c r="F1275" s="696" t="s">
        <v>57</v>
      </c>
      <c r="G1275" s="697"/>
      <c r="H1275" s="696" t="s">
        <v>378</v>
      </c>
      <c r="I1275" s="697"/>
      <c r="J1275" s="696" t="s">
        <v>41</v>
      </c>
      <c r="K1275" s="697"/>
      <c r="L1275" s="705" t="s">
        <v>58</v>
      </c>
      <c r="M1275" s="706"/>
      <c r="N1275" s="705" t="s">
        <v>59</v>
      </c>
      <c r="O1275" s="706"/>
      <c r="P1275" s="705" t="s">
        <v>42</v>
      </c>
      <c r="Q1275" s="706"/>
      <c r="R1275" s="696" t="s">
        <v>46</v>
      </c>
      <c r="S1275" s="697"/>
      <c r="T1275" s="156" t="s">
        <v>1</v>
      </c>
      <c r="U1275" s="15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8"/>
      <c r="B1276" s="711"/>
      <c r="C1276" s="714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09"/>
      <c r="B1277" s="712"/>
      <c r="C1277" s="715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211</v>
      </c>
      <c r="AA1277" s="26" t="s">
        <v>28</v>
      </c>
      <c r="AB1277" s="26" t="s">
        <v>73</v>
      </c>
      <c r="AC1277" s="26" t="s">
        <v>65</v>
      </c>
      <c r="AD1277" s="26" t="s">
        <v>246</v>
      </c>
      <c r="AE1277" s="11" t="s">
        <v>75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92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363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64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98"/>
      <c r="B1309" s="699"/>
      <c r="C1309" s="699"/>
      <c r="D1309" s="699"/>
      <c r="E1309" s="699"/>
      <c r="F1309" s="699"/>
      <c r="G1309" s="699"/>
      <c r="H1309" s="699"/>
      <c r="I1309" s="699"/>
      <c r="J1309" s="699"/>
      <c r="K1309" s="700"/>
      <c r="L1309" s="12" t="s">
        <v>20</v>
      </c>
      <c r="M1309" s="687" t="s">
        <v>18</v>
      </c>
      <c r="N1309" s="687"/>
      <c r="O1309" s="687"/>
      <c r="P1309" s="687"/>
      <c r="Q1309" s="687"/>
      <c r="R1309" s="687"/>
      <c r="S1309" s="687"/>
      <c r="T1309" s="688" t="str">
        <f>$X$34</f>
        <v>バレーボール指数</v>
      </c>
      <c r="U1309" s="688"/>
      <c r="X1309" s="12"/>
      <c r="Y1309" s="150"/>
      <c r="Z1309" s="150"/>
      <c r="AA1309" s="150"/>
      <c r="AB1309" s="150"/>
      <c r="AC1309" s="150"/>
      <c r="AD1309" s="150"/>
      <c r="AE1309" s="150"/>
    </row>
    <row r="1310" spans="1:31">
      <c r="A1310" s="701"/>
      <c r="B1310" s="702"/>
      <c r="C1310" s="702"/>
      <c r="D1310" s="702"/>
      <c r="E1310" s="702"/>
      <c r="F1310" s="702"/>
      <c r="G1310" s="702"/>
      <c r="H1310" s="702"/>
      <c r="I1310" s="702"/>
      <c r="J1310" s="702"/>
      <c r="K1310" s="703"/>
      <c r="L1310" s="12" t="s">
        <v>20</v>
      </c>
      <c r="M1310" s="689" t="s">
        <v>19</v>
      </c>
      <c r="N1310" s="689"/>
      <c r="O1310" s="689"/>
      <c r="P1310" s="689"/>
      <c r="Q1310" s="689"/>
      <c r="R1310" s="689"/>
      <c r="S1310" s="689"/>
      <c r="T1310" s="690" t="str">
        <f>X1306</f>
        <v/>
      </c>
      <c r="U1310" s="691"/>
      <c r="X1310" s="12"/>
      <c r="Y1310" s="151"/>
      <c r="Z1310" s="151"/>
      <c r="AA1310" s="151"/>
      <c r="AB1310" s="151"/>
      <c r="AC1310" s="151"/>
      <c r="AD1310" s="151"/>
      <c r="AE1310" s="151"/>
    </row>
    <row r="1311" spans="1:31" ht="14.25">
      <c r="A1311" s="704" t="str">
        <f>$A$40</f>
        <v>フォーマット作成者　：　Komuro Consulting Group　小室匡史</v>
      </c>
      <c r="B1311" s="704"/>
      <c r="C1311" s="704"/>
      <c r="D1311" s="704"/>
      <c r="E1311" s="704"/>
      <c r="F1311" s="704"/>
      <c r="G1311" s="704"/>
      <c r="H1311" s="704"/>
      <c r="I1311" s="704"/>
      <c r="J1311" s="704"/>
      <c r="K1311" s="704"/>
      <c r="L1311" s="421" t="s">
        <v>20</v>
      </c>
      <c r="M1311" s="686" t="s">
        <v>104</v>
      </c>
      <c r="N1311" s="686"/>
      <c r="O1311" s="686"/>
      <c r="P1311" s="686"/>
      <c r="Q1311" s="686"/>
      <c r="R1311" s="686"/>
      <c r="S1311" s="686"/>
      <c r="T1311" s="691"/>
      <c r="U1311" s="691"/>
      <c r="X1311" s="12"/>
      <c r="Y1311" s="152"/>
      <c r="Z1311" s="152"/>
      <c r="AA1311" s="152"/>
      <c r="AB1311" s="152"/>
      <c r="AC1311" s="152"/>
      <c r="AD1311" s="152"/>
      <c r="AE1311" s="152"/>
    </row>
    <row r="1313" spans="1:31" ht="30" customHeight="1">
      <c r="A1313" s="692" t="str">
        <f>$A$1</f>
        <v>●●チームバレーボール体力指数　レーダーチャート</v>
      </c>
      <c r="B1313" s="692"/>
      <c r="C1313" s="692"/>
      <c r="D1313" s="692"/>
      <c r="E1313" s="692"/>
      <c r="F1313" s="692"/>
      <c r="G1313" s="692"/>
      <c r="H1313" s="692"/>
      <c r="I1313" s="692"/>
      <c r="J1313" s="692"/>
      <c r="K1313" s="692"/>
      <c r="L1313" s="692"/>
      <c r="M1313" s="692"/>
      <c r="N1313" s="692"/>
      <c r="O1313" s="692"/>
      <c r="P1313" s="692"/>
      <c r="Q1313" s="692"/>
      <c r="R1313" s="692"/>
      <c r="S1313" s="692"/>
      <c r="T1313" s="692"/>
      <c r="U1313" s="692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693" t="str">
        <f>IF(表示変換!B38="","",表示変換!B38)</f>
        <v/>
      </c>
      <c r="C1314" s="693"/>
      <c r="D1314" s="9"/>
      <c r="E1314" s="406" t="s">
        <v>11</v>
      </c>
      <c r="F1314" s="694" t="str">
        <f>IF(表示変換!I38="","",表示変換!I38)</f>
        <v/>
      </c>
      <c r="G1314" s="694"/>
      <c r="H1314" s="407" t="s">
        <v>12</v>
      </c>
      <c r="I1314" s="14"/>
      <c r="J1314" s="407" t="s">
        <v>13</v>
      </c>
      <c r="K1314" s="694" t="str">
        <f>IF(表示変換!J38="","",表示変換!J38)</f>
        <v/>
      </c>
      <c r="L1314" s="694"/>
      <c r="M1314" s="406" t="s">
        <v>14</v>
      </c>
      <c r="N1314" s="6"/>
      <c r="O1314" s="693" t="s">
        <v>15</v>
      </c>
      <c r="P1314" s="693"/>
      <c r="Q1314" s="693" t="str">
        <f>IF(表示変換!H38="","",表示変換!H38)</f>
        <v/>
      </c>
      <c r="R1314" s="693"/>
      <c r="S1314" s="695" t="str">
        <f>IF(入力!$C$4="","",入力!$C$4)</f>
        <v>2016.01.01</v>
      </c>
      <c r="T1314" s="695"/>
      <c r="U1314" s="9" t="s">
        <v>98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7" t="s">
        <v>5</v>
      </c>
      <c r="B1316" s="710" t="s">
        <v>6</v>
      </c>
      <c r="C1316" s="713" t="s">
        <v>0</v>
      </c>
      <c r="D1316" s="696" t="s">
        <v>45</v>
      </c>
      <c r="E1316" s="697"/>
      <c r="F1316" s="696" t="s">
        <v>57</v>
      </c>
      <c r="G1316" s="697"/>
      <c r="H1316" s="696" t="s">
        <v>378</v>
      </c>
      <c r="I1316" s="697"/>
      <c r="J1316" s="696" t="s">
        <v>41</v>
      </c>
      <c r="K1316" s="697"/>
      <c r="L1316" s="705" t="s">
        <v>58</v>
      </c>
      <c r="M1316" s="706"/>
      <c r="N1316" s="705" t="s">
        <v>59</v>
      </c>
      <c r="O1316" s="706"/>
      <c r="P1316" s="705" t="s">
        <v>42</v>
      </c>
      <c r="Q1316" s="706"/>
      <c r="R1316" s="696" t="s">
        <v>46</v>
      </c>
      <c r="S1316" s="697"/>
      <c r="T1316" s="156" t="s">
        <v>1</v>
      </c>
      <c r="U1316" s="15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8"/>
      <c r="B1317" s="711"/>
      <c r="C1317" s="714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09"/>
      <c r="B1318" s="712"/>
      <c r="C1318" s="715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211</v>
      </c>
      <c r="AA1318" s="26" t="s">
        <v>28</v>
      </c>
      <c r="AB1318" s="26" t="s">
        <v>73</v>
      </c>
      <c r="AC1318" s="26" t="s">
        <v>65</v>
      </c>
      <c r="AD1318" s="26" t="s">
        <v>246</v>
      </c>
      <c r="AE1318" s="11" t="s">
        <v>75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92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363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64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98"/>
      <c r="B1350" s="699"/>
      <c r="C1350" s="699"/>
      <c r="D1350" s="699"/>
      <c r="E1350" s="699"/>
      <c r="F1350" s="699"/>
      <c r="G1350" s="699"/>
      <c r="H1350" s="699"/>
      <c r="I1350" s="699"/>
      <c r="J1350" s="699"/>
      <c r="K1350" s="700"/>
      <c r="L1350" s="12" t="s">
        <v>20</v>
      </c>
      <c r="M1350" s="687" t="s">
        <v>18</v>
      </c>
      <c r="N1350" s="687"/>
      <c r="O1350" s="687"/>
      <c r="P1350" s="687"/>
      <c r="Q1350" s="687"/>
      <c r="R1350" s="687"/>
      <c r="S1350" s="687"/>
      <c r="T1350" s="688" t="str">
        <f>$X$34</f>
        <v>バレーボール指数</v>
      </c>
      <c r="U1350" s="688"/>
      <c r="X1350" s="12"/>
      <c r="Y1350" s="150"/>
      <c r="Z1350" s="150"/>
      <c r="AA1350" s="150"/>
      <c r="AB1350" s="150"/>
      <c r="AC1350" s="150"/>
      <c r="AD1350" s="150"/>
      <c r="AE1350" s="150"/>
    </row>
    <row r="1351" spans="1:31">
      <c r="A1351" s="701"/>
      <c r="B1351" s="702"/>
      <c r="C1351" s="702"/>
      <c r="D1351" s="702"/>
      <c r="E1351" s="702"/>
      <c r="F1351" s="702"/>
      <c r="G1351" s="702"/>
      <c r="H1351" s="702"/>
      <c r="I1351" s="702"/>
      <c r="J1351" s="702"/>
      <c r="K1351" s="703"/>
      <c r="L1351" s="12" t="s">
        <v>20</v>
      </c>
      <c r="M1351" s="689" t="s">
        <v>19</v>
      </c>
      <c r="N1351" s="689"/>
      <c r="O1351" s="689"/>
      <c r="P1351" s="689"/>
      <c r="Q1351" s="689"/>
      <c r="R1351" s="689"/>
      <c r="S1351" s="689"/>
      <c r="T1351" s="690" t="str">
        <f>X1347</f>
        <v/>
      </c>
      <c r="U1351" s="691"/>
      <c r="X1351" s="12"/>
      <c r="Y1351" s="151"/>
      <c r="Z1351" s="151"/>
      <c r="AA1351" s="151"/>
      <c r="AB1351" s="151"/>
      <c r="AC1351" s="151"/>
      <c r="AD1351" s="151"/>
      <c r="AE1351" s="151"/>
    </row>
    <row r="1352" spans="1:31" ht="14.25">
      <c r="A1352" s="704" t="str">
        <f>$A$40</f>
        <v>フォーマット作成者　：　Komuro Consulting Group　小室匡史</v>
      </c>
      <c r="B1352" s="704"/>
      <c r="C1352" s="704"/>
      <c r="D1352" s="704"/>
      <c r="E1352" s="704"/>
      <c r="F1352" s="704"/>
      <c r="G1352" s="704"/>
      <c r="H1352" s="704"/>
      <c r="I1352" s="704"/>
      <c r="J1352" s="704"/>
      <c r="K1352" s="704"/>
      <c r="L1352" s="421" t="s">
        <v>20</v>
      </c>
      <c r="M1352" s="686" t="s">
        <v>104</v>
      </c>
      <c r="N1352" s="686"/>
      <c r="O1352" s="686"/>
      <c r="P1352" s="686"/>
      <c r="Q1352" s="686"/>
      <c r="R1352" s="686"/>
      <c r="S1352" s="686"/>
      <c r="T1352" s="691"/>
      <c r="U1352" s="691"/>
      <c r="X1352" s="12"/>
      <c r="Y1352" s="152"/>
      <c r="Z1352" s="152"/>
      <c r="AA1352" s="152"/>
      <c r="AB1352" s="152"/>
      <c r="AC1352" s="152"/>
      <c r="AD1352" s="152"/>
      <c r="AE1352" s="152"/>
    </row>
    <row r="1354" spans="1:31" ht="30" customHeight="1">
      <c r="A1354" s="692" t="str">
        <f>$A$1</f>
        <v>●●チームバレーボール体力指数　レーダーチャート</v>
      </c>
      <c r="B1354" s="692"/>
      <c r="C1354" s="692"/>
      <c r="D1354" s="692"/>
      <c r="E1354" s="692"/>
      <c r="F1354" s="692"/>
      <c r="G1354" s="692"/>
      <c r="H1354" s="692"/>
      <c r="I1354" s="692"/>
      <c r="J1354" s="692"/>
      <c r="K1354" s="692"/>
      <c r="L1354" s="692"/>
      <c r="M1354" s="692"/>
      <c r="N1354" s="692"/>
      <c r="O1354" s="692"/>
      <c r="P1354" s="692"/>
      <c r="Q1354" s="692"/>
      <c r="R1354" s="692"/>
      <c r="S1354" s="692"/>
      <c r="T1354" s="692"/>
      <c r="U1354" s="692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10" t="s">
        <v>10</v>
      </c>
      <c r="B1355" s="693" t="str">
        <f>IF(表示変換!B39="","",表示変換!B39)</f>
        <v/>
      </c>
      <c r="C1355" s="693"/>
      <c r="D1355" s="9"/>
      <c r="E1355" s="410" t="s">
        <v>11</v>
      </c>
      <c r="F1355" s="694" t="str">
        <f>IF(表示変換!I39="","",表示変換!I39)</f>
        <v/>
      </c>
      <c r="G1355" s="694"/>
      <c r="H1355" s="411" t="s">
        <v>265</v>
      </c>
      <c r="I1355" s="14"/>
      <c r="J1355" s="411" t="s">
        <v>13</v>
      </c>
      <c r="K1355" s="694" t="str">
        <f>IF(表示変換!J39="","",表示変換!J39)</f>
        <v/>
      </c>
      <c r="L1355" s="694"/>
      <c r="M1355" s="410" t="s">
        <v>247</v>
      </c>
      <c r="N1355" s="6"/>
      <c r="O1355" s="693" t="s">
        <v>332</v>
      </c>
      <c r="P1355" s="693"/>
      <c r="Q1355" s="693" t="str">
        <f>IF(表示変換!H39="","",表示変換!H39)</f>
        <v/>
      </c>
      <c r="R1355" s="693"/>
      <c r="S1355" s="695" t="str">
        <f>IF(入力!$C$4="","",入力!$C$4)</f>
        <v>2016.01.01</v>
      </c>
      <c r="T1355" s="695"/>
      <c r="U1355" s="9" t="s">
        <v>98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7" t="s">
        <v>5</v>
      </c>
      <c r="B1357" s="710" t="s">
        <v>333</v>
      </c>
      <c r="C1357" s="713" t="s">
        <v>0</v>
      </c>
      <c r="D1357" s="696" t="s">
        <v>45</v>
      </c>
      <c r="E1357" s="697"/>
      <c r="F1357" s="696" t="s">
        <v>334</v>
      </c>
      <c r="G1357" s="697"/>
      <c r="H1357" s="696" t="s">
        <v>378</v>
      </c>
      <c r="I1357" s="697"/>
      <c r="J1357" s="696" t="s">
        <v>41</v>
      </c>
      <c r="K1357" s="697"/>
      <c r="L1357" s="705" t="s">
        <v>335</v>
      </c>
      <c r="M1357" s="706"/>
      <c r="N1357" s="705" t="s">
        <v>336</v>
      </c>
      <c r="O1357" s="706"/>
      <c r="P1357" s="705" t="s">
        <v>42</v>
      </c>
      <c r="Q1357" s="706"/>
      <c r="R1357" s="696" t="s">
        <v>337</v>
      </c>
      <c r="S1357" s="697"/>
      <c r="T1357" s="156" t="s">
        <v>1</v>
      </c>
      <c r="U1357" s="15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8"/>
      <c r="B1358" s="711"/>
      <c r="C1358" s="714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09"/>
      <c r="B1359" s="712"/>
      <c r="C1359" s="715"/>
      <c r="D1359" s="2" t="str">
        <f>IF(表示変換!$N$5="","",表示変換!$N$5)</f>
        <v>sec</v>
      </c>
      <c r="E1359" s="4" t="s">
        <v>338</v>
      </c>
      <c r="F1359" s="2" t="str">
        <f>IF(表示変換!$O$5="","",表示変換!$O$5)</f>
        <v>sec</v>
      </c>
      <c r="G1359" s="4" t="s">
        <v>338</v>
      </c>
      <c r="H1359" s="2" t="str">
        <f>IF(表示変換!$P$5="","",表示変換!$P$5)</f>
        <v>m</v>
      </c>
      <c r="I1359" s="4" t="s">
        <v>338</v>
      </c>
      <c r="J1359" s="2" t="str">
        <f>IF(表示変換!$Q$5="","",表示変換!$Q$5)</f>
        <v>m</v>
      </c>
      <c r="K1359" s="4" t="s">
        <v>338</v>
      </c>
      <c r="L1359" s="2" t="str">
        <f>IF(表示変換!$R$5="","",表示変換!$R$5)</f>
        <v>cm</v>
      </c>
      <c r="M1359" s="4" t="s">
        <v>338</v>
      </c>
      <c r="N1359" s="2" t="str">
        <f>IF(表示変換!$S$5="","",表示変換!$S$5)</f>
        <v>m</v>
      </c>
      <c r="O1359" s="4" t="s">
        <v>255</v>
      </c>
      <c r="P1359" s="2" t="str">
        <f>IF(表示変換!$T$5="","",表示変換!$T$5)</f>
        <v>回</v>
      </c>
      <c r="Q1359" s="4" t="s">
        <v>338</v>
      </c>
      <c r="R1359" s="2" t="str">
        <f>IF(表示変換!$U$5="","",表示変換!$U$5)</f>
        <v>m</v>
      </c>
      <c r="S1359" s="4" t="s">
        <v>338</v>
      </c>
      <c r="T1359" s="2" t="s">
        <v>339</v>
      </c>
      <c r="U1359" s="5" t="s">
        <v>340</v>
      </c>
      <c r="X1359" s="26" t="s">
        <v>258</v>
      </c>
      <c r="Y1359" s="26" t="s">
        <v>341</v>
      </c>
      <c r="Z1359" s="26" t="s">
        <v>211</v>
      </c>
      <c r="AA1359" s="26" t="s">
        <v>28</v>
      </c>
      <c r="AB1359" s="26" t="s">
        <v>342</v>
      </c>
      <c r="AC1359" s="26" t="s">
        <v>65</v>
      </c>
      <c r="AD1359" s="26" t="s">
        <v>246</v>
      </c>
      <c r="AE1359" s="11" t="s">
        <v>343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344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363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64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98"/>
      <c r="B1391" s="699"/>
      <c r="C1391" s="699"/>
      <c r="D1391" s="699"/>
      <c r="E1391" s="699"/>
      <c r="F1391" s="699"/>
      <c r="G1391" s="699"/>
      <c r="H1391" s="699"/>
      <c r="I1391" s="699"/>
      <c r="J1391" s="699"/>
      <c r="K1391" s="700"/>
      <c r="L1391" s="12" t="s">
        <v>20</v>
      </c>
      <c r="M1391" s="687" t="s">
        <v>18</v>
      </c>
      <c r="N1391" s="687"/>
      <c r="O1391" s="687"/>
      <c r="P1391" s="687"/>
      <c r="Q1391" s="687"/>
      <c r="R1391" s="687"/>
      <c r="S1391" s="687"/>
      <c r="T1391" s="688" t="str">
        <f>$X$34</f>
        <v>バレーボール指数</v>
      </c>
      <c r="U1391" s="688"/>
      <c r="X1391" s="12"/>
      <c r="Y1391" s="150"/>
      <c r="Z1391" s="150"/>
      <c r="AA1391" s="150"/>
      <c r="AB1391" s="150"/>
      <c r="AC1391" s="150"/>
      <c r="AD1391" s="150"/>
      <c r="AE1391" s="150"/>
    </row>
    <row r="1392" spans="1:31">
      <c r="A1392" s="701"/>
      <c r="B1392" s="702"/>
      <c r="C1392" s="702"/>
      <c r="D1392" s="702"/>
      <c r="E1392" s="702"/>
      <c r="F1392" s="702"/>
      <c r="G1392" s="702"/>
      <c r="H1392" s="702"/>
      <c r="I1392" s="702"/>
      <c r="J1392" s="702"/>
      <c r="K1392" s="703"/>
      <c r="L1392" s="12" t="s">
        <v>20</v>
      </c>
      <c r="M1392" s="689" t="s">
        <v>19</v>
      </c>
      <c r="N1392" s="689"/>
      <c r="O1392" s="689"/>
      <c r="P1392" s="689"/>
      <c r="Q1392" s="689"/>
      <c r="R1392" s="689"/>
      <c r="S1392" s="689"/>
      <c r="T1392" s="690" t="str">
        <f>X1388</f>
        <v/>
      </c>
      <c r="U1392" s="691"/>
      <c r="X1392" s="12"/>
      <c r="Y1392" s="151"/>
      <c r="Z1392" s="151"/>
      <c r="AA1392" s="151"/>
      <c r="AB1392" s="151"/>
      <c r="AC1392" s="151"/>
      <c r="AD1392" s="151"/>
      <c r="AE1392" s="151"/>
    </row>
    <row r="1393" spans="1:31" ht="14.25">
      <c r="A1393" s="704" t="str">
        <f>$A$40</f>
        <v>フォーマット作成者　：　Komuro Consulting Group　小室匡史</v>
      </c>
      <c r="B1393" s="704"/>
      <c r="C1393" s="704"/>
      <c r="D1393" s="704"/>
      <c r="E1393" s="704"/>
      <c r="F1393" s="704"/>
      <c r="G1393" s="704"/>
      <c r="H1393" s="704"/>
      <c r="I1393" s="704"/>
      <c r="J1393" s="704"/>
      <c r="K1393" s="704"/>
      <c r="L1393" s="421" t="s">
        <v>20</v>
      </c>
      <c r="M1393" s="686" t="s">
        <v>104</v>
      </c>
      <c r="N1393" s="686"/>
      <c r="O1393" s="686"/>
      <c r="P1393" s="686"/>
      <c r="Q1393" s="686"/>
      <c r="R1393" s="686"/>
      <c r="S1393" s="686"/>
      <c r="T1393" s="691"/>
      <c r="U1393" s="691"/>
      <c r="X1393" s="12"/>
      <c r="Y1393" s="152"/>
      <c r="Z1393" s="152"/>
      <c r="AA1393" s="152"/>
      <c r="AB1393" s="152"/>
      <c r="AC1393" s="152"/>
      <c r="AD1393" s="152"/>
      <c r="AE1393" s="152"/>
    </row>
    <row r="1395" spans="1:31" ht="30" customHeight="1">
      <c r="A1395" s="692" t="str">
        <f>$A$1</f>
        <v>●●チームバレーボール体力指数　レーダーチャート</v>
      </c>
      <c r="B1395" s="692"/>
      <c r="C1395" s="692"/>
      <c r="D1395" s="692"/>
      <c r="E1395" s="692"/>
      <c r="F1395" s="692"/>
      <c r="G1395" s="692"/>
      <c r="H1395" s="692"/>
      <c r="I1395" s="692"/>
      <c r="J1395" s="692"/>
      <c r="K1395" s="692"/>
      <c r="L1395" s="692"/>
      <c r="M1395" s="692"/>
      <c r="N1395" s="692"/>
      <c r="O1395" s="692"/>
      <c r="P1395" s="692"/>
      <c r="Q1395" s="692"/>
      <c r="R1395" s="692"/>
      <c r="S1395" s="692"/>
      <c r="T1395" s="692"/>
      <c r="U1395" s="692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4" t="s">
        <v>10</v>
      </c>
      <c r="B1396" s="693" t="str">
        <f>IF(表示変換!B40="","",表示変換!B40)</f>
        <v/>
      </c>
      <c r="C1396" s="693"/>
      <c r="D1396" s="9"/>
      <c r="E1396" s="404" t="s">
        <v>11</v>
      </c>
      <c r="F1396" s="694" t="str">
        <f>IF(表示変換!I40="","",表示変換!I40)</f>
        <v/>
      </c>
      <c r="G1396" s="694"/>
      <c r="H1396" s="405" t="s">
        <v>12</v>
      </c>
      <c r="I1396" s="14"/>
      <c r="J1396" s="405" t="s">
        <v>13</v>
      </c>
      <c r="K1396" s="694" t="str">
        <f>IF(表示変換!J40="","",表示変換!J40)</f>
        <v/>
      </c>
      <c r="L1396" s="694"/>
      <c r="M1396" s="404" t="s">
        <v>14</v>
      </c>
      <c r="N1396" s="6"/>
      <c r="O1396" s="693" t="s">
        <v>15</v>
      </c>
      <c r="P1396" s="693"/>
      <c r="Q1396" s="693" t="str">
        <f>IF(表示変換!H40="","",表示変換!H40)</f>
        <v/>
      </c>
      <c r="R1396" s="693"/>
      <c r="S1396" s="695" t="str">
        <f>IF(入力!$C$4="","",入力!$C$4)</f>
        <v>2016.01.01</v>
      </c>
      <c r="T1396" s="695"/>
      <c r="U1396" s="9" t="s">
        <v>98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7" t="s">
        <v>5</v>
      </c>
      <c r="B1398" s="710" t="s">
        <v>6</v>
      </c>
      <c r="C1398" s="713" t="s">
        <v>0</v>
      </c>
      <c r="D1398" s="696" t="s">
        <v>45</v>
      </c>
      <c r="E1398" s="697"/>
      <c r="F1398" s="696" t="s">
        <v>57</v>
      </c>
      <c r="G1398" s="697"/>
      <c r="H1398" s="696" t="s">
        <v>378</v>
      </c>
      <c r="I1398" s="697"/>
      <c r="J1398" s="696" t="s">
        <v>41</v>
      </c>
      <c r="K1398" s="697"/>
      <c r="L1398" s="705" t="s">
        <v>58</v>
      </c>
      <c r="M1398" s="706"/>
      <c r="N1398" s="705" t="s">
        <v>59</v>
      </c>
      <c r="O1398" s="706"/>
      <c r="P1398" s="705" t="s">
        <v>42</v>
      </c>
      <c r="Q1398" s="706"/>
      <c r="R1398" s="696" t="s">
        <v>46</v>
      </c>
      <c r="S1398" s="697"/>
      <c r="T1398" s="156" t="s">
        <v>1</v>
      </c>
      <c r="U1398" s="15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8"/>
      <c r="B1399" s="711"/>
      <c r="C1399" s="714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09"/>
      <c r="B1400" s="712"/>
      <c r="C1400" s="715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211</v>
      </c>
      <c r="AA1400" s="26" t="s">
        <v>28</v>
      </c>
      <c r="AB1400" s="26" t="s">
        <v>73</v>
      </c>
      <c r="AC1400" s="26" t="s">
        <v>65</v>
      </c>
      <c r="AD1400" s="26" t="s">
        <v>246</v>
      </c>
      <c r="AE1400" s="11" t="s">
        <v>75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92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363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64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98"/>
      <c r="B1432" s="699"/>
      <c r="C1432" s="699"/>
      <c r="D1432" s="699"/>
      <c r="E1432" s="699"/>
      <c r="F1432" s="699"/>
      <c r="G1432" s="699"/>
      <c r="H1432" s="699"/>
      <c r="I1432" s="699"/>
      <c r="J1432" s="699"/>
      <c r="K1432" s="700"/>
      <c r="L1432" s="12" t="s">
        <v>20</v>
      </c>
      <c r="M1432" s="687" t="s">
        <v>18</v>
      </c>
      <c r="N1432" s="687"/>
      <c r="O1432" s="687"/>
      <c r="P1432" s="687"/>
      <c r="Q1432" s="687"/>
      <c r="R1432" s="687"/>
      <c r="S1432" s="687"/>
      <c r="T1432" s="688" t="str">
        <f>$X$34</f>
        <v>バレーボール指数</v>
      </c>
      <c r="U1432" s="688"/>
      <c r="X1432" s="12"/>
      <c r="Y1432" s="150"/>
      <c r="Z1432" s="150"/>
      <c r="AA1432" s="150"/>
      <c r="AB1432" s="150"/>
      <c r="AC1432" s="150"/>
      <c r="AD1432" s="150"/>
      <c r="AE1432" s="150"/>
    </row>
    <row r="1433" spans="1:31">
      <c r="A1433" s="701"/>
      <c r="B1433" s="702"/>
      <c r="C1433" s="702"/>
      <c r="D1433" s="702"/>
      <c r="E1433" s="702"/>
      <c r="F1433" s="702"/>
      <c r="G1433" s="702"/>
      <c r="H1433" s="702"/>
      <c r="I1433" s="702"/>
      <c r="J1433" s="702"/>
      <c r="K1433" s="703"/>
      <c r="L1433" s="12" t="s">
        <v>20</v>
      </c>
      <c r="M1433" s="689" t="s">
        <v>19</v>
      </c>
      <c r="N1433" s="689"/>
      <c r="O1433" s="689"/>
      <c r="P1433" s="689"/>
      <c r="Q1433" s="689"/>
      <c r="R1433" s="689"/>
      <c r="S1433" s="689"/>
      <c r="T1433" s="690" t="str">
        <f>X1429</f>
        <v/>
      </c>
      <c r="U1433" s="691"/>
      <c r="X1433" s="12"/>
      <c r="Y1433" s="151"/>
      <c r="Z1433" s="151"/>
      <c r="AA1433" s="151"/>
      <c r="AB1433" s="151"/>
      <c r="AC1433" s="151"/>
      <c r="AD1433" s="151"/>
      <c r="AE1433" s="151"/>
    </row>
    <row r="1434" spans="1:31" ht="14.25">
      <c r="A1434" s="704" t="str">
        <f>$A$40</f>
        <v>フォーマット作成者　：　Komuro Consulting Group　小室匡史</v>
      </c>
      <c r="B1434" s="704"/>
      <c r="C1434" s="704"/>
      <c r="D1434" s="704"/>
      <c r="E1434" s="704"/>
      <c r="F1434" s="704"/>
      <c r="G1434" s="704"/>
      <c r="H1434" s="704"/>
      <c r="I1434" s="704"/>
      <c r="J1434" s="704"/>
      <c r="K1434" s="704"/>
      <c r="L1434" s="421" t="s">
        <v>20</v>
      </c>
      <c r="M1434" s="686" t="s">
        <v>104</v>
      </c>
      <c r="N1434" s="686"/>
      <c r="O1434" s="686"/>
      <c r="P1434" s="686"/>
      <c r="Q1434" s="686"/>
      <c r="R1434" s="686"/>
      <c r="S1434" s="686"/>
      <c r="T1434" s="691"/>
      <c r="U1434" s="691"/>
      <c r="X1434" s="12"/>
      <c r="Y1434" s="152"/>
      <c r="Z1434" s="152"/>
      <c r="AA1434" s="152"/>
      <c r="AB1434" s="152"/>
      <c r="AC1434" s="152"/>
      <c r="AD1434" s="152"/>
      <c r="AE1434" s="152"/>
    </row>
    <row r="1436" spans="1:31" ht="30" customHeight="1">
      <c r="A1436" s="692" t="str">
        <f>$A$1</f>
        <v>●●チームバレーボール体力指数　レーダーチャート</v>
      </c>
      <c r="B1436" s="692"/>
      <c r="C1436" s="692"/>
      <c r="D1436" s="692"/>
      <c r="E1436" s="692"/>
      <c r="F1436" s="692"/>
      <c r="G1436" s="692"/>
      <c r="H1436" s="692"/>
      <c r="I1436" s="692"/>
      <c r="J1436" s="692"/>
      <c r="K1436" s="692"/>
      <c r="L1436" s="692"/>
      <c r="M1436" s="692"/>
      <c r="N1436" s="692"/>
      <c r="O1436" s="692"/>
      <c r="P1436" s="692"/>
      <c r="Q1436" s="692"/>
      <c r="R1436" s="692"/>
      <c r="S1436" s="692"/>
      <c r="T1436" s="692"/>
      <c r="U1436" s="692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693" t="str">
        <f>IF(表示変換!B41="","",表示変換!B41)</f>
        <v/>
      </c>
      <c r="C1437" s="693"/>
      <c r="D1437" s="9"/>
      <c r="E1437" s="406" t="s">
        <v>11</v>
      </c>
      <c r="F1437" s="694" t="str">
        <f>IF(表示変換!I41="","",表示変換!I41)</f>
        <v/>
      </c>
      <c r="G1437" s="694"/>
      <c r="H1437" s="407" t="s">
        <v>12</v>
      </c>
      <c r="I1437" s="14"/>
      <c r="J1437" s="407" t="s">
        <v>13</v>
      </c>
      <c r="K1437" s="694" t="str">
        <f>IF(表示変換!J41="","",表示変換!J41)</f>
        <v/>
      </c>
      <c r="L1437" s="694"/>
      <c r="M1437" s="406" t="s">
        <v>247</v>
      </c>
      <c r="N1437" s="6"/>
      <c r="O1437" s="693" t="s">
        <v>248</v>
      </c>
      <c r="P1437" s="693"/>
      <c r="Q1437" s="693" t="str">
        <f>IF(表示変換!H41="","",表示変換!H41)</f>
        <v/>
      </c>
      <c r="R1437" s="693"/>
      <c r="S1437" s="695" t="str">
        <f>IF(入力!$C$4="","",入力!$C$4)</f>
        <v>2016.01.01</v>
      </c>
      <c r="T1437" s="695"/>
      <c r="U1437" s="9" t="s">
        <v>98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7" t="s">
        <v>5</v>
      </c>
      <c r="B1439" s="710" t="s">
        <v>249</v>
      </c>
      <c r="C1439" s="713" t="s">
        <v>0</v>
      </c>
      <c r="D1439" s="696" t="s">
        <v>250</v>
      </c>
      <c r="E1439" s="697"/>
      <c r="F1439" s="696" t="s">
        <v>251</v>
      </c>
      <c r="G1439" s="697"/>
      <c r="H1439" s="696" t="s">
        <v>378</v>
      </c>
      <c r="I1439" s="697"/>
      <c r="J1439" s="696" t="s">
        <v>41</v>
      </c>
      <c r="K1439" s="697"/>
      <c r="L1439" s="705" t="s">
        <v>252</v>
      </c>
      <c r="M1439" s="706"/>
      <c r="N1439" s="705" t="s">
        <v>253</v>
      </c>
      <c r="O1439" s="706"/>
      <c r="P1439" s="705" t="s">
        <v>42</v>
      </c>
      <c r="Q1439" s="706"/>
      <c r="R1439" s="696" t="s">
        <v>254</v>
      </c>
      <c r="S1439" s="697"/>
      <c r="T1439" s="156" t="s">
        <v>1</v>
      </c>
      <c r="U1439" s="15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8"/>
      <c r="B1440" s="711"/>
      <c r="C1440" s="714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09"/>
      <c r="B1441" s="712"/>
      <c r="C1441" s="715"/>
      <c r="D1441" s="2" t="str">
        <f>IF(表示変換!$N$5="","",表示変換!$N$5)</f>
        <v>sec</v>
      </c>
      <c r="E1441" s="4" t="s">
        <v>255</v>
      </c>
      <c r="F1441" s="2" t="str">
        <f>IF(表示変換!$O$5="","",表示変換!$O$5)</f>
        <v>sec</v>
      </c>
      <c r="G1441" s="4" t="s">
        <v>255</v>
      </c>
      <c r="H1441" s="2" t="str">
        <f>IF(表示変換!$P$5="","",表示変換!$P$5)</f>
        <v>m</v>
      </c>
      <c r="I1441" s="4" t="s">
        <v>255</v>
      </c>
      <c r="J1441" s="2" t="str">
        <f>IF(表示変換!$Q$5="","",表示変換!$Q$5)</f>
        <v>m</v>
      </c>
      <c r="K1441" s="4" t="s">
        <v>255</v>
      </c>
      <c r="L1441" s="2" t="str">
        <f>IF(表示変換!$R$5="","",表示変換!$R$5)</f>
        <v>cm</v>
      </c>
      <c r="M1441" s="4" t="s">
        <v>255</v>
      </c>
      <c r="N1441" s="2" t="str">
        <f>IF(表示変換!$S$5="","",表示変換!$S$5)</f>
        <v>m</v>
      </c>
      <c r="O1441" s="4" t="s">
        <v>255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256</v>
      </c>
      <c r="U1441" s="5" t="s">
        <v>257</v>
      </c>
      <c r="X1441" s="26" t="s">
        <v>258</v>
      </c>
      <c r="Y1441" s="26" t="s">
        <v>259</v>
      </c>
      <c r="Z1441" s="26" t="s">
        <v>211</v>
      </c>
      <c r="AA1441" s="26" t="s">
        <v>28</v>
      </c>
      <c r="AB1441" s="26" t="s">
        <v>260</v>
      </c>
      <c r="AC1441" s="26" t="s">
        <v>261</v>
      </c>
      <c r="AD1441" s="26" t="s">
        <v>262</v>
      </c>
      <c r="AE1441" s="11" t="s">
        <v>263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264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363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64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98"/>
      <c r="B1473" s="699"/>
      <c r="C1473" s="699"/>
      <c r="D1473" s="699"/>
      <c r="E1473" s="699"/>
      <c r="F1473" s="699"/>
      <c r="G1473" s="699"/>
      <c r="H1473" s="699"/>
      <c r="I1473" s="699"/>
      <c r="J1473" s="699"/>
      <c r="K1473" s="700"/>
      <c r="L1473" s="12" t="s">
        <v>20</v>
      </c>
      <c r="M1473" s="687" t="s">
        <v>18</v>
      </c>
      <c r="N1473" s="687"/>
      <c r="O1473" s="687"/>
      <c r="P1473" s="687"/>
      <c r="Q1473" s="687"/>
      <c r="R1473" s="687"/>
      <c r="S1473" s="687"/>
      <c r="T1473" s="688" t="str">
        <f>$X$34</f>
        <v>バレーボール指数</v>
      </c>
      <c r="U1473" s="688"/>
      <c r="X1473" s="12"/>
      <c r="Y1473" s="150"/>
      <c r="Z1473" s="150"/>
      <c r="AA1473" s="150"/>
      <c r="AB1473" s="150"/>
      <c r="AC1473" s="150"/>
      <c r="AD1473" s="150"/>
      <c r="AE1473" s="150"/>
    </row>
    <row r="1474" spans="1:31">
      <c r="A1474" s="701"/>
      <c r="B1474" s="702"/>
      <c r="C1474" s="702"/>
      <c r="D1474" s="702"/>
      <c r="E1474" s="702"/>
      <c r="F1474" s="702"/>
      <c r="G1474" s="702"/>
      <c r="H1474" s="702"/>
      <c r="I1474" s="702"/>
      <c r="J1474" s="702"/>
      <c r="K1474" s="703"/>
      <c r="L1474" s="12" t="s">
        <v>20</v>
      </c>
      <c r="M1474" s="689" t="s">
        <v>19</v>
      </c>
      <c r="N1474" s="689"/>
      <c r="O1474" s="689"/>
      <c r="P1474" s="689"/>
      <c r="Q1474" s="689"/>
      <c r="R1474" s="689"/>
      <c r="S1474" s="689"/>
      <c r="T1474" s="690" t="str">
        <f>X1470</f>
        <v/>
      </c>
      <c r="U1474" s="691"/>
      <c r="X1474" s="12"/>
      <c r="Y1474" s="151"/>
      <c r="Z1474" s="151"/>
      <c r="AA1474" s="151"/>
      <c r="AB1474" s="151"/>
      <c r="AC1474" s="151"/>
      <c r="AD1474" s="151"/>
      <c r="AE1474" s="151"/>
    </row>
    <row r="1475" spans="1:31" ht="14.25">
      <c r="A1475" s="704" t="str">
        <f>$A$40</f>
        <v>フォーマット作成者　：　Komuro Consulting Group　小室匡史</v>
      </c>
      <c r="B1475" s="704"/>
      <c r="C1475" s="704"/>
      <c r="D1475" s="704"/>
      <c r="E1475" s="704"/>
      <c r="F1475" s="704"/>
      <c r="G1475" s="704"/>
      <c r="H1475" s="704"/>
      <c r="I1475" s="704"/>
      <c r="J1475" s="704"/>
      <c r="K1475" s="704"/>
      <c r="L1475" s="421" t="s">
        <v>20</v>
      </c>
      <c r="M1475" s="686" t="s">
        <v>104</v>
      </c>
      <c r="N1475" s="686"/>
      <c r="O1475" s="686"/>
      <c r="P1475" s="686"/>
      <c r="Q1475" s="686"/>
      <c r="R1475" s="686"/>
      <c r="S1475" s="686"/>
      <c r="T1475" s="691"/>
      <c r="U1475" s="691"/>
      <c r="X1475" s="12"/>
      <c r="Y1475" s="152"/>
      <c r="Z1475" s="152"/>
      <c r="AA1475" s="152"/>
      <c r="AB1475" s="152"/>
      <c r="AC1475" s="152"/>
      <c r="AD1475" s="152"/>
      <c r="AE1475" s="152"/>
    </row>
    <row r="1477" spans="1:31" ht="30" customHeight="1">
      <c r="A1477" s="692" t="str">
        <f>$A$1</f>
        <v>●●チームバレーボール体力指数　レーダーチャート</v>
      </c>
      <c r="B1477" s="692"/>
      <c r="C1477" s="692"/>
      <c r="D1477" s="692"/>
      <c r="E1477" s="692"/>
      <c r="F1477" s="692"/>
      <c r="G1477" s="692"/>
      <c r="H1477" s="692"/>
      <c r="I1477" s="692"/>
      <c r="J1477" s="692"/>
      <c r="K1477" s="692"/>
      <c r="L1477" s="692"/>
      <c r="M1477" s="692"/>
      <c r="N1477" s="692"/>
      <c r="O1477" s="692"/>
      <c r="P1477" s="692"/>
      <c r="Q1477" s="692"/>
      <c r="R1477" s="692"/>
      <c r="S1477" s="692"/>
      <c r="T1477" s="692"/>
      <c r="U1477" s="692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8" t="s">
        <v>10</v>
      </c>
      <c r="B1478" s="693" t="str">
        <f>IF(表示変換!B42="","",表示変換!B42)</f>
        <v/>
      </c>
      <c r="C1478" s="693"/>
      <c r="D1478" s="9"/>
      <c r="E1478" s="408" t="s">
        <v>11</v>
      </c>
      <c r="F1478" s="694" t="str">
        <f>IF(表示変換!I42="","",表示変換!I42)</f>
        <v/>
      </c>
      <c r="G1478" s="694"/>
      <c r="H1478" s="409" t="s">
        <v>265</v>
      </c>
      <c r="I1478" s="14"/>
      <c r="J1478" s="409" t="s">
        <v>13</v>
      </c>
      <c r="K1478" s="694" t="str">
        <f>IF(表示変換!J42="","",表示変換!J42)</f>
        <v/>
      </c>
      <c r="L1478" s="694"/>
      <c r="M1478" s="408" t="s">
        <v>266</v>
      </c>
      <c r="N1478" s="6"/>
      <c r="O1478" s="693" t="s">
        <v>267</v>
      </c>
      <c r="P1478" s="693"/>
      <c r="Q1478" s="693" t="str">
        <f>IF(表示変換!H42="","",表示変換!H42)</f>
        <v/>
      </c>
      <c r="R1478" s="693"/>
      <c r="S1478" s="695" t="str">
        <f>IF(入力!$C$4="","",入力!$C$4)</f>
        <v>2016.01.01</v>
      </c>
      <c r="T1478" s="695"/>
      <c r="U1478" s="9" t="s">
        <v>98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7" t="s">
        <v>5</v>
      </c>
      <c r="B1480" s="710" t="s">
        <v>268</v>
      </c>
      <c r="C1480" s="713" t="s">
        <v>0</v>
      </c>
      <c r="D1480" s="696" t="s">
        <v>269</v>
      </c>
      <c r="E1480" s="697"/>
      <c r="F1480" s="696" t="s">
        <v>270</v>
      </c>
      <c r="G1480" s="697"/>
      <c r="H1480" s="696" t="s">
        <v>378</v>
      </c>
      <c r="I1480" s="697"/>
      <c r="J1480" s="696" t="s">
        <v>41</v>
      </c>
      <c r="K1480" s="697"/>
      <c r="L1480" s="705" t="s">
        <v>271</v>
      </c>
      <c r="M1480" s="706"/>
      <c r="N1480" s="705" t="s">
        <v>272</v>
      </c>
      <c r="O1480" s="706"/>
      <c r="P1480" s="705" t="s">
        <v>42</v>
      </c>
      <c r="Q1480" s="706"/>
      <c r="R1480" s="696" t="s">
        <v>273</v>
      </c>
      <c r="S1480" s="697"/>
      <c r="T1480" s="156" t="s">
        <v>1</v>
      </c>
      <c r="U1480" s="15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8"/>
      <c r="B1481" s="711"/>
      <c r="C1481" s="714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09"/>
      <c r="B1482" s="712"/>
      <c r="C1482" s="715"/>
      <c r="D1482" s="2" t="str">
        <f>IF(表示変換!$N$5="","",表示変換!$N$5)</f>
        <v>sec</v>
      </c>
      <c r="E1482" s="4" t="s">
        <v>274</v>
      </c>
      <c r="F1482" s="2" t="str">
        <f>IF(表示変換!$O$5="","",表示変換!$O$5)</f>
        <v>sec</v>
      </c>
      <c r="G1482" s="4" t="s">
        <v>275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m</v>
      </c>
      <c r="K1482" s="4" t="s">
        <v>274</v>
      </c>
      <c r="L1482" s="2" t="str">
        <f>IF(表示変換!$R$5="","",表示変換!$R$5)</f>
        <v>cm</v>
      </c>
      <c r="M1482" s="4" t="s">
        <v>276</v>
      </c>
      <c r="N1482" s="2" t="str">
        <f>IF(表示変換!$S$5="","",表示変換!$S$5)</f>
        <v>m</v>
      </c>
      <c r="O1482" s="4" t="s">
        <v>274</v>
      </c>
      <c r="P1482" s="2" t="str">
        <f>IF(表示変換!$T$5="","",表示変換!$T$5)</f>
        <v>回</v>
      </c>
      <c r="Q1482" s="4" t="s">
        <v>275</v>
      </c>
      <c r="R1482" s="2" t="str">
        <f>IF(表示変換!$U$5="","",表示変換!$U$5)</f>
        <v>m</v>
      </c>
      <c r="S1482" s="4" t="s">
        <v>274</v>
      </c>
      <c r="T1482" s="2" t="s">
        <v>277</v>
      </c>
      <c r="U1482" s="5" t="s">
        <v>278</v>
      </c>
      <c r="X1482" s="26" t="s">
        <v>16</v>
      </c>
      <c r="Y1482" s="26" t="s">
        <v>17</v>
      </c>
      <c r="Z1482" s="26" t="s">
        <v>211</v>
      </c>
      <c r="AA1482" s="26" t="s">
        <v>28</v>
      </c>
      <c r="AB1482" s="26" t="s">
        <v>279</v>
      </c>
      <c r="AC1482" s="26" t="s">
        <v>280</v>
      </c>
      <c r="AD1482" s="26" t="s">
        <v>281</v>
      </c>
      <c r="AE1482" s="11" t="s">
        <v>282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283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363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64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98"/>
      <c r="B1514" s="699"/>
      <c r="C1514" s="699"/>
      <c r="D1514" s="699"/>
      <c r="E1514" s="699"/>
      <c r="F1514" s="699"/>
      <c r="G1514" s="699"/>
      <c r="H1514" s="699"/>
      <c r="I1514" s="699"/>
      <c r="J1514" s="699"/>
      <c r="K1514" s="700"/>
      <c r="L1514" s="12" t="s">
        <v>20</v>
      </c>
      <c r="M1514" s="687" t="s">
        <v>18</v>
      </c>
      <c r="N1514" s="687"/>
      <c r="O1514" s="687"/>
      <c r="P1514" s="687"/>
      <c r="Q1514" s="687"/>
      <c r="R1514" s="687"/>
      <c r="S1514" s="687"/>
      <c r="T1514" s="688" t="str">
        <f>$X$34</f>
        <v>バレーボール指数</v>
      </c>
      <c r="U1514" s="688"/>
      <c r="X1514" s="12"/>
      <c r="Y1514" s="150"/>
      <c r="Z1514" s="150"/>
      <c r="AA1514" s="150"/>
      <c r="AB1514" s="150"/>
      <c r="AC1514" s="150"/>
      <c r="AD1514" s="150"/>
      <c r="AE1514" s="150"/>
    </row>
    <row r="1515" spans="1:31">
      <c r="A1515" s="701"/>
      <c r="B1515" s="702"/>
      <c r="C1515" s="702"/>
      <c r="D1515" s="702"/>
      <c r="E1515" s="702"/>
      <c r="F1515" s="702"/>
      <c r="G1515" s="702"/>
      <c r="H1515" s="702"/>
      <c r="I1515" s="702"/>
      <c r="J1515" s="702"/>
      <c r="K1515" s="703"/>
      <c r="L1515" s="12" t="s">
        <v>20</v>
      </c>
      <c r="M1515" s="689" t="s">
        <v>19</v>
      </c>
      <c r="N1515" s="689"/>
      <c r="O1515" s="689"/>
      <c r="P1515" s="689"/>
      <c r="Q1515" s="689"/>
      <c r="R1515" s="689"/>
      <c r="S1515" s="689"/>
      <c r="T1515" s="690" t="str">
        <f>X1511</f>
        <v/>
      </c>
      <c r="U1515" s="691"/>
      <c r="X1515" s="12"/>
      <c r="Y1515" s="151"/>
      <c r="Z1515" s="151"/>
      <c r="AA1515" s="151"/>
      <c r="AB1515" s="151"/>
      <c r="AC1515" s="151"/>
      <c r="AD1515" s="151"/>
      <c r="AE1515" s="151"/>
    </row>
    <row r="1516" spans="1:31" ht="14.25">
      <c r="A1516" s="704" t="str">
        <f>$A$40</f>
        <v>フォーマット作成者　：　Komuro Consulting Group　小室匡史</v>
      </c>
      <c r="B1516" s="704"/>
      <c r="C1516" s="704"/>
      <c r="D1516" s="704"/>
      <c r="E1516" s="704"/>
      <c r="F1516" s="704"/>
      <c r="G1516" s="704"/>
      <c r="H1516" s="704"/>
      <c r="I1516" s="704"/>
      <c r="J1516" s="704"/>
      <c r="K1516" s="704"/>
      <c r="L1516" s="421" t="s">
        <v>20</v>
      </c>
      <c r="M1516" s="686" t="s">
        <v>104</v>
      </c>
      <c r="N1516" s="686"/>
      <c r="O1516" s="686"/>
      <c r="P1516" s="686"/>
      <c r="Q1516" s="686"/>
      <c r="R1516" s="686"/>
      <c r="S1516" s="686"/>
      <c r="T1516" s="691"/>
      <c r="U1516" s="691"/>
      <c r="X1516" s="12"/>
      <c r="Y1516" s="152"/>
      <c r="Z1516" s="152"/>
      <c r="AA1516" s="152"/>
      <c r="AB1516" s="152"/>
      <c r="AC1516" s="152"/>
      <c r="AD1516" s="152"/>
      <c r="AE1516" s="152"/>
    </row>
    <row r="1518" spans="1:31" ht="30" customHeight="1">
      <c r="A1518" s="692" t="str">
        <f>$A$1</f>
        <v>●●チームバレーボール体力指数　レーダーチャート</v>
      </c>
      <c r="B1518" s="692"/>
      <c r="C1518" s="692"/>
      <c r="D1518" s="692"/>
      <c r="E1518" s="692"/>
      <c r="F1518" s="692"/>
      <c r="G1518" s="692"/>
      <c r="H1518" s="692"/>
      <c r="I1518" s="692"/>
      <c r="J1518" s="692"/>
      <c r="K1518" s="692"/>
      <c r="L1518" s="692"/>
      <c r="M1518" s="692"/>
      <c r="N1518" s="692"/>
      <c r="O1518" s="692"/>
      <c r="P1518" s="692"/>
      <c r="Q1518" s="692"/>
      <c r="R1518" s="692"/>
      <c r="S1518" s="692"/>
      <c r="T1518" s="692"/>
      <c r="U1518" s="692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8" t="s">
        <v>10</v>
      </c>
      <c r="B1519" s="693" t="str">
        <f>IF(表示変換!B43="","",表示変換!B43)</f>
        <v/>
      </c>
      <c r="C1519" s="693"/>
      <c r="D1519" s="9"/>
      <c r="E1519" s="408" t="s">
        <v>11</v>
      </c>
      <c r="F1519" s="694" t="str">
        <f>IF(表示変換!I43="","",表示変換!I43)</f>
        <v/>
      </c>
      <c r="G1519" s="694"/>
      <c r="H1519" s="409" t="s">
        <v>284</v>
      </c>
      <c r="I1519" s="14"/>
      <c r="J1519" s="409" t="s">
        <v>13</v>
      </c>
      <c r="K1519" s="694" t="str">
        <f>IF(表示変換!J43="","",表示変換!J43)</f>
        <v/>
      </c>
      <c r="L1519" s="694"/>
      <c r="M1519" s="408" t="s">
        <v>14</v>
      </c>
      <c r="N1519" s="6"/>
      <c r="O1519" s="693" t="s">
        <v>267</v>
      </c>
      <c r="P1519" s="693"/>
      <c r="Q1519" s="693" t="str">
        <f>IF(表示変換!H43="","",表示変換!H43)</f>
        <v/>
      </c>
      <c r="R1519" s="693"/>
      <c r="S1519" s="695" t="str">
        <f>IF(入力!$C$4="","",入力!$C$4)</f>
        <v>2016.01.01</v>
      </c>
      <c r="T1519" s="695"/>
      <c r="U1519" s="9" t="s">
        <v>98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7" t="s">
        <v>5</v>
      </c>
      <c r="B1521" s="710" t="s">
        <v>285</v>
      </c>
      <c r="C1521" s="713" t="s">
        <v>0</v>
      </c>
      <c r="D1521" s="696" t="s">
        <v>45</v>
      </c>
      <c r="E1521" s="697"/>
      <c r="F1521" s="696" t="s">
        <v>57</v>
      </c>
      <c r="G1521" s="697"/>
      <c r="H1521" s="696" t="s">
        <v>378</v>
      </c>
      <c r="I1521" s="697"/>
      <c r="J1521" s="696" t="s">
        <v>41</v>
      </c>
      <c r="K1521" s="697"/>
      <c r="L1521" s="705" t="s">
        <v>58</v>
      </c>
      <c r="M1521" s="706"/>
      <c r="N1521" s="705" t="s">
        <v>286</v>
      </c>
      <c r="O1521" s="706"/>
      <c r="P1521" s="705" t="s">
        <v>42</v>
      </c>
      <c r="Q1521" s="706"/>
      <c r="R1521" s="696" t="s">
        <v>46</v>
      </c>
      <c r="S1521" s="697"/>
      <c r="T1521" s="156" t="s">
        <v>1</v>
      </c>
      <c r="U1521" s="15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8"/>
      <c r="B1522" s="711"/>
      <c r="C1522" s="714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09"/>
      <c r="B1523" s="712"/>
      <c r="C1523" s="715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274</v>
      </c>
      <c r="H1523" s="2" t="str">
        <f>IF(表示変換!$P$5="","",表示変換!$P$5)</f>
        <v>m</v>
      </c>
      <c r="I1523" s="4" t="s">
        <v>274</v>
      </c>
      <c r="J1523" s="2" t="str">
        <f>IF(表示変換!$Q$5="","",表示変換!$Q$5)</f>
        <v>m</v>
      </c>
      <c r="K1523" s="4" t="s">
        <v>287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274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274</v>
      </c>
      <c r="T1523" s="2" t="s">
        <v>277</v>
      </c>
      <c r="U1523" s="5" t="s">
        <v>288</v>
      </c>
      <c r="X1523" s="26" t="s">
        <v>289</v>
      </c>
      <c r="Y1523" s="26" t="s">
        <v>290</v>
      </c>
      <c r="Z1523" s="26" t="s">
        <v>211</v>
      </c>
      <c r="AA1523" s="26" t="s">
        <v>28</v>
      </c>
      <c r="AB1523" s="26" t="s">
        <v>279</v>
      </c>
      <c r="AC1523" s="26" t="s">
        <v>291</v>
      </c>
      <c r="AD1523" s="26" t="s">
        <v>281</v>
      </c>
      <c r="AE1523" s="11" t="s">
        <v>292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283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363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64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98"/>
      <c r="B1555" s="699"/>
      <c r="C1555" s="699"/>
      <c r="D1555" s="699"/>
      <c r="E1555" s="699"/>
      <c r="F1555" s="699"/>
      <c r="G1555" s="699"/>
      <c r="H1555" s="699"/>
      <c r="I1555" s="699"/>
      <c r="J1555" s="699"/>
      <c r="K1555" s="700"/>
      <c r="L1555" s="12" t="s">
        <v>20</v>
      </c>
      <c r="M1555" s="687" t="s">
        <v>18</v>
      </c>
      <c r="N1555" s="687"/>
      <c r="O1555" s="687"/>
      <c r="P1555" s="687"/>
      <c r="Q1555" s="687"/>
      <c r="R1555" s="687"/>
      <c r="S1555" s="687"/>
      <c r="T1555" s="688" t="str">
        <f>$X$34</f>
        <v>バレーボール指数</v>
      </c>
      <c r="U1555" s="688"/>
      <c r="X1555" s="12"/>
      <c r="Y1555" s="150"/>
      <c r="Z1555" s="150"/>
      <c r="AA1555" s="150"/>
      <c r="AB1555" s="150"/>
      <c r="AC1555" s="150"/>
      <c r="AD1555" s="150"/>
      <c r="AE1555" s="150"/>
    </row>
    <row r="1556" spans="1:31">
      <c r="A1556" s="701"/>
      <c r="B1556" s="702"/>
      <c r="C1556" s="702"/>
      <c r="D1556" s="702"/>
      <c r="E1556" s="702"/>
      <c r="F1556" s="702"/>
      <c r="G1556" s="702"/>
      <c r="H1556" s="702"/>
      <c r="I1556" s="702"/>
      <c r="J1556" s="702"/>
      <c r="K1556" s="703"/>
      <c r="L1556" s="12" t="s">
        <v>20</v>
      </c>
      <c r="M1556" s="689" t="s">
        <v>19</v>
      </c>
      <c r="N1556" s="689"/>
      <c r="O1556" s="689"/>
      <c r="P1556" s="689"/>
      <c r="Q1556" s="689"/>
      <c r="R1556" s="689"/>
      <c r="S1556" s="689"/>
      <c r="T1556" s="690" t="str">
        <f>X1552</f>
        <v/>
      </c>
      <c r="U1556" s="691"/>
      <c r="X1556" s="12"/>
      <c r="Y1556" s="151"/>
      <c r="Z1556" s="151"/>
      <c r="AA1556" s="151"/>
      <c r="AB1556" s="151"/>
      <c r="AC1556" s="151"/>
      <c r="AD1556" s="151"/>
      <c r="AE1556" s="151"/>
    </row>
    <row r="1557" spans="1:31" ht="14.25">
      <c r="A1557" s="704" t="str">
        <f>$A$40</f>
        <v>フォーマット作成者　：　Komuro Consulting Group　小室匡史</v>
      </c>
      <c r="B1557" s="704"/>
      <c r="C1557" s="704"/>
      <c r="D1557" s="704"/>
      <c r="E1557" s="704"/>
      <c r="F1557" s="704"/>
      <c r="G1557" s="704"/>
      <c r="H1557" s="704"/>
      <c r="I1557" s="704"/>
      <c r="J1557" s="704"/>
      <c r="K1557" s="704"/>
      <c r="L1557" s="421" t="s">
        <v>20</v>
      </c>
      <c r="M1557" s="686" t="s">
        <v>104</v>
      </c>
      <c r="N1557" s="686"/>
      <c r="O1557" s="686"/>
      <c r="P1557" s="686"/>
      <c r="Q1557" s="686"/>
      <c r="R1557" s="686"/>
      <c r="S1557" s="686"/>
      <c r="T1557" s="691"/>
      <c r="U1557" s="691"/>
      <c r="X1557" s="12"/>
      <c r="Y1557" s="152"/>
      <c r="Z1557" s="152"/>
      <c r="AA1557" s="152"/>
      <c r="AB1557" s="152"/>
      <c r="AC1557" s="152"/>
      <c r="AD1557" s="152"/>
      <c r="AE1557" s="152"/>
    </row>
    <row r="1559" spans="1:31" ht="30" customHeight="1">
      <c r="A1559" s="692" t="str">
        <f>$A$1</f>
        <v>●●チームバレーボール体力指数　レーダーチャート</v>
      </c>
      <c r="B1559" s="692"/>
      <c r="C1559" s="692"/>
      <c r="D1559" s="692"/>
      <c r="E1559" s="692"/>
      <c r="F1559" s="692"/>
      <c r="G1559" s="692"/>
      <c r="H1559" s="692"/>
      <c r="I1559" s="692"/>
      <c r="J1559" s="692"/>
      <c r="K1559" s="692"/>
      <c r="L1559" s="692"/>
      <c r="M1559" s="692"/>
      <c r="N1559" s="692"/>
      <c r="O1559" s="692"/>
      <c r="P1559" s="692"/>
      <c r="Q1559" s="692"/>
      <c r="R1559" s="692"/>
      <c r="S1559" s="692"/>
      <c r="T1559" s="692"/>
      <c r="U1559" s="692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8" t="s">
        <v>10</v>
      </c>
      <c r="B1560" s="693" t="str">
        <f>IF(表示変換!B44="","",表示変換!B44)</f>
        <v/>
      </c>
      <c r="C1560" s="693"/>
      <c r="D1560" s="9"/>
      <c r="E1560" s="408" t="s">
        <v>11</v>
      </c>
      <c r="F1560" s="694" t="str">
        <f>IF(表示変換!I44="","",表示変換!I44)</f>
        <v/>
      </c>
      <c r="G1560" s="694"/>
      <c r="H1560" s="409" t="s">
        <v>284</v>
      </c>
      <c r="I1560" s="14"/>
      <c r="J1560" s="409" t="s">
        <v>13</v>
      </c>
      <c r="K1560" s="694" t="str">
        <f>IF(表示変換!J44="","",表示変換!J44)</f>
        <v/>
      </c>
      <c r="L1560" s="694"/>
      <c r="M1560" s="408" t="s">
        <v>14</v>
      </c>
      <c r="N1560" s="6"/>
      <c r="O1560" s="693" t="s">
        <v>267</v>
      </c>
      <c r="P1560" s="693"/>
      <c r="Q1560" s="693" t="str">
        <f>IF(表示変換!H44="","",表示変換!H44)</f>
        <v/>
      </c>
      <c r="R1560" s="693"/>
      <c r="S1560" s="695" t="str">
        <f>IF(入力!$C$4="","",入力!$C$4)</f>
        <v>2016.01.01</v>
      </c>
      <c r="T1560" s="695"/>
      <c r="U1560" s="9" t="s">
        <v>98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7" t="s">
        <v>5</v>
      </c>
      <c r="B1562" s="710" t="s">
        <v>293</v>
      </c>
      <c r="C1562" s="713" t="s">
        <v>0</v>
      </c>
      <c r="D1562" s="696" t="s">
        <v>294</v>
      </c>
      <c r="E1562" s="697"/>
      <c r="F1562" s="696" t="s">
        <v>57</v>
      </c>
      <c r="G1562" s="697"/>
      <c r="H1562" s="696" t="s">
        <v>378</v>
      </c>
      <c r="I1562" s="697"/>
      <c r="J1562" s="696" t="s">
        <v>41</v>
      </c>
      <c r="K1562" s="697"/>
      <c r="L1562" s="705" t="s">
        <v>295</v>
      </c>
      <c r="M1562" s="706"/>
      <c r="N1562" s="705" t="s">
        <v>296</v>
      </c>
      <c r="O1562" s="706"/>
      <c r="P1562" s="705" t="s">
        <v>42</v>
      </c>
      <c r="Q1562" s="706"/>
      <c r="R1562" s="696" t="s">
        <v>46</v>
      </c>
      <c r="S1562" s="697"/>
      <c r="T1562" s="156" t="s">
        <v>1</v>
      </c>
      <c r="U1562" s="15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8"/>
      <c r="B1563" s="711"/>
      <c r="C1563" s="714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09"/>
      <c r="B1564" s="712"/>
      <c r="C1564" s="715"/>
      <c r="D1564" s="2" t="str">
        <f>IF(表示変換!$N$5="","",表示変換!$N$5)</f>
        <v>sec</v>
      </c>
      <c r="E1564" s="4" t="s">
        <v>274</v>
      </c>
      <c r="F1564" s="2" t="str">
        <f>IF(表示変換!$O$5="","",表示変換!$O$5)</f>
        <v>sec</v>
      </c>
      <c r="G1564" s="4" t="s">
        <v>274</v>
      </c>
      <c r="H1564" s="2" t="str">
        <f>IF(表示変換!$P$5="","",表示変換!$P$5)</f>
        <v>m</v>
      </c>
      <c r="I1564" s="4" t="s">
        <v>274</v>
      </c>
      <c r="J1564" s="2" t="str">
        <f>IF(表示変換!$Q$5="","",表示変換!$Q$5)</f>
        <v>m</v>
      </c>
      <c r="K1564" s="4" t="s">
        <v>274</v>
      </c>
      <c r="L1564" s="2" t="str">
        <f>IF(表示変換!$R$5="","",表示変換!$R$5)</f>
        <v>cm</v>
      </c>
      <c r="M1564" s="4" t="s">
        <v>274</v>
      </c>
      <c r="N1564" s="2" t="str">
        <f>IF(表示変換!$S$5="","",表示変換!$S$5)</f>
        <v>m</v>
      </c>
      <c r="O1564" s="4" t="s">
        <v>297</v>
      </c>
      <c r="P1564" s="2" t="str">
        <f>IF(表示変換!$T$5="","",表示変換!$T$5)</f>
        <v>回</v>
      </c>
      <c r="Q1564" s="4" t="s">
        <v>274</v>
      </c>
      <c r="R1564" s="2" t="str">
        <f>IF(表示変換!$U$5="","",表示変換!$U$5)</f>
        <v>m</v>
      </c>
      <c r="S1564" s="4" t="s">
        <v>274</v>
      </c>
      <c r="T1564" s="2" t="s">
        <v>277</v>
      </c>
      <c r="U1564" s="5" t="s">
        <v>278</v>
      </c>
      <c r="X1564" s="26" t="s">
        <v>289</v>
      </c>
      <c r="Y1564" s="26" t="s">
        <v>290</v>
      </c>
      <c r="Z1564" s="26" t="s">
        <v>211</v>
      </c>
      <c r="AA1564" s="26" t="s">
        <v>28</v>
      </c>
      <c r="AB1564" s="26" t="s">
        <v>279</v>
      </c>
      <c r="AC1564" s="26" t="s">
        <v>280</v>
      </c>
      <c r="AD1564" s="26" t="s">
        <v>281</v>
      </c>
      <c r="AE1564" s="11" t="s">
        <v>292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283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363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64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98"/>
      <c r="B1596" s="699"/>
      <c r="C1596" s="699"/>
      <c r="D1596" s="699"/>
      <c r="E1596" s="699"/>
      <c r="F1596" s="699"/>
      <c r="G1596" s="699"/>
      <c r="H1596" s="699"/>
      <c r="I1596" s="699"/>
      <c r="J1596" s="699"/>
      <c r="K1596" s="700"/>
      <c r="L1596" s="12" t="s">
        <v>20</v>
      </c>
      <c r="M1596" s="687" t="s">
        <v>18</v>
      </c>
      <c r="N1596" s="687"/>
      <c r="O1596" s="687"/>
      <c r="P1596" s="687"/>
      <c r="Q1596" s="687"/>
      <c r="R1596" s="687"/>
      <c r="S1596" s="687"/>
      <c r="T1596" s="688" t="str">
        <f>$X$34</f>
        <v>バレーボール指数</v>
      </c>
      <c r="U1596" s="688"/>
      <c r="X1596" s="12"/>
      <c r="Y1596" s="150"/>
      <c r="Z1596" s="150"/>
      <c r="AA1596" s="150"/>
      <c r="AB1596" s="150"/>
      <c r="AC1596" s="150"/>
      <c r="AD1596" s="150"/>
      <c r="AE1596" s="150"/>
    </row>
    <row r="1597" spans="1:31">
      <c r="A1597" s="701"/>
      <c r="B1597" s="702"/>
      <c r="C1597" s="702"/>
      <c r="D1597" s="702"/>
      <c r="E1597" s="702"/>
      <c r="F1597" s="702"/>
      <c r="G1597" s="702"/>
      <c r="H1597" s="702"/>
      <c r="I1597" s="702"/>
      <c r="J1597" s="702"/>
      <c r="K1597" s="703"/>
      <c r="L1597" s="12" t="s">
        <v>20</v>
      </c>
      <c r="M1597" s="689" t="s">
        <v>19</v>
      </c>
      <c r="N1597" s="689"/>
      <c r="O1597" s="689"/>
      <c r="P1597" s="689"/>
      <c r="Q1597" s="689"/>
      <c r="R1597" s="689"/>
      <c r="S1597" s="689"/>
      <c r="T1597" s="690" t="str">
        <f>X1593</f>
        <v/>
      </c>
      <c r="U1597" s="691"/>
      <c r="X1597" s="12"/>
      <c r="Y1597" s="151"/>
      <c r="Z1597" s="151"/>
      <c r="AA1597" s="151"/>
      <c r="AB1597" s="151"/>
      <c r="AC1597" s="151"/>
      <c r="AD1597" s="151"/>
      <c r="AE1597" s="151"/>
    </row>
    <row r="1598" spans="1:31" ht="14.25">
      <c r="A1598" s="704" t="str">
        <f>$A$40</f>
        <v>フォーマット作成者　：　Komuro Consulting Group　小室匡史</v>
      </c>
      <c r="B1598" s="704"/>
      <c r="C1598" s="704"/>
      <c r="D1598" s="704"/>
      <c r="E1598" s="704"/>
      <c r="F1598" s="704"/>
      <c r="G1598" s="704"/>
      <c r="H1598" s="704"/>
      <c r="I1598" s="704"/>
      <c r="J1598" s="704"/>
      <c r="K1598" s="704"/>
      <c r="L1598" s="421" t="s">
        <v>20</v>
      </c>
      <c r="M1598" s="686" t="s">
        <v>104</v>
      </c>
      <c r="N1598" s="686"/>
      <c r="O1598" s="686"/>
      <c r="P1598" s="686"/>
      <c r="Q1598" s="686"/>
      <c r="R1598" s="686"/>
      <c r="S1598" s="686"/>
      <c r="T1598" s="691"/>
      <c r="U1598" s="691"/>
      <c r="X1598" s="12"/>
      <c r="Y1598" s="152"/>
      <c r="Z1598" s="152"/>
      <c r="AA1598" s="152"/>
      <c r="AB1598" s="152"/>
      <c r="AC1598" s="152"/>
      <c r="AD1598" s="152"/>
      <c r="AE1598" s="152"/>
    </row>
    <row r="1600" spans="1:31" ht="30" customHeight="1">
      <c r="A1600" s="692" t="str">
        <f>$A$1</f>
        <v>●●チームバレーボール体力指数　レーダーチャート</v>
      </c>
      <c r="B1600" s="692"/>
      <c r="C1600" s="692"/>
      <c r="D1600" s="692"/>
      <c r="E1600" s="692"/>
      <c r="F1600" s="692"/>
      <c r="G1600" s="692"/>
      <c r="H1600" s="692"/>
      <c r="I1600" s="692"/>
      <c r="J1600" s="692"/>
      <c r="K1600" s="692"/>
      <c r="L1600" s="692"/>
      <c r="M1600" s="692"/>
      <c r="N1600" s="692"/>
      <c r="O1600" s="692"/>
      <c r="P1600" s="692"/>
      <c r="Q1600" s="692"/>
      <c r="R1600" s="692"/>
      <c r="S1600" s="692"/>
      <c r="T1600" s="692"/>
      <c r="U1600" s="692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8" t="s">
        <v>10</v>
      </c>
      <c r="B1601" s="693" t="str">
        <f>IF(表示変換!B45="","",表示変換!B45)</f>
        <v/>
      </c>
      <c r="C1601" s="693"/>
      <c r="D1601" s="9"/>
      <c r="E1601" s="408" t="s">
        <v>11</v>
      </c>
      <c r="F1601" s="694" t="str">
        <f>IF(表示変換!I45="","",表示変換!I45)</f>
        <v/>
      </c>
      <c r="G1601" s="694"/>
      <c r="H1601" s="409" t="s">
        <v>284</v>
      </c>
      <c r="I1601" s="14"/>
      <c r="J1601" s="409" t="s">
        <v>13</v>
      </c>
      <c r="K1601" s="694" t="str">
        <f>IF(表示変換!J45="","",表示変換!J45)</f>
        <v/>
      </c>
      <c r="L1601" s="694"/>
      <c r="M1601" s="408" t="s">
        <v>14</v>
      </c>
      <c r="N1601" s="6"/>
      <c r="O1601" s="693" t="s">
        <v>298</v>
      </c>
      <c r="P1601" s="693"/>
      <c r="Q1601" s="693" t="str">
        <f>IF(表示変換!H45="","",表示変換!H45)</f>
        <v/>
      </c>
      <c r="R1601" s="693"/>
      <c r="S1601" s="695" t="str">
        <f>IF(入力!$C$4="","",入力!$C$4)</f>
        <v>2016.01.01</v>
      </c>
      <c r="T1601" s="695"/>
      <c r="U1601" s="9" t="s">
        <v>98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7" t="s">
        <v>5</v>
      </c>
      <c r="B1603" s="710" t="s">
        <v>285</v>
      </c>
      <c r="C1603" s="713" t="s">
        <v>0</v>
      </c>
      <c r="D1603" s="696" t="s">
        <v>299</v>
      </c>
      <c r="E1603" s="697"/>
      <c r="F1603" s="696" t="s">
        <v>57</v>
      </c>
      <c r="G1603" s="697"/>
      <c r="H1603" s="696" t="s">
        <v>378</v>
      </c>
      <c r="I1603" s="697"/>
      <c r="J1603" s="696" t="s">
        <v>41</v>
      </c>
      <c r="K1603" s="697"/>
      <c r="L1603" s="705" t="s">
        <v>58</v>
      </c>
      <c r="M1603" s="706"/>
      <c r="N1603" s="705" t="s">
        <v>59</v>
      </c>
      <c r="O1603" s="706"/>
      <c r="P1603" s="705" t="s">
        <v>42</v>
      </c>
      <c r="Q1603" s="706"/>
      <c r="R1603" s="696" t="s">
        <v>273</v>
      </c>
      <c r="S1603" s="697"/>
      <c r="T1603" s="156" t="s">
        <v>1</v>
      </c>
      <c r="U1603" s="15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8"/>
      <c r="B1604" s="711"/>
      <c r="C1604" s="714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09"/>
      <c r="B1605" s="712"/>
      <c r="C1605" s="715"/>
      <c r="D1605" s="2" t="str">
        <f>IF(表示変換!$N$5="","",表示変換!$N$5)</f>
        <v>sec</v>
      </c>
      <c r="E1605" s="4" t="s">
        <v>274</v>
      </c>
      <c r="F1605" s="2" t="str">
        <f>IF(表示変換!$O$5="","",表示変換!$O$5)</f>
        <v>sec</v>
      </c>
      <c r="G1605" s="4" t="s">
        <v>274</v>
      </c>
      <c r="H1605" s="2" t="str">
        <f>IF(表示変換!$P$5="","",表示変換!$P$5)</f>
        <v>m</v>
      </c>
      <c r="I1605" s="4" t="s">
        <v>274</v>
      </c>
      <c r="J1605" s="2" t="str">
        <f>IF(表示変換!$Q$5="","",表示変換!$Q$5)</f>
        <v>m</v>
      </c>
      <c r="K1605" s="4" t="s">
        <v>274</v>
      </c>
      <c r="L1605" s="2" t="str">
        <f>IF(表示変換!$R$5="","",表示変換!$R$5)</f>
        <v>cm</v>
      </c>
      <c r="M1605" s="4" t="s">
        <v>274</v>
      </c>
      <c r="N1605" s="2" t="str">
        <f>IF(表示変換!$S$5="","",表示変換!$S$5)</f>
        <v>m</v>
      </c>
      <c r="O1605" s="4" t="s">
        <v>274</v>
      </c>
      <c r="P1605" s="2" t="str">
        <f>IF(表示変換!$T$5="","",表示変換!$T$5)</f>
        <v>回</v>
      </c>
      <c r="Q1605" s="4" t="s">
        <v>274</v>
      </c>
      <c r="R1605" s="2" t="str">
        <f>IF(表示変換!$U$5="","",表示変換!$U$5)</f>
        <v>m</v>
      </c>
      <c r="S1605" s="4" t="s">
        <v>274</v>
      </c>
      <c r="T1605" s="2" t="s">
        <v>277</v>
      </c>
      <c r="U1605" s="5" t="s">
        <v>278</v>
      </c>
      <c r="X1605" s="26" t="s">
        <v>289</v>
      </c>
      <c r="Y1605" s="26" t="s">
        <v>290</v>
      </c>
      <c r="Z1605" s="26" t="s">
        <v>211</v>
      </c>
      <c r="AA1605" s="26" t="s">
        <v>28</v>
      </c>
      <c r="AB1605" s="26" t="s">
        <v>279</v>
      </c>
      <c r="AC1605" s="26" t="s">
        <v>280</v>
      </c>
      <c r="AD1605" s="26" t="s">
        <v>281</v>
      </c>
      <c r="AE1605" s="11" t="s">
        <v>292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283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363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64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98"/>
      <c r="B1637" s="699"/>
      <c r="C1637" s="699"/>
      <c r="D1637" s="699"/>
      <c r="E1637" s="699"/>
      <c r="F1637" s="699"/>
      <c r="G1637" s="699"/>
      <c r="H1637" s="699"/>
      <c r="I1637" s="699"/>
      <c r="J1637" s="699"/>
      <c r="K1637" s="700"/>
      <c r="L1637" s="12" t="s">
        <v>20</v>
      </c>
      <c r="M1637" s="687" t="s">
        <v>18</v>
      </c>
      <c r="N1637" s="687"/>
      <c r="O1637" s="687"/>
      <c r="P1637" s="687"/>
      <c r="Q1637" s="687"/>
      <c r="R1637" s="687"/>
      <c r="S1637" s="687"/>
      <c r="T1637" s="688" t="str">
        <f>$X$34</f>
        <v>バレーボール指数</v>
      </c>
      <c r="U1637" s="688"/>
      <c r="X1637" s="12"/>
      <c r="Y1637" s="150"/>
      <c r="Z1637" s="150"/>
      <c r="AA1637" s="150"/>
      <c r="AB1637" s="150"/>
      <c r="AC1637" s="150"/>
      <c r="AD1637" s="150"/>
      <c r="AE1637" s="150"/>
    </row>
    <row r="1638" spans="1:31">
      <c r="A1638" s="701"/>
      <c r="B1638" s="702"/>
      <c r="C1638" s="702"/>
      <c r="D1638" s="702"/>
      <c r="E1638" s="702"/>
      <c r="F1638" s="702"/>
      <c r="G1638" s="702"/>
      <c r="H1638" s="702"/>
      <c r="I1638" s="702"/>
      <c r="J1638" s="702"/>
      <c r="K1638" s="703"/>
      <c r="L1638" s="12" t="s">
        <v>20</v>
      </c>
      <c r="M1638" s="689" t="s">
        <v>19</v>
      </c>
      <c r="N1638" s="689"/>
      <c r="O1638" s="689"/>
      <c r="P1638" s="689"/>
      <c r="Q1638" s="689"/>
      <c r="R1638" s="689"/>
      <c r="S1638" s="689"/>
      <c r="T1638" s="690" t="str">
        <f>X1634</f>
        <v/>
      </c>
      <c r="U1638" s="691"/>
      <c r="X1638" s="12"/>
      <c r="Y1638" s="151"/>
      <c r="Z1638" s="151"/>
      <c r="AA1638" s="151"/>
      <c r="AB1638" s="151"/>
      <c r="AC1638" s="151"/>
      <c r="AD1638" s="151"/>
      <c r="AE1638" s="151"/>
    </row>
    <row r="1639" spans="1:31" ht="14.25">
      <c r="A1639" s="704" t="str">
        <f>$A$40</f>
        <v>フォーマット作成者　：　Komuro Consulting Group　小室匡史</v>
      </c>
      <c r="B1639" s="704"/>
      <c r="C1639" s="704"/>
      <c r="D1639" s="704"/>
      <c r="E1639" s="704"/>
      <c r="F1639" s="704"/>
      <c r="G1639" s="704"/>
      <c r="H1639" s="704"/>
      <c r="I1639" s="704"/>
      <c r="J1639" s="704"/>
      <c r="K1639" s="704"/>
      <c r="L1639" s="421" t="s">
        <v>20</v>
      </c>
      <c r="M1639" s="686" t="s">
        <v>104</v>
      </c>
      <c r="N1639" s="686"/>
      <c r="O1639" s="686"/>
      <c r="P1639" s="686"/>
      <c r="Q1639" s="686"/>
      <c r="R1639" s="686"/>
      <c r="S1639" s="686"/>
      <c r="T1639" s="691"/>
      <c r="U1639" s="691"/>
      <c r="X1639" s="12"/>
      <c r="Y1639" s="152"/>
      <c r="Z1639" s="152"/>
      <c r="AA1639" s="152"/>
      <c r="AB1639" s="152"/>
      <c r="AC1639" s="152"/>
      <c r="AD1639" s="152"/>
      <c r="AE1639" s="152"/>
    </row>
    <row r="1641" spans="1:31" ht="30" customHeight="1">
      <c r="A1641" s="692" t="str">
        <f>$A$1</f>
        <v>●●チームバレーボール体力指数　レーダーチャート</v>
      </c>
      <c r="B1641" s="692"/>
      <c r="C1641" s="692"/>
      <c r="D1641" s="692"/>
      <c r="E1641" s="692"/>
      <c r="F1641" s="692"/>
      <c r="G1641" s="692"/>
      <c r="H1641" s="692"/>
      <c r="I1641" s="692"/>
      <c r="J1641" s="692"/>
      <c r="K1641" s="692"/>
      <c r="L1641" s="692"/>
      <c r="M1641" s="692"/>
      <c r="N1641" s="692"/>
      <c r="O1641" s="692"/>
      <c r="P1641" s="692"/>
      <c r="Q1641" s="692"/>
      <c r="R1641" s="692"/>
      <c r="S1641" s="692"/>
      <c r="T1641" s="692"/>
      <c r="U1641" s="692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8" t="s">
        <v>10</v>
      </c>
      <c r="B1642" s="693" t="str">
        <f>IF(表示変換!B46="","",表示変換!B46)</f>
        <v/>
      </c>
      <c r="C1642" s="693"/>
      <c r="D1642" s="9"/>
      <c r="E1642" s="408" t="s">
        <v>11</v>
      </c>
      <c r="F1642" s="694" t="str">
        <f>IF(表示変換!I46="","",表示変換!I46)</f>
        <v/>
      </c>
      <c r="G1642" s="694"/>
      <c r="H1642" s="409" t="s">
        <v>265</v>
      </c>
      <c r="I1642" s="14"/>
      <c r="J1642" s="409" t="s">
        <v>13</v>
      </c>
      <c r="K1642" s="694" t="str">
        <f>IF(表示変換!J46="","",表示変換!J46)</f>
        <v/>
      </c>
      <c r="L1642" s="694"/>
      <c r="M1642" s="408" t="s">
        <v>300</v>
      </c>
      <c r="N1642" s="6"/>
      <c r="O1642" s="693" t="s">
        <v>298</v>
      </c>
      <c r="P1642" s="693"/>
      <c r="Q1642" s="693" t="str">
        <f>IF(表示変換!H46="","",表示変換!H46)</f>
        <v/>
      </c>
      <c r="R1642" s="693"/>
      <c r="S1642" s="695" t="str">
        <f>IF(入力!$C$4="","",入力!$C$4)</f>
        <v>2016.01.01</v>
      </c>
      <c r="T1642" s="695"/>
      <c r="U1642" s="9" t="s">
        <v>98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7" t="s">
        <v>5</v>
      </c>
      <c r="B1644" s="710" t="s">
        <v>293</v>
      </c>
      <c r="C1644" s="713" t="s">
        <v>0</v>
      </c>
      <c r="D1644" s="696" t="s">
        <v>301</v>
      </c>
      <c r="E1644" s="697"/>
      <c r="F1644" s="696" t="s">
        <v>270</v>
      </c>
      <c r="G1644" s="697"/>
      <c r="H1644" s="696" t="s">
        <v>378</v>
      </c>
      <c r="I1644" s="697"/>
      <c r="J1644" s="696" t="s">
        <v>41</v>
      </c>
      <c r="K1644" s="697"/>
      <c r="L1644" s="705" t="s">
        <v>295</v>
      </c>
      <c r="M1644" s="706"/>
      <c r="N1644" s="705" t="s">
        <v>302</v>
      </c>
      <c r="O1644" s="706"/>
      <c r="P1644" s="705" t="s">
        <v>42</v>
      </c>
      <c r="Q1644" s="706"/>
      <c r="R1644" s="696" t="s">
        <v>273</v>
      </c>
      <c r="S1644" s="697"/>
      <c r="T1644" s="156" t="s">
        <v>1</v>
      </c>
      <c r="U1644" s="15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8"/>
      <c r="B1645" s="711"/>
      <c r="C1645" s="714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09"/>
      <c r="B1646" s="712"/>
      <c r="C1646" s="715"/>
      <c r="D1646" s="2" t="str">
        <f>IF(表示変換!$N$5="","",表示変換!$N$5)</f>
        <v>sec</v>
      </c>
      <c r="E1646" s="4" t="s">
        <v>274</v>
      </c>
      <c r="F1646" s="2" t="str">
        <f>IF(表示変換!$O$5="","",表示変換!$O$5)</f>
        <v>sec</v>
      </c>
      <c r="G1646" s="4" t="s">
        <v>274</v>
      </c>
      <c r="H1646" s="2" t="str">
        <f>IF(表示変換!$P$5="","",表示変換!$P$5)</f>
        <v>m</v>
      </c>
      <c r="I1646" s="4" t="s">
        <v>274</v>
      </c>
      <c r="J1646" s="2" t="str">
        <f>IF(表示変換!$Q$5="","",表示変換!$Q$5)</f>
        <v>m</v>
      </c>
      <c r="K1646" s="4" t="s">
        <v>274</v>
      </c>
      <c r="L1646" s="2" t="str">
        <f>IF(表示変換!$R$5="","",表示変換!$R$5)</f>
        <v>cm</v>
      </c>
      <c r="M1646" s="4" t="s">
        <v>303</v>
      </c>
      <c r="N1646" s="2" t="str">
        <f>IF(表示変換!$S$5="","",表示変換!$S$5)</f>
        <v>m</v>
      </c>
      <c r="O1646" s="4" t="s">
        <v>304</v>
      </c>
      <c r="P1646" s="2" t="str">
        <f>IF(表示変換!$T$5="","",表示変換!$T$5)</f>
        <v>回</v>
      </c>
      <c r="Q1646" s="4" t="s">
        <v>304</v>
      </c>
      <c r="R1646" s="2" t="str">
        <f>IF(表示変換!$U$5="","",表示変換!$U$5)</f>
        <v>m</v>
      </c>
      <c r="S1646" s="4" t="s">
        <v>287</v>
      </c>
      <c r="T1646" s="2" t="s">
        <v>277</v>
      </c>
      <c r="U1646" s="5" t="s">
        <v>278</v>
      </c>
      <c r="X1646" s="26" t="s">
        <v>305</v>
      </c>
      <c r="Y1646" s="26" t="s">
        <v>290</v>
      </c>
      <c r="Z1646" s="26" t="s">
        <v>211</v>
      </c>
      <c r="AA1646" s="26" t="s">
        <v>28</v>
      </c>
      <c r="AB1646" s="26" t="s">
        <v>279</v>
      </c>
      <c r="AC1646" s="26" t="s">
        <v>280</v>
      </c>
      <c r="AD1646" s="26" t="s">
        <v>281</v>
      </c>
      <c r="AE1646" s="11" t="s">
        <v>292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306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363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64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98"/>
      <c r="B1678" s="699"/>
      <c r="C1678" s="699"/>
      <c r="D1678" s="699"/>
      <c r="E1678" s="699"/>
      <c r="F1678" s="699"/>
      <c r="G1678" s="699"/>
      <c r="H1678" s="699"/>
      <c r="I1678" s="699"/>
      <c r="J1678" s="699"/>
      <c r="K1678" s="700"/>
      <c r="L1678" s="12" t="s">
        <v>20</v>
      </c>
      <c r="M1678" s="687" t="s">
        <v>18</v>
      </c>
      <c r="N1678" s="687"/>
      <c r="O1678" s="687"/>
      <c r="P1678" s="687"/>
      <c r="Q1678" s="687"/>
      <c r="R1678" s="687"/>
      <c r="S1678" s="687"/>
      <c r="T1678" s="688" t="str">
        <f>$X$34</f>
        <v>バレーボール指数</v>
      </c>
      <c r="U1678" s="688"/>
      <c r="X1678" s="12"/>
      <c r="Y1678" s="150"/>
      <c r="Z1678" s="150"/>
      <c r="AA1678" s="150"/>
      <c r="AB1678" s="150"/>
      <c r="AC1678" s="150"/>
      <c r="AD1678" s="150"/>
      <c r="AE1678" s="150"/>
    </row>
    <row r="1679" spans="1:31">
      <c r="A1679" s="701"/>
      <c r="B1679" s="702"/>
      <c r="C1679" s="702"/>
      <c r="D1679" s="702"/>
      <c r="E1679" s="702"/>
      <c r="F1679" s="702"/>
      <c r="G1679" s="702"/>
      <c r="H1679" s="702"/>
      <c r="I1679" s="702"/>
      <c r="J1679" s="702"/>
      <c r="K1679" s="703"/>
      <c r="L1679" s="12" t="s">
        <v>20</v>
      </c>
      <c r="M1679" s="689" t="s">
        <v>19</v>
      </c>
      <c r="N1679" s="689"/>
      <c r="O1679" s="689"/>
      <c r="P1679" s="689"/>
      <c r="Q1679" s="689"/>
      <c r="R1679" s="689"/>
      <c r="S1679" s="689"/>
      <c r="T1679" s="690" t="str">
        <f>X1675</f>
        <v/>
      </c>
      <c r="U1679" s="691"/>
      <c r="X1679" s="12"/>
      <c r="Y1679" s="151"/>
      <c r="Z1679" s="151"/>
      <c r="AA1679" s="151"/>
      <c r="AB1679" s="151"/>
      <c r="AC1679" s="151"/>
      <c r="AD1679" s="151"/>
      <c r="AE1679" s="151"/>
    </row>
    <row r="1680" spans="1:31" ht="14.25">
      <c r="A1680" s="704" t="str">
        <f>$A$40</f>
        <v>フォーマット作成者　：　Komuro Consulting Group　小室匡史</v>
      </c>
      <c r="B1680" s="704"/>
      <c r="C1680" s="704"/>
      <c r="D1680" s="704"/>
      <c r="E1680" s="704"/>
      <c r="F1680" s="704"/>
      <c r="G1680" s="704"/>
      <c r="H1680" s="704"/>
      <c r="I1680" s="704"/>
      <c r="J1680" s="704"/>
      <c r="K1680" s="704"/>
      <c r="L1680" s="421" t="s">
        <v>20</v>
      </c>
      <c r="M1680" s="686" t="s">
        <v>104</v>
      </c>
      <c r="N1680" s="686"/>
      <c r="O1680" s="686"/>
      <c r="P1680" s="686"/>
      <c r="Q1680" s="686"/>
      <c r="R1680" s="686"/>
      <c r="S1680" s="686"/>
      <c r="T1680" s="691"/>
      <c r="U1680" s="691"/>
      <c r="X1680" s="12"/>
      <c r="Y1680" s="152"/>
      <c r="Z1680" s="152"/>
      <c r="AA1680" s="152"/>
      <c r="AB1680" s="152"/>
      <c r="AC1680" s="152"/>
      <c r="AD1680" s="152"/>
      <c r="AE1680" s="152"/>
    </row>
    <row r="1682" spans="1:31" ht="30" customHeight="1">
      <c r="A1682" s="692" t="str">
        <f>$A$1</f>
        <v>●●チームバレーボール体力指数　レーダーチャート</v>
      </c>
      <c r="B1682" s="692"/>
      <c r="C1682" s="692"/>
      <c r="D1682" s="692"/>
      <c r="E1682" s="692"/>
      <c r="F1682" s="692"/>
      <c r="G1682" s="692"/>
      <c r="H1682" s="692"/>
      <c r="I1682" s="692"/>
      <c r="J1682" s="692"/>
      <c r="K1682" s="692"/>
      <c r="L1682" s="692"/>
      <c r="M1682" s="692"/>
      <c r="N1682" s="692"/>
      <c r="O1682" s="692"/>
      <c r="P1682" s="692"/>
      <c r="Q1682" s="692"/>
      <c r="R1682" s="692"/>
      <c r="S1682" s="692"/>
      <c r="T1682" s="692"/>
      <c r="U1682" s="692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8" t="s">
        <v>10</v>
      </c>
      <c r="B1683" s="693" t="str">
        <f>IF(表示変換!B47="","",表示変換!B47)</f>
        <v/>
      </c>
      <c r="C1683" s="693"/>
      <c r="D1683" s="9"/>
      <c r="E1683" s="408" t="s">
        <v>11</v>
      </c>
      <c r="F1683" s="694" t="str">
        <f>IF(表示変換!I47="","",表示変換!I47)</f>
        <v/>
      </c>
      <c r="G1683" s="694"/>
      <c r="H1683" s="409" t="s">
        <v>284</v>
      </c>
      <c r="I1683" s="14"/>
      <c r="J1683" s="409" t="s">
        <v>13</v>
      </c>
      <c r="K1683" s="694" t="str">
        <f>IF(表示変換!J47="","",表示変換!J47)</f>
        <v/>
      </c>
      <c r="L1683" s="694"/>
      <c r="M1683" s="408" t="s">
        <v>14</v>
      </c>
      <c r="N1683" s="6"/>
      <c r="O1683" s="693" t="s">
        <v>267</v>
      </c>
      <c r="P1683" s="693"/>
      <c r="Q1683" s="693" t="str">
        <f>IF(表示変換!H47="","",表示変換!H47)</f>
        <v/>
      </c>
      <c r="R1683" s="693"/>
      <c r="S1683" s="695" t="str">
        <f>IF(入力!$C$4="","",入力!$C$4)</f>
        <v>2016.01.01</v>
      </c>
      <c r="T1683" s="695"/>
      <c r="U1683" s="9" t="s">
        <v>98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7" t="s">
        <v>5</v>
      </c>
      <c r="B1685" s="710" t="s">
        <v>307</v>
      </c>
      <c r="C1685" s="713" t="s">
        <v>0</v>
      </c>
      <c r="D1685" s="696" t="s">
        <v>45</v>
      </c>
      <c r="E1685" s="697"/>
      <c r="F1685" s="696" t="s">
        <v>57</v>
      </c>
      <c r="G1685" s="697"/>
      <c r="H1685" s="696" t="s">
        <v>378</v>
      </c>
      <c r="I1685" s="697"/>
      <c r="J1685" s="696" t="s">
        <v>41</v>
      </c>
      <c r="K1685" s="697"/>
      <c r="L1685" s="705" t="s">
        <v>58</v>
      </c>
      <c r="M1685" s="706"/>
      <c r="N1685" s="705" t="s">
        <v>59</v>
      </c>
      <c r="O1685" s="706"/>
      <c r="P1685" s="705" t="s">
        <v>42</v>
      </c>
      <c r="Q1685" s="706"/>
      <c r="R1685" s="696" t="s">
        <v>46</v>
      </c>
      <c r="S1685" s="697"/>
      <c r="T1685" s="156" t="s">
        <v>1</v>
      </c>
      <c r="U1685" s="15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8"/>
      <c r="B1686" s="711"/>
      <c r="C1686" s="714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09"/>
      <c r="B1687" s="712"/>
      <c r="C1687" s="715"/>
      <c r="D1687" s="2" t="str">
        <f>IF(表示変換!$N$5="","",表示変換!$N$5)</f>
        <v>sec</v>
      </c>
      <c r="E1687" s="4" t="s">
        <v>274</v>
      </c>
      <c r="F1687" s="2" t="str">
        <f>IF(表示変換!$O$5="","",表示変換!$O$5)</f>
        <v>sec</v>
      </c>
      <c r="G1687" s="4" t="s">
        <v>274</v>
      </c>
      <c r="H1687" s="2" t="str">
        <f>IF(表示変換!$P$5="","",表示変換!$P$5)</f>
        <v>m</v>
      </c>
      <c r="I1687" s="4" t="s">
        <v>274</v>
      </c>
      <c r="J1687" s="2" t="str">
        <f>IF(表示変換!$Q$5="","",表示変換!$Q$5)</f>
        <v>m</v>
      </c>
      <c r="K1687" s="4" t="s">
        <v>274</v>
      </c>
      <c r="L1687" s="2" t="str">
        <f>IF(表示変換!$R$5="","",表示変換!$R$5)</f>
        <v>cm</v>
      </c>
      <c r="M1687" s="4" t="s">
        <v>274</v>
      </c>
      <c r="N1687" s="2" t="str">
        <f>IF(表示変換!$S$5="","",表示変換!$S$5)</f>
        <v>m</v>
      </c>
      <c r="O1687" s="4" t="s">
        <v>274</v>
      </c>
      <c r="P1687" s="2" t="str">
        <f>IF(表示変換!$T$5="","",表示変換!$T$5)</f>
        <v>回</v>
      </c>
      <c r="Q1687" s="4" t="s">
        <v>274</v>
      </c>
      <c r="R1687" s="2" t="str">
        <f>IF(表示変換!$U$5="","",表示変換!$U$5)</f>
        <v>m</v>
      </c>
      <c r="S1687" s="4" t="s">
        <v>274</v>
      </c>
      <c r="T1687" s="2" t="s">
        <v>277</v>
      </c>
      <c r="U1687" s="5" t="s">
        <v>278</v>
      </c>
      <c r="X1687" s="26" t="s">
        <v>289</v>
      </c>
      <c r="Y1687" s="26" t="s">
        <v>290</v>
      </c>
      <c r="Z1687" s="26" t="s">
        <v>211</v>
      </c>
      <c r="AA1687" s="26" t="s">
        <v>28</v>
      </c>
      <c r="AB1687" s="26" t="s">
        <v>279</v>
      </c>
      <c r="AC1687" s="26" t="s">
        <v>280</v>
      </c>
      <c r="AD1687" s="26" t="s">
        <v>281</v>
      </c>
      <c r="AE1687" s="11" t="s">
        <v>292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283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363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64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98"/>
      <c r="B1719" s="699"/>
      <c r="C1719" s="699"/>
      <c r="D1719" s="699"/>
      <c r="E1719" s="699"/>
      <c r="F1719" s="699"/>
      <c r="G1719" s="699"/>
      <c r="H1719" s="699"/>
      <c r="I1719" s="699"/>
      <c r="J1719" s="699"/>
      <c r="K1719" s="700"/>
      <c r="L1719" s="12" t="s">
        <v>20</v>
      </c>
      <c r="M1719" s="687" t="s">
        <v>18</v>
      </c>
      <c r="N1719" s="687"/>
      <c r="O1719" s="687"/>
      <c r="P1719" s="687"/>
      <c r="Q1719" s="687"/>
      <c r="R1719" s="687"/>
      <c r="S1719" s="687"/>
      <c r="T1719" s="688" t="str">
        <f>$X$34</f>
        <v>バレーボール指数</v>
      </c>
      <c r="U1719" s="688"/>
      <c r="X1719" s="12"/>
      <c r="Y1719" s="150"/>
      <c r="Z1719" s="150"/>
      <c r="AA1719" s="150"/>
      <c r="AB1719" s="150"/>
      <c r="AC1719" s="150"/>
      <c r="AD1719" s="150"/>
      <c r="AE1719" s="150"/>
    </row>
    <row r="1720" spans="1:31">
      <c r="A1720" s="701"/>
      <c r="B1720" s="702"/>
      <c r="C1720" s="702"/>
      <c r="D1720" s="702"/>
      <c r="E1720" s="702"/>
      <c r="F1720" s="702"/>
      <c r="G1720" s="702"/>
      <c r="H1720" s="702"/>
      <c r="I1720" s="702"/>
      <c r="J1720" s="702"/>
      <c r="K1720" s="703"/>
      <c r="L1720" s="12" t="s">
        <v>20</v>
      </c>
      <c r="M1720" s="689" t="s">
        <v>19</v>
      </c>
      <c r="N1720" s="689"/>
      <c r="O1720" s="689"/>
      <c r="P1720" s="689"/>
      <c r="Q1720" s="689"/>
      <c r="R1720" s="689"/>
      <c r="S1720" s="689"/>
      <c r="T1720" s="690" t="str">
        <f>X1716</f>
        <v/>
      </c>
      <c r="U1720" s="691"/>
      <c r="X1720" s="12"/>
      <c r="Y1720" s="151"/>
      <c r="Z1720" s="151"/>
      <c r="AA1720" s="151"/>
      <c r="AB1720" s="151"/>
      <c r="AC1720" s="151"/>
      <c r="AD1720" s="151"/>
      <c r="AE1720" s="151"/>
    </row>
    <row r="1721" spans="1:31" ht="14.25">
      <c r="A1721" s="704" t="str">
        <f>$A$40</f>
        <v>フォーマット作成者　：　Komuro Consulting Group　小室匡史</v>
      </c>
      <c r="B1721" s="704"/>
      <c r="C1721" s="704"/>
      <c r="D1721" s="704"/>
      <c r="E1721" s="704"/>
      <c r="F1721" s="704"/>
      <c r="G1721" s="704"/>
      <c r="H1721" s="704"/>
      <c r="I1721" s="704"/>
      <c r="J1721" s="704"/>
      <c r="K1721" s="704"/>
      <c r="L1721" s="421" t="s">
        <v>20</v>
      </c>
      <c r="M1721" s="686" t="s">
        <v>104</v>
      </c>
      <c r="N1721" s="686"/>
      <c r="O1721" s="686"/>
      <c r="P1721" s="686"/>
      <c r="Q1721" s="686"/>
      <c r="R1721" s="686"/>
      <c r="S1721" s="686"/>
      <c r="T1721" s="691"/>
      <c r="U1721" s="691"/>
      <c r="X1721" s="12"/>
      <c r="Y1721" s="152"/>
      <c r="Z1721" s="152"/>
      <c r="AA1721" s="152"/>
      <c r="AB1721" s="152"/>
      <c r="AC1721" s="152"/>
      <c r="AD1721" s="152"/>
      <c r="AE1721" s="152"/>
    </row>
    <row r="1723" spans="1:31" ht="30" customHeight="1">
      <c r="A1723" s="692" t="str">
        <f>$A$1</f>
        <v>●●チームバレーボール体力指数　レーダーチャート</v>
      </c>
      <c r="B1723" s="692"/>
      <c r="C1723" s="692"/>
      <c r="D1723" s="692"/>
      <c r="E1723" s="692"/>
      <c r="F1723" s="692"/>
      <c r="G1723" s="692"/>
      <c r="H1723" s="692"/>
      <c r="I1723" s="692"/>
      <c r="J1723" s="692"/>
      <c r="K1723" s="692"/>
      <c r="L1723" s="692"/>
      <c r="M1723" s="692"/>
      <c r="N1723" s="692"/>
      <c r="O1723" s="692"/>
      <c r="P1723" s="692"/>
      <c r="Q1723" s="692"/>
      <c r="R1723" s="692"/>
      <c r="S1723" s="692"/>
      <c r="T1723" s="692"/>
      <c r="U1723" s="692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8" t="s">
        <v>10</v>
      </c>
      <c r="B1724" s="693" t="str">
        <f>IF(表示変換!B48="","",表示変換!B48)</f>
        <v/>
      </c>
      <c r="C1724" s="693"/>
      <c r="D1724" s="9"/>
      <c r="E1724" s="408" t="s">
        <v>11</v>
      </c>
      <c r="F1724" s="694" t="str">
        <f>IF(表示変換!I48="","",表示変換!I48)</f>
        <v/>
      </c>
      <c r="G1724" s="694"/>
      <c r="H1724" s="409" t="s">
        <v>265</v>
      </c>
      <c r="I1724" s="14"/>
      <c r="J1724" s="409" t="s">
        <v>13</v>
      </c>
      <c r="K1724" s="694" t="str">
        <f>IF(表示変換!J48="","",表示変換!J48)</f>
        <v/>
      </c>
      <c r="L1724" s="694"/>
      <c r="M1724" s="408" t="s">
        <v>266</v>
      </c>
      <c r="N1724" s="6"/>
      <c r="O1724" s="693" t="s">
        <v>298</v>
      </c>
      <c r="P1724" s="693"/>
      <c r="Q1724" s="693" t="str">
        <f>IF(表示変換!H48="","",表示変換!H48)</f>
        <v/>
      </c>
      <c r="R1724" s="693"/>
      <c r="S1724" s="695" t="str">
        <f>IF(入力!$C$4="","",入力!$C$4)</f>
        <v>2016.01.01</v>
      </c>
      <c r="T1724" s="695"/>
      <c r="U1724" s="9" t="s">
        <v>98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7" t="s">
        <v>5</v>
      </c>
      <c r="B1726" s="710" t="s">
        <v>293</v>
      </c>
      <c r="C1726" s="713" t="s">
        <v>0</v>
      </c>
      <c r="D1726" s="696" t="s">
        <v>308</v>
      </c>
      <c r="E1726" s="697"/>
      <c r="F1726" s="696" t="s">
        <v>309</v>
      </c>
      <c r="G1726" s="697"/>
      <c r="H1726" s="696" t="s">
        <v>378</v>
      </c>
      <c r="I1726" s="697"/>
      <c r="J1726" s="696" t="s">
        <v>41</v>
      </c>
      <c r="K1726" s="697"/>
      <c r="L1726" s="705" t="s">
        <v>295</v>
      </c>
      <c r="M1726" s="706"/>
      <c r="N1726" s="705" t="s">
        <v>302</v>
      </c>
      <c r="O1726" s="706"/>
      <c r="P1726" s="705" t="s">
        <v>42</v>
      </c>
      <c r="Q1726" s="706"/>
      <c r="R1726" s="696" t="s">
        <v>310</v>
      </c>
      <c r="S1726" s="697"/>
      <c r="T1726" s="156" t="s">
        <v>1</v>
      </c>
      <c r="U1726" s="15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8"/>
      <c r="B1727" s="711"/>
      <c r="C1727" s="714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09"/>
      <c r="B1728" s="712"/>
      <c r="C1728" s="715"/>
      <c r="D1728" s="2" t="str">
        <f>IF(表示変換!$N$5="","",表示変換!$N$5)</f>
        <v>sec</v>
      </c>
      <c r="E1728" s="4" t="s">
        <v>274</v>
      </c>
      <c r="F1728" s="2" t="str">
        <f>IF(表示変換!$O$5="","",表示変換!$O$5)</f>
        <v>sec</v>
      </c>
      <c r="G1728" s="4" t="s">
        <v>274</v>
      </c>
      <c r="H1728" s="2" t="str">
        <f>IF(表示変換!$P$5="","",表示変換!$P$5)</f>
        <v>m</v>
      </c>
      <c r="I1728" s="4" t="s">
        <v>274</v>
      </c>
      <c r="J1728" s="2" t="str">
        <f>IF(表示変換!$Q$5="","",表示変換!$Q$5)</f>
        <v>m</v>
      </c>
      <c r="K1728" s="4" t="s">
        <v>274</v>
      </c>
      <c r="L1728" s="2" t="str">
        <f>IF(表示変換!$R$5="","",表示変換!$R$5)</f>
        <v>cm</v>
      </c>
      <c r="M1728" s="4" t="s">
        <v>274</v>
      </c>
      <c r="N1728" s="2" t="str">
        <f>IF(表示変換!$S$5="","",表示変換!$S$5)</f>
        <v>m</v>
      </c>
      <c r="O1728" s="4" t="s">
        <v>274</v>
      </c>
      <c r="P1728" s="2" t="str">
        <f>IF(表示変換!$T$5="","",表示変換!$T$5)</f>
        <v>回</v>
      </c>
      <c r="Q1728" s="4" t="s">
        <v>274</v>
      </c>
      <c r="R1728" s="2" t="str">
        <f>IF(表示変換!$U$5="","",表示変換!$U$5)</f>
        <v>m</v>
      </c>
      <c r="S1728" s="4" t="s">
        <v>274</v>
      </c>
      <c r="T1728" s="2" t="s">
        <v>277</v>
      </c>
      <c r="U1728" s="5" t="s">
        <v>278</v>
      </c>
      <c r="X1728" s="26" t="s">
        <v>289</v>
      </c>
      <c r="Y1728" s="26" t="s">
        <v>290</v>
      </c>
      <c r="Z1728" s="26" t="s">
        <v>211</v>
      </c>
      <c r="AA1728" s="26" t="s">
        <v>28</v>
      </c>
      <c r="AB1728" s="26" t="s">
        <v>279</v>
      </c>
      <c r="AC1728" s="26" t="s">
        <v>280</v>
      </c>
      <c r="AD1728" s="26" t="s">
        <v>281</v>
      </c>
      <c r="AE1728" s="11" t="s">
        <v>292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306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363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64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98"/>
      <c r="B1760" s="699"/>
      <c r="C1760" s="699"/>
      <c r="D1760" s="699"/>
      <c r="E1760" s="699"/>
      <c r="F1760" s="699"/>
      <c r="G1760" s="699"/>
      <c r="H1760" s="699"/>
      <c r="I1760" s="699"/>
      <c r="J1760" s="699"/>
      <c r="K1760" s="700"/>
      <c r="L1760" s="12" t="s">
        <v>20</v>
      </c>
      <c r="M1760" s="687" t="s">
        <v>18</v>
      </c>
      <c r="N1760" s="687"/>
      <c r="O1760" s="687"/>
      <c r="P1760" s="687"/>
      <c r="Q1760" s="687"/>
      <c r="R1760" s="687"/>
      <c r="S1760" s="687"/>
      <c r="T1760" s="688" t="str">
        <f>$X$34</f>
        <v>バレーボール指数</v>
      </c>
      <c r="U1760" s="688"/>
      <c r="X1760" s="12"/>
      <c r="Y1760" s="150"/>
      <c r="Z1760" s="150"/>
      <c r="AA1760" s="150"/>
      <c r="AB1760" s="150"/>
      <c r="AC1760" s="150"/>
      <c r="AD1760" s="150"/>
      <c r="AE1760" s="150"/>
    </row>
    <row r="1761" spans="1:31">
      <c r="A1761" s="701"/>
      <c r="B1761" s="702"/>
      <c r="C1761" s="702"/>
      <c r="D1761" s="702"/>
      <c r="E1761" s="702"/>
      <c r="F1761" s="702"/>
      <c r="G1761" s="702"/>
      <c r="H1761" s="702"/>
      <c r="I1761" s="702"/>
      <c r="J1761" s="702"/>
      <c r="K1761" s="703"/>
      <c r="L1761" s="12" t="s">
        <v>20</v>
      </c>
      <c r="M1761" s="689" t="s">
        <v>19</v>
      </c>
      <c r="N1761" s="689"/>
      <c r="O1761" s="689"/>
      <c r="P1761" s="689"/>
      <c r="Q1761" s="689"/>
      <c r="R1761" s="689"/>
      <c r="S1761" s="689"/>
      <c r="T1761" s="690" t="str">
        <f>X1757</f>
        <v/>
      </c>
      <c r="U1761" s="691"/>
      <c r="X1761" s="12"/>
      <c r="Y1761" s="151"/>
      <c r="Z1761" s="151"/>
      <c r="AA1761" s="151"/>
      <c r="AB1761" s="151"/>
      <c r="AC1761" s="151"/>
      <c r="AD1761" s="151"/>
      <c r="AE1761" s="151"/>
    </row>
    <row r="1762" spans="1:31" ht="14.25">
      <c r="A1762" s="704" t="str">
        <f>$A$40</f>
        <v>フォーマット作成者　：　Komuro Consulting Group　小室匡史</v>
      </c>
      <c r="B1762" s="704"/>
      <c r="C1762" s="704"/>
      <c r="D1762" s="704"/>
      <c r="E1762" s="704"/>
      <c r="F1762" s="704"/>
      <c r="G1762" s="704"/>
      <c r="H1762" s="704"/>
      <c r="I1762" s="704"/>
      <c r="J1762" s="704"/>
      <c r="K1762" s="704"/>
      <c r="L1762" s="421" t="s">
        <v>20</v>
      </c>
      <c r="M1762" s="686" t="s">
        <v>104</v>
      </c>
      <c r="N1762" s="686"/>
      <c r="O1762" s="686"/>
      <c r="P1762" s="686"/>
      <c r="Q1762" s="686"/>
      <c r="R1762" s="686"/>
      <c r="S1762" s="686"/>
      <c r="T1762" s="691"/>
      <c r="U1762" s="691"/>
      <c r="X1762" s="12"/>
      <c r="Y1762" s="152"/>
      <c r="Z1762" s="152"/>
      <c r="AA1762" s="152"/>
      <c r="AB1762" s="152"/>
      <c r="AC1762" s="152"/>
      <c r="AD1762" s="152"/>
      <c r="AE1762" s="152"/>
    </row>
    <row r="1763" spans="1:31" ht="14.25" customHeight="1"/>
    <row r="1764" spans="1:31" ht="30" customHeight="1">
      <c r="A1764" s="692" t="str">
        <f>$A$1</f>
        <v>●●チームバレーボール体力指数　レーダーチャート</v>
      </c>
      <c r="B1764" s="692"/>
      <c r="C1764" s="692"/>
      <c r="D1764" s="692"/>
      <c r="E1764" s="692"/>
      <c r="F1764" s="692"/>
      <c r="G1764" s="692"/>
      <c r="H1764" s="692"/>
      <c r="I1764" s="692"/>
      <c r="J1764" s="692"/>
      <c r="K1764" s="692"/>
      <c r="L1764" s="692"/>
      <c r="M1764" s="692"/>
      <c r="N1764" s="692"/>
      <c r="O1764" s="692"/>
      <c r="P1764" s="692"/>
      <c r="Q1764" s="692"/>
      <c r="R1764" s="692"/>
      <c r="S1764" s="692"/>
      <c r="T1764" s="692"/>
      <c r="U1764" s="692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8" t="s">
        <v>10</v>
      </c>
      <c r="B1765" s="693" t="str">
        <f>IF(表示変換!B49="","",表示変換!B49)</f>
        <v/>
      </c>
      <c r="C1765" s="693"/>
      <c r="D1765" s="9"/>
      <c r="E1765" s="408" t="s">
        <v>11</v>
      </c>
      <c r="F1765" s="694" t="str">
        <f>IF(表示変換!I49="","",表示変換!I49)</f>
        <v/>
      </c>
      <c r="G1765" s="694"/>
      <c r="H1765" s="409" t="s">
        <v>284</v>
      </c>
      <c r="I1765" s="14"/>
      <c r="J1765" s="409" t="s">
        <v>13</v>
      </c>
      <c r="K1765" s="694" t="str">
        <f>IF(表示変換!J49="","",表示変換!J49)</f>
        <v/>
      </c>
      <c r="L1765" s="694"/>
      <c r="M1765" s="408" t="s">
        <v>266</v>
      </c>
      <c r="N1765" s="6"/>
      <c r="O1765" s="693" t="s">
        <v>298</v>
      </c>
      <c r="P1765" s="693"/>
      <c r="Q1765" s="693" t="str">
        <f>IF(表示変換!H49="","",表示変換!H49)</f>
        <v/>
      </c>
      <c r="R1765" s="693"/>
      <c r="S1765" s="695" t="str">
        <f>IF(入力!$C$4="","",入力!$C$4)</f>
        <v>2016.01.01</v>
      </c>
      <c r="T1765" s="695"/>
      <c r="U1765" s="9" t="s">
        <v>98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7" t="s">
        <v>5</v>
      </c>
      <c r="B1767" s="710" t="s">
        <v>293</v>
      </c>
      <c r="C1767" s="713" t="s">
        <v>0</v>
      </c>
      <c r="D1767" s="696" t="s">
        <v>299</v>
      </c>
      <c r="E1767" s="697"/>
      <c r="F1767" s="696" t="s">
        <v>270</v>
      </c>
      <c r="G1767" s="697"/>
      <c r="H1767" s="696" t="s">
        <v>378</v>
      </c>
      <c r="I1767" s="697"/>
      <c r="J1767" s="696" t="s">
        <v>41</v>
      </c>
      <c r="K1767" s="697"/>
      <c r="L1767" s="705" t="s">
        <v>295</v>
      </c>
      <c r="M1767" s="706"/>
      <c r="N1767" s="705" t="s">
        <v>302</v>
      </c>
      <c r="O1767" s="706"/>
      <c r="P1767" s="705" t="s">
        <v>42</v>
      </c>
      <c r="Q1767" s="706"/>
      <c r="R1767" s="696" t="s">
        <v>310</v>
      </c>
      <c r="S1767" s="697"/>
      <c r="T1767" s="156" t="s">
        <v>1</v>
      </c>
      <c r="U1767" s="15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8"/>
      <c r="B1768" s="711"/>
      <c r="C1768" s="714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09"/>
      <c r="B1769" s="712"/>
      <c r="C1769" s="715"/>
      <c r="D1769" s="2" t="str">
        <f>IF(表示変換!$N$5="","",表示変換!$N$5)</f>
        <v>sec</v>
      </c>
      <c r="E1769" s="4" t="s">
        <v>274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274</v>
      </c>
      <c r="J1769" s="2" t="str">
        <f>IF(表示変換!$Q$5="","",表示変換!$Q$5)</f>
        <v>m</v>
      </c>
      <c r="K1769" s="4" t="s">
        <v>7</v>
      </c>
      <c r="L1769" s="2" t="str">
        <f>IF(表示変換!$R$5="","",表示変換!$R$5)</f>
        <v>cm</v>
      </c>
      <c r="M1769" s="4" t="s">
        <v>274</v>
      </c>
      <c r="N1769" s="2" t="str">
        <f>IF(表示変換!$S$5="","",表示変換!$S$5)</f>
        <v>m</v>
      </c>
      <c r="O1769" s="4" t="s">
        <v>274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290</v>
      </c>
      <c r="Z1769" s="26" t="s">
        <v>211</v>
      </c>
      <c r="AA1769" s="26" t="s">
        <v>28</v>
      </c>
      <c r="AB1769" s="26" t="s">
        <v>311</v>
      </c>
      <c r="AC1769" s="26" t="s">
        <v>291</v>
      </c>
      <c r="AD1769" s="26" t="s">
        <v>312</v>
      </c>
      <c r="AE1769" s="11" t="s">
        <v>313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283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363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64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98"/>
      <c r="B1801" s="699"/>
      <c r="C1801" s="699"/>
      <c r="D1801" s="699"/>
      <c r="E1801" s="699"/>
      <c r="F1801" s="699"/>
      <c r="G1801" s="699"/>
      <c r="H1801" s="699"/>
      <c r="I1801" s="699"/>
      <c r="J1801" s="699"/>
      <c r="K1801" s="700"/>
      <c r="L1801" s="12" t="s">
        <v>20</v>
      </c>
      <c r="M1801" s="687" t="s">
        <v>18</v>
      </c>
      <c r="N1801" s="687"/>
      <c r="O1801" s="687"/>
      <c r="P1801" s="687"/>
      <c r="Q1801" s="687"/>
      <c r="R1801" s="687"/>
      <c r="S1801" s="687"/>
      <c r="T1801" s="688" t="str">
        <f>$X$34</f>
        <v>バレーボール指数</v>
      </c>
      <c r="U1801" s="688"/>
      <c r="X1801" s="12"/>
      <c r="Y1801" s="150"/>
      <c r="Z1801" s="150"/>
      <c r="AA1801" s="150"/>
      <c r="AB1801" s="150"/>
      <c r="AC1801" s="150"/>
      <c r="AD1801" s="150"/>
      <c r="AE1801" s="150"/>
    </row>
    <row r="1802" spans="1:31">
      <c r="A1802" s="701"/>
      <c r="B1802" s="702"/>
      <c r="C1802" s="702"/>
      <c r="D1802" s="702"/>
      <c r="E1802" s="702"/>
      <c r="F1802" s="702"/>
      <c r="G1802" s="702"/>
      <c r="H1802" s="702"/>
      <c r="I1802" s="702"/>
      <c r="J1802" s="702"/>
      <c r="K1802" s="703"/>
      <c r="L1802" s="12" t="s">
        <v>20</v>
      </c>
      <c r="M1802" s="689" t="s">
        <v>19</v>
      </c>
      <c r="N1802" s="689"/>
      <c r="O1802" s="689"/>
      <c r="P1802" s="689"/>
      <c r="Q1802" s="689"/>
      <c r="R1802" s="689"/>
      <c r="S1802" s="689"/>
      <c r="T1802" s="690" t="str">
        <f>X1798</f>
        <v/>
      </c>
      <c r="U1802" s="691"/>
      <c r="X1802" s="12"/>
      <c r="Y1802" s="151"/>
      <c r="Z1802" s="151"/>
      <c r="AA1802" s="151"/>
      <c r="AB1802" s="151"/>
      <c r="AC1802" s="151"/>
      <c r="AD1802" s="151"/>
      <c r="AE1802" s="151"/>
    </row>
    <row r="1803" spans="1:31" ht="14.25">
      <c r="A1803" s="704" t="str">
        <f>$A$40</f>
        <v>フォーマット作成者　：　Komuro Consulting Group　小室匡史</v>
      </c>
      <c r="B1803" s="704"/>
      <c r="C1803" s="704"/>
      <c r="D1803" s="704"/>
      <c r="E1803" s="704"/>
      <c r="F1803" s="704"/>
      <c r="G1803" s="704"/>
      <c r="H1803" s="704"/>
      <c r="I1803" s="704"/>
      <c r="J1803" s="704"/>
      <c r="K1803" s="704"/>
      <c r="L1803" s="421" t="s">
        <v>20</v>
      </c>
      <c r="M1803" s="686" t="s">
        <v>104</v>
      </c>
      <c r="N1803" s="686"/>
      <c r="O1803" s="686"/>
      <c r="P1803" s="686"/>
      <c r="Q1803" s="686"/>
      <c r="R1803" s="686"/>
      <c r="S1803" s="686"/>
      <c r="T1803" s="691"/>
      <c r="U1803" s="691"/>
      <c r="X1803" s="12"/>
      <c r="Y1803" s="152"/>
      <c r="Z1803" s="152"/>
      <c r="AA1803" s="152"/>
      <c r="AB1803" s="152"/>
      <c r="AC1803" s="152"/>
      <c r="AD1803" s="152"/>
      <c r="AE1803" s="152"/>
    </row>
    <row r="1805" spans="1:31" ht="30" customHeight="1">
      <c r="A1805" s="692" t="str">
        <f>$A$1</f>
        <v>●●チームバレーボール体力指数　レーダーチャート</v>
      </c>
      <c r="B1805" s="692"/>
      <c r="C1805" s="692"/>
      <c r="D1805" s="692"/>
      <c r="E1805" s="692"/>
      <c r="F1805" s="692"/>
      <c r="G1805" s="692"/>
      <c r="H1805" s="692"/>
      <c r="I1805" s="692"/>
      <c r="J1805" s="692"/>
      <c r="K1805" s="692"/>
      <c r="L1805" s="692"/>
      <c r="M1805" s="692"/>
      <c r="N1805" s="692"/>
      <c r="O1805" s="692"/>
      <c r="P1805" s="692"/>
      <c r="Q1805" s="692"/>
      <c r="R1805" s="692"/>
      <c r="S1805" s="692"/>
      <c r="T1805" s="692"/>
      <c r="U1805" s="692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8" t="s">
        <v>10</v>
      </c>
      <c r="B1806" s="693" t="str">
        <f>IF(表示変換!B50="","",表示変換!B50)</f>
        <v/>
      </c>
      <c r="C1806" s="693"/>
      <c r="D1806" s="9"/>
      <c r="E1806" s="408" t="s">
        <v>11</v>
      </c>
      <c r="F1806" s="694" t="str">
        <f>IF(表示変換!I50="","",表示変換!I50)</f>
        <v/>
      </c>
      <c r="G1806" s="694"/>
      <c r="H1806" s="409" t="s">
        <v>284</v>
      </c>
      <c r="I1806" s="14"/>
      <c r="J1806" s="409" t="s">
        <v>13</v>
      </c>
      <c r="K1806" s="694" t="str">
        <f>IF(表示変換!J50="","",表示変換!J50)</f>
        <v/>
      </c>
      <c r="L1806" s="694"/>
      <c r="M1806" s="408" t="s">
        <v>14</v>
      </c>
      <c r="N1806" s="6"/>
      <c r="O1806" s="693" t="s">
        <v>298</v>
      </c>
      <c r="P1806" s="693"/>
      <c r="Q1806" s="693" t="str">
        <f>IF(表示変換!H50="","",表示変換!H50)</f>
        <v/>
      </c>
      <c r="R1806" s="693"/>
      <c r="S1806" s="695" t="str">
        <f>IF(入力!$C$4="","",入力!$C$4)</f>
        <v>2016.01.01</v>
      </c>
      <c r="T1806" s="695"/>
      <c r="U1806" s="9" t="s">
        <v>98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7" t="s">
        <v>5</v>
      </c>
      <c r="B1808" s="710" t="s">
        <v>285</v>
      </c>
      <c r="C1808" s="713" t="s">
        <v>0</v>
      </c>
      <c r="D1808" s="696" t="s">
        <v>299</v>
      </c>
      <c r="E1808" s="697"/>
      <c r="F1808" s="696" t="s">
        <v>57</v>
      </c>
      <c r="G1808" s="697"/>
      <c r="H1808" s="696" t="s">
        <v>378</v>
      </c>
      <c r="I1808" s="697"/>
      <c r="J1808" s="696" t="s">
        <v>41</v>
      </c>
      <c r="K1808" s="697"/>
      <c r="L1808" s="705" t="s">
        <v>295</v>
      </c>
      <c r="M1808" s="706"/>
      <c r="N1808" s="705" t="s">
        <v>302</v>
      </c>
      <c r="O1808" s="706"/>
      <c r="P1808" s="705" t="s">
        <v>42</v>
      </c>
      <c r="Q1808" s="706"/>
      <c r="R1808" s="696" t="s">
        <v>273</v>
      </c>
      <c r="S1808" s="697"/>
      <c r="T1808" s="156" t="s">
        <v>1</v>
      </c>
      <c r="U1808" s="15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8"/>
      <c r="B1809" s="711"/>
      <c r="C1809" s="714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09"/>
      <c r="B1810" s="712"/>
      <c r="C1810" s="715"/>
      <c r="D1810" s="2" t="str">
        <f>IF(表示変換!$N$5="","",表示変換!$N$5)</f>
        <v>sec</v>
      </c>
      <c r="E1810" s="4" t="s">
        <v>274</v>
      </c>
      <c r="F1810" s="2" t="str">
        <f>IF(表示変換!$O$5="","",表示変換!$O$5)</f>
        <v>sec</v>
      </c>
      <c r="G1810" s="4" t="s">
        <v>274</v>
      </c>
      <c r="H1810" s="2" t="str">
        <f>IF(表示変換!$P$5="","",表示変換!$P$5)</f>
        <v>m</v>
      </c>
      <c r="I1810" s="4" t="s">
        <v>274</v>
      </c>
      <c r="J1810" s="2" t="str">
        <f>IF(表示変換!$Q$5="","",表示変換!$Q$5)</f>
        <v>m</v>
      </c>
      <c r="K1810" s="4" t="s">
        <v>274</v>
      </c>
      <c r="L1810" s="2" t="str">
        <f>IF(表示変換!$R$5="","",表示変換!$R$5)</f>
        <v>cm</v>
      </c>
      <c r="M1810" s="4" t="s">
        <v>274</v>
      </c>
      <c r="N1810" s="2" t="str">
        <f>IF(表示変換!$S$5="","",表示変換!$S$5)</f>
        <v>m</v>
      </c>
      <c r="O1810" s="4" t="s">
        <v>274</v>
      </c>
      <c r="P1810" s="2" t="str">
        <f>IF(表示変換!$T$5="","",表示変換!$T$5)</f>
        <v>回</v>
      </c>
      <c r="Q1810" s="4" t="s">
        <v>274</v>
      </c>
      <c r="R1810" s="2" t="str">
        <f>IF(表示変換!$U$5="","",表示変換!$U$5)</f>
        <v>m</v>
      </c>
      <c r="S1810" s="4" t="s">
        <v>274</v>
      </c>
      <c r="T1810" s="2" t="s">
        <v>277</v>
      </c>
      <c r="U1810" s="5" t="s">
        <v>278</v>
      </c>
      <c r="X1810" s="26" t="s">
        <v>289</v>
      </c>
      <c r="Y1810" s="26" t="s">
        <v>290</v>
      </c>
      <c r="Z1810" s="26" t="s">
        <v>211</v>
      </c>
      <c r="AA1810" s="26" t="s">
        <v>28</v>
      </c>
      <c r="AB1810" s="26" t="s">
        <v>279</v>
      </c>
      <c r="AC1810" s="26" t="s">
        <v>280</v>
      </c>
      <c r="AD1810" s="26" t="s">
        <v>312</v>
      </c>
      <c r="AE1810" s="11" t="s">
        <v>292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283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363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64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98"/>
      <c r="B1842" s="699"/>
      <c r="C1842" s="699"/>
      <c r="D1842" s="699"/>
      <c r="E1842" s="699"/>
      <c r="F1842" s="699"/>
      <c r="G1842" s="699"/>
      <c r="H1842" s="699"/>
      <c r="I1842" s="699"/>
      <c r="J1842" s="699"/>
      <c r="K1842" s="700"/>
      <c r="L1842" s="12" t="s">
        <v>20</v>
      </c>
      <c r="M1842" s="687" t="s">
        <v>18</v>
      </c>
      <c r="N1842" s="687"/>
      <c r="O1842" s="687"/>
      <c r="P1842" s="687"/>
      <c r="Q1842" s="687"/>
      <c r="R1842" s="687"/>
      <c r="S1842" s="687"/>
      <c r="T1842" s="688" t="str">
        <f>$X$34</f>
        <v>バレーボール指数</v>
      </c>
      <c r="U1842" s="688"/>
      <c r="X1842" s="12"/>
      <c r="Y1842" s="150"/>
      <c r="Z1842" s="150"/>
      <c r="AA1842" s="150"/>
      <c r="AB1842" s="150"/>
      <c r="AC1842" s="150"/>
      <c r="AD1842" s="150"/>
      <c r="AE1842" s="150"/>
    </row>
    <row r="1843" spans="1:31">
      <c r="A1843" s="701"/>
      <c r="B1843" s="702"/>
      <c r="C1843" s="702"/>
      <c r="D1843" s="702"/>
      <c r="E1843" s="702"/>
      <c r="F1843" s="702"/>
      <c r="G1843" s="702"/>
      <c r="H1843" s="702"/>
      <c r="I1843" s="702"/>
      <c r="J1843" s="702"/>
      <c r="K1843" s="703"/>
      <c r="L1843" s="12" t="s">
        <v>20</v>
      </c>
      <c r="M1843" s="689" t="s">
        <v>19</v>
      </c>
      <c r="N1843" s="689"/>
      <c r="O1843" s="689"/>
      <c r="P1843" s="689"/>
      <c r="Q1843" s="689"/>
      <c r="R1843" s="689"/>
      <c r="S1843" s="689"/>
      <c r="T1843" s="690" t="str">
        <f>X1839</f>
        <v/>
      </c>
      <c r="U1843" s="691"/>
      <c r="X1843" s="12"/>
      <c r="Y1843" s="151"/>
      <c r="Z1843" s="151"/>
      <c r="AA1843" s="151"/>
      <c r="AB1843" s="151"/>
      <c r="AC1843" s="151"/>
      <c r="AD1843" s="151"/>
      <c r="AE1843" s="151"/>
    </row>
    <row r="1844" spans="1:31" ht="14.25">
      <c r="A1844" s="704" t="str">
        <f>$A$40</f>
        <v>フォーマット作成者　：　Komuro Consulting Group　小室匡史</v>
      </c>
      <c r="B1844" s="704"/>
      <c r="C1844" s="704"/>
      <c r="D1844" s="704"/>
      <c r="E1844" s="704"/>
      <c r="F1844" s="704"/>
      <c r="G1844" s="704"/>
      <c r="H1844" s="704"/>
      <c r="I1844" s="704"/>
      <c r="J1844" s="704"/>
      <c r="K1844" s="704"/>
      <c r="L1844" s="421" t="s">
        <v>20</v>
      </c>
      <c r="M1844" s="686" t="s">
        <v>104</v>
      </c>
      <c r="N1844" s="686"/>
      <c r="O1844" s="686"/>
      <c r="P1844" s="686"/>
      <c r="Q1844" s="686"/>
      <c r="R1844" s="686"/>
      <c r="S1844" s="686"/>
      <c r="T1844" s="691"/>
      <c r="U1844" s="691"/>
      <c r="X1844" s="12"/>
      <c r="Y1844" s="152"/>
      <c r="Z1844" s="152"/>
      <c r="AA1844" s="152"/>
      <c r="AB1844" s="152"/>
      <c r="AC1844" s="152"/>
      <c r="AD1844" s="152"/>
      <c r="AE1844" s="152"/>
    </row>
    <row r="1846" spans="1:31" ht="30" customHeight="1">
      <c r="A1846" s="692" t="str">
        <f>$A$1</f>
        <v>●●チームバレーボール体力指数　レーダーチャート</v>
      </c>
      <c r="B1846" s="692"/>
      <c r="C1846" s="692"/>
      <c r="D1846" s="692"/>
      <c r="E1846" s="692"/>
      <c r="F1846" s="692"/>
      <c r="G1846" s="692"/>
      <c r="H1846" s="692"/>
      <c r="I1846" s="692"/>
      <c r="J1846" s="692"/>
      <c r="K1846" s="692"/>
      <c r="L1846" s="692"/>
      <c r="M1846" s="692"/>
      <c r="N1846" s="692"/>
      <c r="O1846" s="692"/>
      <c r="P1846" s="692"/>
      <c r="Q1846" s="692"/>
      <c r="R1846" s="692"/>
      <c r="S1846" s="692"/>
      <c r="T1846" s="692"/>
      <c r="U1846" s="692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8" t="s">
        <v>10</v>
      </c>
      <c r="B1847" s="693" t="str">
        <f>IF(表示変換!B51="","",表示変換!B51)</f>
        <v/>
      </c>
      <c r="C1847" s="693"/>
      <c r="D1847" s="9"/>
      <c r="E1847" s="408" t="s">
        <v>11</v>
      </c>
      <c r="F1847" s="694" t="str">
        <f>IF(表示変換!I51="","",表示変換!I51)</f>
        <v/>
      </c>
      <c r="G1847" s="694"/>
      <c r="H1847" s="409" t="s">
        <v>265</v>
      </c>
      <c r="I1847" s="14"/>
      <c r="J1847" s="409" t="s">
        <v>13</v>
      </c>
      <c r="K1847" s="694" t="str">
        <f>IF(表示変換!J51="","",表示変換!J51)</f>
        <v/>
      </c>
      <c r="L1847" s="694"/>
      <c r="M1847" s="408" t="s">
        <v>14</v>
      </c>
      <c r="N1847" s="6"/>
      <c r="O1847" s="693" t="s">
        <v>267</v>
      </c>
      <c r="P1847" s="693"/>
      <c r="Q1847" s="693" t="str">
        <f>IF(表示変換!H51="","",表示変換!H51)</f>
        <v/>
      </c>
      <c r="R1847" s="693"/>
      <c r="S1847" s="695" t="str">
        <f>IF(入力!$C$4="","",入力!$C$4)</f>
        <v>2016.01.01</v>
      </c>
      <c r="T1847" s="695"/>
      <c r="U1847" s="9" t="s">
        <v>98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7" t="s">
        <v>5</v>
      </c>
      <c r="B1849" s="710" t="s">
        <v>293</v>
      </c>
      <c r="C1849" s="713" t="s">
        <v>0</v>
      </c>
      <c r="D1849" s="696" t="s">
        <v>299</v>
      </c>
      <c r="E1849" s="697"/>
      <c r="F1849" s="696" t="s">
        <v>270</v>
      </c>
      <c r="G1849" s="697"/>
      <c r="H1849" s="696" t="s">
        <v>378</v>
      </c>
      <c r="I1849" s="697"/>
      <c r="J1849" s="696" t="s">
        <v>41</v>
      </c>
      <c r="K1849" s="697"/>
      <c r="L1849" s="705" t="s">
        <v>271</v>
      </c>
      <c r="M1849" s="706"/>
      <c r="N1849" s="705" t="s">
        <v>286</v>
      </c>
      <c r="O1849" s="706"/>
      <c r="P1849" s="705" t="s">
        <v>42</v>
      </c>
      <c r="Q1849" s="706"/>
      <c r="R1849" s="696" t="s">
        <v>273</v>
      </c>
      <c r="S1849" s="697"/>
      <c r="T1849" s="156" t="s">
        <v>1</v>
      </c>
      <c r="U1849" s="15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8"/>
      <c r="B1850" s="711"/>
      <c r="C1850" s="714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09"/>
      <c r="B1851" s="712"/>
      <c r="C1851" s="715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274</v>
      </c>
      <c r="H1851" s="2" t="str">
        <f>IF(表示変換!$P$5="","",表示変換!$P$5)</f>
        <v>m</v>
      </c>
      <c r="I1851" s="4" t="s">
        <v>274</v>
      </c>
      <c r="J1851" s="2" t="str">
        <f>IF(表示変換!$Q$5="","",表示変換!$Q$5)</f>
        <v>m</v>
      </c>
      <c r="K1851" s="4" t="s">
        <v>7</v>
      </c>
      <c r="L1851" s="2" t="str">
        <f>IF(表示変換!$R$5="","",表示変換!$R$5)</f>
        <v>cm</v>
      </c>
      <c r="M1851" s="4" t="s">
        <v>274</v>
      </c>
      <c r="N1851" s="2" t="str">
        <f>IF(表示変換!$S$5="","",表示変換!$S$5)</f>
        <v>m</v>
      </c>
      <c r="O1851" s="4" t="s">
        <v>274</v>
      </c>
      <c r="P1851" s="2" t="str">
        <f>IF(表示変換!$T$5="","",表示変換!$T$5)</f>
        <v>回</v>
      </c>
      <c r="Q1851" s="4" t="s">
        <v>274</v>
      </c>
      <c r="R1851" s="2" t="str">
        <f>IF(表示変換!$U$5="","",表示変換!$U$5)</f>
        <v>m</v>
      </c>
      <c r="S1851" s="4" t="s">
        <v>7</v>
      </c>
      <c r="T1851" s="2" t="s">
        <v>277</v>
      </c>
      <c r="U1851" s="5" t="s">
        <v>278</v>
      </c>
      <c r="X1851" s="26" t="s">
        <v>16</v>
      </c>
      <c r="Y1851" s="26" t="s">
        <v>290</v>
      </c>
      <c r="Z1851" s="26" t="s">
        <v>211</v>
      </c>
      <c r="AA1851" s="26" t="s">
        <v>28</v>
      </c>
      <c r="AB1851" s="26" t="s">
        <v>279</v>
      </c>
      <c r="AC1851" s="26" t="s">
        <v>280</v>
      </c>
      <c r="AD1851" s="26" t="s">
        <v>312</v>
      </c>
      <c r="AE1851" s="11" t="s">
        <v>292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283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363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64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98"/>
      <c r="B1883" s="699"/>
      <c r="C1883" s="699"/>
      <c r="D1883" s="699"/>
      <c r="E1883" s="699"/>
      <c r="F1883" s="699"/>
      <c r="G1883" s="699"/>
      <c r="H1883" s="699"/>
      <c r="I1883" s="699"/>
      <c r="J1883" s="699"/>
      <c r="K1883" s="700"/>
      <c r="L1883" s="12" t="s">
        <v>20</v>
      </c>
      <c r="M1883" s="687" t="s">
        <v>18</v>
      </c>
      <c r="N1883" s="687"/>
      <c r="O1883" s="687"/>
      <c r="P1883" s="687"/>
      <c r="Q1883" s="687"/>
      <c r="R1883" s="687"/>
      <c r="S1883" s="687"/>
      <c r="T1883" s="688" t="str">
        <f>$X$34</f>
        <v>バレーボール指数</v>
      </c>
      <c r="U1883" s="688"/>
      <c r="X1883" s="12"/>
      <c r="Y1883" s="150"/>
      <c r="Z1883" s="150"/>
      <c r="AA1883" s="150"/>
      <c r="AB1883" s="150"/>
      <c r="AC1883" s="150"/>
      <c r="AD1883" s="150"/>
      <c r="AE1883" s="150"/>
    </row>
    <row r="1884" spans="1:31">
      <c r="A1884" s="701"/>
      <c r="B1884" s="702"/>
      <c r="C1884" s="702"/>
      <c r="D1884" s="702"/>
      <c r="E1884" s="702"/>
      <c r="F1884" s="702"/>
      <c r="G1884" s="702"/>
      <c r="H1884" s="702"/>
      <c r="I1884" s="702"/>
      <c r="J1884" s="702"/>
      <c r="K1884" s="703"/>
      <c r="L1884" s="12" t="s">
        <v>20</v>
      </c>
      <c r="M1884" s="689" t="s">
        <v>19</v>
      </c>
      <c r="N1884" s="689"/>
      <c r="O1884" s="689"/>
      <c r="P1884" s="689"/>
      <c r="Q1884" s="689"/>
      <c r="R1884" s="689"/>
      <c r="S1884" s="689"/>
      <c r="T1884" s="690" t="str">
        <f>X1880</f>
        <v/>
      </c>
      <c r="U1884" s="691"/>
      <c r="X1884" s="12"/>
      <c r="Y1884" s="151"/>
      <c r="Z1884" s="151"/>
      <c r="AA1884" s="151"/>
      <c r="AB1884" s="151"/>
      <c r="AC1884" s="151"/>
      <c r="AD1884" s="151"/>
      <c r="AE1884" s="151"/>
    </row>
    <row r="1885" spans="1:31" ht="14.25">
      <c r="A1885" s="704" t="str">
        <f>$A$40</f>
        <v>フォーマット作成者　：　Komuro Consulting Group　小室匡史</v>
      </c>
      <c r="B1885" s="704"/>
      <c r="C1885" s="704"/>
      <c r="D1885" s="704"/>
      <c r="E1885" s="704"/>
      <c r="F1885" s="704"/>
      <c r="G1885" s="704"/>
      <c r="H1885" s="704"/>
      <c r="I1885" s="704"/>
      <c r="J1885" s="704"/>
      <c r="K1885" s="704"/>
      <c r="L1885" s="421" t="s">
        <v>20</v>
      </c>
      <c r="M1885" s="686" t="s">
        <v>104</v>
      </c>
      <c r="N1885" s="686"/>
      <c r="O1885" s="686"/>
      <c r="P1885" s="686"/>
      <c r="Q1885" s="686"/>
      <c r="R1885" s="686"/>
      <c r="S1885" s="686"/>
      <c r="T1885" s="691"/>
      <c r="U1885" s="691"/>
      <c r="X1885" s="12"/>
      <c r="Y1885" s="152"/>
      <c r="Z1885" s="152"/>
      <c r="AA1885" s="152"/>
      <c r="AB1885" s="152"/>
      <c r="AC1885" s="152"/>
      <c r="AD1885" s="152"/>
      <c r="AE1885" s="152"/>
    </row>
    <row r="1887" spans="1:31" ht="30" customHeight="1">
      <c r="A1887" s="692" t="str">
        <f>$A$1</f>
        <v>●●チームバレーボール体力指数　レーダーチャート</v>
      </c>
      <c r="B1887" s="692"/>
      <c r="C1887" s="692"/>
      <c r="D1887" s="692"/>
      <c r="E1887" s="692"/>
      <c r="F1887" s="692"/>
      <c r="G1887" s="692"/>
      <c r="H1887" s="692"/>
      <c r="I1887" s="692"/>
      <c r="J1887" s="692"/>
      <c r="K1887" s="692"/>
      <c r="L1887" s="692"/>
      <c r="M1887" s="692"/>
      <c r="N1887" s="692"/>
      <c r="O1887" s="692"/>
      <c r="P1887" s="692"/>
      <c r="Q1887" s="692"/>
      <c r="R1887" s="692"/>
      <c r="S1887" s="692"/>
      <c r="T1887" s="692"/>
      <c r="U1887" s="692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8" t="s">
        <v>10</v>
      </c>
      <c r="B1888" s="693" t="str">
        <f>IF(表示変換!B52="","",表示変換!B52)</f>
        <v/>
      </c>
      <c r="C1888" s="693"/>
      <c r="D1888" s="9"/>
      <c r="E1888" s="408" t="s">
        <v>11</v>
      </c>
      <c r="F1888" s="694" t="str">
        <f>IF(表示変換!I52="","",表示変換!I52)</f>
        <v/>
      </c>
      <c r="G1888" s="694"/>
      <c r="H1888" s="409" t="s">
        <v>284</v>
      </c>
      <c r="I1888" s="14"/>
      <c r="J1888" s="409" t="s">
        <v>13</v>
      </c>
      <c r="K1888" s="694" t="str">
        <f>IF(表示変換!J52="","",表示変換!J52)</f>
        <v/>
      </c>
      <c r="L1888" s="694"/>
      <c r="M1888" s="408" t="s">
        <v>14</v>
      </c>
      <c r="N1888" s="6"/>
      <c r="O1888" s="693" t="s">
        <v>267</v>
      </c>
      <c r="P1888" s="693"/>
      <c r="Q1888" s="693" t="str">
        <f>IF(表示変換!H52="","",表示変換!H52)</f>
        <v/>
      </c>
      <c r="R1888" s="693"/>
      <c r="S1888" s="695" t="str">
        <f>IF(入力!$C$4="","",入力!$C$4)</f>
        <v>2016.01.01</v>
      </c>
      <c r="T1888" s="695"/>
      <c r="U1888" s="9" t="s">
        <v>98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7" t="s">
        <v>5</v>
      </c>
      <c r="B1890" s="710" t="s">
        <v>293</v>
      </c>
      <c r="C1890" s="713" t="s">
        <v>0</v>
      </c>
      <c r="D1890" s="696" t="s">
        <v>299</v>
      </c>
      <c r="E1890" s="697"/>
      <c r="F1890" s="696" t="s">
        <v>270</v>
      </c>
      <c r="G1890" s="697"/>
      <c r="H1890" s="696" t="s">
        <v>378</v>
      </c>
      <c r="I1890" s="697"/>
      <c r="J1890" s="696" t="s">
        <v>41</v>
      </c>
      <c r="K1890" s="697"/>
      <c r="L1890" s="705" t="s">
        <v>295</v>
      </c>
      <c r="M1890" s="706"/>
      <c r="N1890" s="705" t="s">
        <v>302</v>
      </c>
      <c r="O1890" s="706"/>
      <c r="P1890" s="705" t="s">
        <v>42</v>
      </c>
      <c r="Q1890" s="706"/>
      <c r="R1890" s="696" t="s">
        <v>273</v>
      </c>
      <c r="S1890" s="697"/>
      <c r="T1890" s="156" t="s">
        <v>1</v>
      </c>
      <c r="U1890" s="15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8"/>
      <c r="B1891" s="711"/>
      <c r="C1891" s="714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09"/>
      <c r="B1892" s="712"/>
      <c r="C1892" s="715"/>
      <c r="D1892" s="2" t="str">
        <f>IF(表示変換!$N$5="","",表示変換!$N$5)</f>
        <v>sec</v>
      </c>
      <c r="E1892" s="4" t="s">
        <v>274</v>
      </c>
      <c r="F1892" s="2" t="str">
        <f>IF(表示変換!$O$5="","",表示変換!$O$5)</f>
        <v>sec</v>
      </c>
      <c r="G1892" s="4" t="s">
        <v>274</v>
      </c>
      <c r="H1892" s="2" t="str">
        <f>IF(表示変換!$P$5="","",表示変換!$P$5)</f>
        <v>m</v>
      </c>
      <c r="I1892" s="4" t="s">
        <v>274</v>
      </c>
      <c r="J1892" s="2" t="str">
        <f>IF(表示変換!$Q$5="","",表示変換!$Q$5)</f>
        <v>m</v>
      </c>
      <c r="K1892" s="4" t="s">
        <v>274</v>
      </c>
      <c r="L1892" s="2" t="str">
        <f>IF(表示変換!$R$5="","",表示変換!$R$5)</f>
        <v>cm</v>
      </c>
      <c r="M1892" s="4" t="s">
        <v>274</v>
      </c>
      <c r="N1892" s="2" t="str">
        <f>IF(表示変換!$S$5="","",表示変換!$S$5)</f>
        <v>m</v>
      </c>
      <c r="O1892" s="4" t="s">
        <v>274</v>
      </c>
      <c r="P1892" s="2" t="str">
        <f>IF(表示変換!$T$5="","",表示変換!$T$5)</f>
        <v>回</v>
      </c>
      <c r="Q1892" s="4" t="s">
        <v>274</v>
      </c>
      <c r="R1892" s="2" t="str">
        <f>IF(表示変換!$U$5="","",表示変換!$U$5)</f>
        <v>m</v>
      </c>
      <c r="S1892" s="4" t="s">
        <v>274</v>
      </c>
      <c r="T1892" s="2" t="s">
        <v>277</v>
      </c>
      <c r="U1892" s="5" t="s">
        <v>278</v>
      </c>
      <c r="X1892" s="26" t="s">
        <v>289</v>
      </c>
      <c r="Y1892" s="26" t="s">
        <v>290</v>
      </c>
      <c r="Z1892" s="26" t="s">
        <v>211</v>
      </c>
      <c r="AA1892" s="26" t="s">
        <v>28</v>
      </c>
      <c r="AB1892" s="26" t="s">
        <v>279</v>
      </c>
      <c r="AC1892" s="26" t="s">
        <v>280</v>
      </c>
      <c r="AD1892" s="26" t="s">
        <v>281</v>
      </c>
      <c r="AE1892" s="11" t="s">
        <v>292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283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363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64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98"/>
      <c r="B1924" s="699"/>
      <c r="C1924" s="699"/>
      <c r="D1924" s="699"/>
      <c r="E1924" s="699"/>
      <c r="F1924" s="699"/>
      <c r="G1924" s="699"/>
      <c r="H1924" s="699"/>
      <c r="I1924" s="699"/>
      <c r="J1924" s="699"/>
      <c r="K1924" s="700"/>
      <c r="L1924" s="12" t="s">
        <v>20</v>
      </c>
      <c r="M1924" s="687" t="s">
        <v>18</v>
      </c>
      <c r="N1924" s="687"/>
      <c r="O1924" s="687"/>
      <c r="P1924" s="687"/>
      <c r="Q1924" s="687"/>
      <c r="R1924" s="687"/>
      <c r="S1924" s="687"/>
      <c r="T1924" s="688" t="str">
        <f>$X$34</f>
        <v>バレーボール指数</v>
      </c>
      <c r="U1924" s="688"/>
      <c r="X1924" s="12"/>
      <c r="Y1924" s="150"/>
      <c r="Z1924" s="150"/>
      <c r="AA1924" s="150"/>
      <c r="AB1924" s="150"/>
      <c r="AC1924" s="150"/>
      <c r="AD1924" s="150"/>
      <c r="AE1924" s="150"/>
    </row>
    <row r="1925" spans="1:31">
      <c r="A1925" s="701"/>
      <c r="B1925" s="702"/>
      <c r="C1925" s="702"/>
      <c r="D1925" s="702"/>
      <c r="E1925" s="702"/>
      <c r="F1925" s="702"/>
      <c r="G1925" s="702"/>
      <c r="H1925" s="702"/>
      <c r="I1925" s="702"/>
      <c r="J1925" s="702"/>
      <c r="K1925" s="703"/>
      <c r="L1925" s="12" t="s">
        <v>20</v>
      </c>
      <c r="M1925" s="689" t="s">
        <v>19</v>
      </c>
      <c r="N1925" s="689"/>
      <c r="O1925" s="689"/>
      <c r="P1925" s="689"/>
      <c r="Q1925" s="689"/>
      <c r="R1925" s="689"/>
      <c r="S1925" s="689"/>
      <c r="T1925" s="690" t="str">
        <f>X1921</f>
        <v/>
      </c>
      <c r="U1925" s="691"/>
      <c r="X1925" s="12"/>
      <c r="Y1925" s="151"/>
      <c r="Z1925" s="151"/>
      <c r="AA1925" s="151"/>
      <c r="AB1925" s="151"/>
      <c r="AC1925" s="151"/>
      <c r="AD1925" s="151"/>
      <c r="AE1925" s="151"/>
    </row>
    <row r="1926" spans="1:31" ht="14.25">
      <c r="A1926" s="704" t="str">
        <f>$A$40</f>
        <v>フォーマット作成者　：　Komuro Consulting Group　小室匡史</v>
      </c>
      <c r="B1926" s="704"/>
      <c r="C1926" s="704"/>
      <c r="D1926" s="704"/>
      <c r="E1926" s="704"/>
      <c r="F1926" s="704"/>
      <c r="G1926" s="704"/>
      <c r="H1926" s="704"/>
      <c r="I1926" s="704"/>
      <c r="J1926" s="704"/>
      <c r="K1926" s="704"/>
      <c r="L1926" s="421" t="s">
        <v>20</v>
      </c>
      <c r="M1926" s="686" t="s">
        <v>104</v>
      </c>
      <c r="N1926" s="686"/>
      <c r="O1926" s="686"/>
      <c r="P1926" s="686"/>
      <c r="Q1926" s="686"/>
      <c r="R1926" s="686"/>
      <c r="S1926" s="686"/>
      <c r="T1926" s="691"/>
      <c r="U1926" s="691"/>
      <c r="X1926" s="12"/>
      <c r="Y1926" s="152"/>
      <c r="Z1926" s="152"/>
      <c r="AA1926" s="152"/>
      <c r="AB1926" s="152"/>
      <c r="AC1926" s="152"/>
      <c r="AD1926" s="152"/>
      <c r="AE1926" s="152"/>
    </row>
    <row r="1928" spans="1:31" ht="30" customHeight="1">
      <c r="A1928" s="692" t="str">
        <f>$A$1</f>
        <v>●●チームバレーボール体力指数　レーダーチャート</v>
      </c>
      <c r="B1928" s="692"/>
      <c r="C1928" s="692"/>
      <c r="D1928" s="692"/>
      <c r="E1928" s="692"/>
      <c r="F1928" s="692"/>
      <c r="G1928" s="692"/>
      <c r="H1928" s="692"/>
      <c r="I1928" s="692"/>
      <c r="J1928" s="692"/>
      <c r="K1928" s="692"/>
      <c r="L1928" s="692"/>
      <c r="M1928" s="692"/>
      <c r="N1928" s="692"/>
      <c r="O1928" s="692"/>
      <c r="P1928" s="692"/>
      <c r="Q1928" s="692"/>
      <c r="R1928" s="692"/>
      <c r="S1928" s="692"/>
      <c r="T1928" s="692"/>
      <c r="U1928" s="692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8" t="s">
        <v>10</v>
      </c>
      <c r="B1929" s="693" t="str">
        <f>IF(表示変換!B53="","",表示変換!B53)</f>
        <v/>
      </c>
      <c r="C1929" s="693"/>
      <c r="D1929" s="9"/>
      <c r="E1929" s="408" t="s">
        <v>11</v>
      </c>
      <c r="F1929" s="694" t="str">
        <f>IF(表示変換!I53="","",表示変換!I53)</f>
        <v/>
      </c>
      <c r="G1929" s="694"/>
      <c r="H1929" s="409" t="s">
        <v>284</v>
      </c>
      <c r="I1929" s="14"/>
      <c r="J1929" s="409" t="s">
        <v>13</v>
      </c>
      <c r="K1929" s="694" t="str">
        <f>IF(表示変換!J53="","",表示変換!J53)</f>
        <v/>
      </c>
      <c r="L1929" s="694"/>
      <c r="M1929" s="408" t="s">
        <v>314</v>
      </c>
      <c r="N1929" s="6"/>
      <c r="O1929" s="693" t="s">
        <v>298</v>
      </c>
      <c r="P1929" s="693"/>
      <c r="Q1929" s="693" t="str">
        <f>IF(表示変換!H53="","",表示変換!H53)</f>
        <v/>
      </c>
      <c r="R1929" s="693"/>
      <c r="S1929" s="695" t="str">
        <f>IF(入力!$C$4="","",入力!$C$4)</f>
        <v>2016.01.01</v>
      </c>
      <c r="T1929" s="695"/>
      <c r="U1929" s="9" t="s">
        <v>98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7" t="s">
        <v>5</v>
      </c>
      <c r="B1931" s="710" t="s">
        <v>293</v>
      </c>
      <c r="C1931" s="713" t="s">
        <v>0</v>
      </c>
      <c r="D1931" s="696" t="s">
        <v>299</v>
      </c>
      <c r="E1931" s="697"/>
      <c r="F1931" s="696" t="s">
        <v>270</v>
      </c>
      <c r="G1931" s="697"/>
      <c r="H1931" s="696" t="s">
        <v>378</v>
      </c>
      <c r="I1931" s="697"/>
      <c r="J1931" s="696" t="s">
        <v>41</v>
      </c>
      <c r="K1931" s="697"/>
      <c r="L1931" s="705" t="s">
        <v>295</v>
      </c>
      <c r="M1931" s="706"/>
      <c r="N1931" s="705" t="s">
        <v>302</v>
      </c>
      <c r="O1931" s="706"/>
      <c r="P1931" s="705" t="s">
        <v>42</v>
      </c>
      <c r="Q1931" s="706"/>
      <c r="R1931" s="696" t="s">
        <v>273</v>
      </c>
      <c r="S1931" s="697"/>
      <c r="T1931" s="156" t="s">
        <v>1</v>
      </c>
      <c r="U1931" s="15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8"/>
      <c r="B1932" s="711"/>
      <c r="C1932" s="714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09"/>
      <c r="B1933" s="712"/>
      <c r="C1933" s="715"/>
      <c r="D1933" s="2" t="str">
        <f>IF(表示変換!$N$5="","",表示変換!$N$5)</f>
        <v>sec</v>
      </c>
      <c r="E1933" s="4" t="s">
        <v>274</v>
      </c>
      <c r="F1933" s="2" t="str">
        <f>IF(表示変換!$O$5="","",表示変換!$O$5)</f>
        <v>sec</v>
      </c>
      <c r="G1933" s="4" t="s">
        <v>274</v>
      </c>
      <c r="H1933" s="2" t="str">
        <f>IF(表示変換!$P$5="","",表示変換!$P$5)</f>
        <v>m</v>
      </c>
      <c r="I1933" s="4" t="s">
        <v>274</v>
      </c>
      <c r="J1933" s="2" t="str">
        <f>IF(表示変換!$Q$5="","",表示変換!$Q$5)</f>
        <v>m</v>
      </c>
      <c r="K1933" s="4" t="s">
        <v>274</v>
      </c>
      <c r="L1933" s="2" t="str">
        <f>IF(表示変換!$R$5="","",表示変換!$R$5)</f>
        <v>cm</v>
      </c>
      <c r="M1933" s="4" t="s">
        <v>274</v>
      </c>
      <c r="N1933" s="2" t="str">
        <f>IF(表示変換!$S$5="","",表示変換!$S$5)</f>
        <v>m</v>
      </c>
      <c r="O1933" s="4" t="s">
        <v>274</v>
      </c>
      <c r="P1933" s="2" t="str">
        <f>IF(表示変換!$T$5="","",表示変換!$T$5)</f>
        <v>回</v>
      </c>
      <c r="Q1933" s="4" t="s">
        <v>274</v>
      </c>
      <c r="R1933" s="2" t="str">
        <f>IF(表示変換!$U$5="","",表示変換!$U$5)</f>
        <v>m</v>
      </c>
      <c r="S1933" s="4" t="s">
        <v>274</v>
      </c>
      <c r="T1933" s="2" t="s">
        <v>277</v>
      </c>
      <c r="U1933" s="5" t="s">
        <v>278</v>
      </c>
      <c r="X1933" s="26" t="s">
        <v>289</v>
      </c>
      <c r="Y1933" s="26" t="s">
        <v>290</v>
      </c>
      <c r="Z1933" s="26" t="s">
        <v>211</v>
      </c>
      <c r="AA1933" s="26" t="s">
        <v>28</v>
      </c>
      <c r="AB1933" s="26" t="s">
        <v>279</v>
      </c>
      <c r="AC1933" s="26" t="s">
        <v>280</v>
      </c>
      <c r="AD1933" s="26" t="s">
        <v>281</v>
      </c>
      <c r="AE1933" s="11" t="s">
        <v>292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306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363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64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98"/>
      <c r="B1965" s="699"/>
      <c r="C1965" s="699"/>
      <c r="D1965" s="699"/>
      <c r="E1965" s="699"/>
      <c r="F1965" s="699"/>
      <c r="G1965" s="699"/>
      <c r="H1965" s="699"/>
      <c r="I1965" s="699"/>
      <c r="J1965" s="699"/>
      <c r="K1965" s="700"/>
      <c r="L1965" s="12" t="s">
        <v>20</v>
      </c>
      <c r="M1965" s="687" t="s">
        <v>18</v>
      </c>
      <c r="N1965" s="687"/>
      <c r="O1965" s="687"/>
      <c r="P1965" s="687"/>
      <c r="Q1965" s="687"/>
      <c r="R1965" s="687"/>
      <c r="S1965" s="687"/>
      <c r="T1965" s="688" t="str">
        <f>$X$34</f>
        <v>バレーボール指数</v>
      </c>
      <c r="U1965" s="688"/>
      <c r="X1965" s="12"/>
      <c r="Y1965" s="150"/>
      <c r="Z1965" s="150"/>
      <c r="AA1965" s="150"/>
      <c r="AB1965" s="150"/>
      <c r="AC1965" s="150"/>
      <c r="AD1965" s="150"/>
      <c r="AE1965" s="150"/>
    </row>
    <row r="1966" spans="1:31">
      <c r="A1966" s="701"/>
      <c r="B1966" s="702"/>
      <c r="C1966" s="702"/>
      <c r="D1966" s="702"/>
      <c r="E1966" s="702"/>
      <c r="F1966" s="702"/>
      <c r="G1966" s="702"/>
      <c r="H1966" s="702"/>
      <c r="I1966" s="702"/>
      <c r="J1966" s="702"/>
      <c r="K1966" s="703"/>
      <c r="L1966" s="12" t="s">
        <v>20</v>
      </c>
      <c r="M1966" s="689" t="s">
        <v>19</v>
      </c>
      <c r="N1966" s="689"/>
      <c r="O1966" s="689"/>
      <c r="P1966" s="689"/>
      <c r="Q1966" s="689"/>
      <c r="R1966" s="689"/>
      <c r="S1966" s="689"/>
      <c r="T1966" s="690" t="str">
        <f>X1962</f>
        <v/>
      </c>
      <c r="U1966" s="691"/>
      <c r="X1966" s="12"/>
      <c r="Y1966" s="151"/>
      <c r="Z1966" s="151"/>
      <c r="AA1966" s="151"/>
      <c r="AB1966" s="151"/>
      <c r="AC1966" s="151"/>
      <c r="AD1966" s="151"/>
      <c r="AE1966" s="151"/>
    </row>
    <row r="1967" spans="1:31" ht="14.25">
      <c r="A1967" s="704" t="str">
        <f>$A$40</f>
        <v>フォーマット作成者　：　Komuro Consulting Group　小室匡史</v>
      </c>
      <c r="B1967" s="704"/>
      <c r="C1967" s="704"/>
      <c r="D1967" s="704"/>
      <c r="E1967" s="704"/>
      <c r="F1967" s="704"/>
      <c r="G1967" s="704"/>
      <c r="H1967" s="704"/>
      <c r="I1967" s="704"/>
      <c r="J1967" s="704"/>
      <c r="K1967" s="704"/>
      <c r="L1967" s="421" t="s">
        <v>20</v>
      </c>
      <c r="M1967" s="686" t="s">
        <v>104</v>
      </c>
      <c r="N1967" s="686"/>
      <c r="O1967" s="686"/>
      <c r="P1967" s="686"/>
      <c r="Q1967" s="686"/>
      <c r="R1967" s="686"/>
      <c r="S1967" s="686"/>
      <c r="T1967" s="691"/>
      <c r="U1967" s="691"/>
      <c r="X1967" s="12"/>
      <c r="Y1967" s="152"/>
      <c r="Z1967" s="152"/>
      <c r="AA1967" s="152"/>
      <c r="AB1967" s="152"/>
      <c r="AC1967" s="152"/>
      <c r="AD1967" s="152"/>
      <c r="AE1967" s="152"/>
    </row>
    <row r="1969" spans="1:31" ht="30" customHeight="1">
      <c r="A1969" s="692" t="str">
        <f>$A$1</f>
        <v>●●チームバレーボール体力指数　レーダーチャート</v>
      </c>
      <c r="B1969" s="692"/>
      <c r="C1969" s="692"/>
      <c r="D1969" s="692"/>
      <c r="E1969" s="692"/>
      <c r="F1969" s="692"/>
      <c r="G1969" s="692"/>
      <c r="H1969" s="692"/>
      <c r="I1969" s="692"/>
      <c r="J1969" s="692"/>
      <c r="K1969" s="692"/>
      <c r="L1969" s="692"/>
      <c r="M1969" s="692"/>
      <c r="N1969" s="692"/>
      <c r="O1969" s="692"/>
      <c r="P1969" s="692"/>
      <c r="Q1969" s="692"/>
      <c r="R1969" s="692"/>
      <c r="S1969" s="692"/>
      <c r="T1969" s="692"/>
      <c r="U1969" s="692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8" t="s">
        <v>10</v>
      </c>
      <c r="B1970" s="693" t="str">
        <f>IF(表示変換!B54="","",表示変換!B54)</f>
        <v/>
      </c>
      <c r="C1970" s="693"/>
      <c r="D1970" s="9"/>
      <c r="E1970" s="408" t="s">
        <v>11</v>
      </c>
      <c r="F1970" s="694" t="str">
        <f>IF(表示変換!I54="","",表示変換!I54)</f>
        <v/>
      </c>
      <c r="G1970" s="694"/>
      <c r="H1970" s="409" t="s">
        <v>284</v>
      </c>
      <c r="I1970" s="14"/>
      <c r="J1970" s="409" t="s">
        <v>13</v>
      </c>
      <c r="K1970" s="694" t="str">
        <f>IF(表示変換!J54="","",表示変換!J54)</f>
        <v/>
      </c>
      <c r="L1970" s="694"/>
      <c r="M1970" s="408" t="s">
        <v>14</v>
      </c>
      <c r="N1970" s="6"/>
      <c r="O1970" s="693" t="s">
        <v>267</v>
      </c>
      <c r="P1970" s="693"/>
      <c r="Q1970" s="693" t="str">
        <f>IF(表示変換!H54="","",表示変換!H54)</f>
        <v/>
      </c>
      <c r="R1970" s="693"/>
      <c r="S1970" s="695" t="str">
        <f>IF(入力!$C$4="","",入力!$C$4)</f>
        <v>2016.01.01</v>
      </c>
      <c r="T1970" s="695"/>
      <c r="U1970" s="9" t="s">
        <v>98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7" t="s">
        <v>5</v>
      </c>
      <c r="B1972" s="710" t="s">
        <v>285</v>
      </c>
      <c r="C1972" s="713" t="s">
        <v>0</v>
      </c>
      <c r="D1972" s="696" t="s">
        <v>315</v>
      </c>
      <c r="E1972" s="697"/>
      <c r="F1972" s="696" t="s">
        <v>57</v>
      </c>
      <c r="G1972" s="697"/>
      <c r="H1972" s="696" t="s">
        <v>378</v>
      </c>
      <c r="I1972" s="697"/>
      <c r="J1972" s="696" t="s">
        <v>41</v>
      </c>
      <c r="K1972" s="697"/>
      <c r="L1972" s="705" t="s">
        <v>295</v>
      </c>
      <c r="M1972" s="706"/>
      <c r="N1972" s="705" t="s">
        <v>316</v>
      </c>
      <c r="O1972" s="706"/>
      <c r="P1972" s="705" t="s">
        <v>42</v>
      </c>
      <c r="Q1972" s="706"/>
      <c r="R1972" s="696" t="s">
        <v>273</v>
      </c>
      <c r="S1972" s="697"/>
      <c r="T1972" s="156" t="s">
        <v>1</v>
      </c>
      <c r="U1972" s="15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8"/>
      <c r="B1973" s="711"/>
      <c r="C1973" s="714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09"/>
      <c r="B1974" s="712"/>
      <c r="C1974" s="715"/>
      <c r="D1974" s="2" t="str">
        <f>IF(表示変換!$N$5="","",表示変換!$N$5)</f>
        <v>sec</v>
      </c>
      <c r="E1974" s="4" t="s">
        <v>274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317</v>
      </c>
      <c r="J1974" s="2" t="str">
        <f>IF(表示変換!$Q$5="","",表示変換!$Q$5)</f>
        <v>m</v>
      </c>
      <c r="K1974" s="4" t="s">
        <v>7</v>
      </c>
      <c r="L1974" s="2" t="str">
        <f>IF(表示変換!$R$5="","",表示変換!$R$5)</f>
        <v>cm</v>
      </c>
      <c r="M1974" s="4" t="s">
        <v>318</v>
      </c>
      <c r="N1974" s="2" t="str">
        <f>IF(表示変換!$S$5="","",表示変換!$S$5)</f>
        <v>m</v>
      </c>
      <c r="O1974" s="4" t="s">
        <v>318</v>
      </c>
      <c r="P1974" s="2" t="str">
        <f>IF(表示変換!$T$5="","",表示変換!$T$5)</f>
        <v>回</v>
      </c>
      <c r="Q1974" s="4" t="s">
        <v>274</v>
      </c>
      <c r="R1974" s="2" t="str">
        <f>IF(表示変換!$U$5="","",表示変換!$U$5)</f>
        <v>m</v>
      </c>
      <c r="S1974" s="4" t="s">
        <v>274</v>
      </c>
      <c r="T1974" s="2" t="s">
        <v>277</v>
      </c>
      <c r="U1974" s="5" t="s">
        <v>319</v>
      </c>
      <c r="X1974" s="26" t="s">
        <v>289</v>
      </c>
      <c r="Y1974" s="26" t="s">
        <v>290</v>
      </c>
      <c r="Z1974" s="26" t="s">
        <v>211</v>
      </c>
      <c r="AA1974" s="26" t="s">
        <v>28</v>
      </c>
      <c r="AB1974" s="26" t="s">
        <v>320</v>
      </c>
      <c r="AC1974" s="26" t="s">
        <v>280</v>
      </c>
      <c r="AD1974" s="26" t="s">
        <v>321</v>
      </c>
      <c r="AE1974" s="11" t="s">
        <v>322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323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363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64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98"/>
      <c r="B2006" s="699"/>
      <c r="C2006" s="699"/>
      <c r="D2006" s="699"/>
      <c r="E2006" s="699"/>
      <c r="F2006" s="699"/>
      <c r="G2006" s="699"/>
      <c r="H2006" s="699"/>
      <c r="I2006" s="699"/>
      <c r="J2006" s="699"/>
      <c r="K2006" s="700"/>
      <c r="L2006" s="12" t="s">
        <v>20</v>
      </c>
      <c r="M2006" s="687" t="s">
        <v>18</v>
      </c>
      <c r="N2006" s="687"/>
      <c r="O2006" s="687"/>
      <c r="P2006" s="687"/>
      <c r="Q2006" s="687"/>
      <c r="R2006" s="687"/>
      <c r="S2006" s="687"/>
      <c r="T2006" s="688" t="str">
        <f>$X$34</f>
        <v>バレーボール指数</v>
      </c>
      <c r="U2006" s="688"/>
      <c r="X2006" s="12"/>
      <c r="Y2006" s="150"/>
      <c r="Z2006" s="150"/>
      <c r="AA2006" s="150"/>
      <c r="AB2006" s="150"/>
      <c r="AC2006" s="150"/>
      <c r="AD2006" s="150"/>
      <c r="AE2006" s="150"/>
    </row>
    <row r="2007" spans="1:31">
      <c r="A2007" s="701"/>
      <c r="B2007" s="702"/>
      <c r="C2007" s="702"/>
      <c r="D2007" s="702"/>
      <c r="E2007" s="702"/>
      <c r="F2007" s="702"/>
      <c r="G2007" s="702"/>
      <c r="H2007" s="702"/>
      <c r="I2007" s="702"/>
      <c r="J2007" s="702"/>
      <c r="K2007" s="703"/>
      <c r="L2007" s="12" t="s">
        <v>20</v>
      </c>
      <c r="M2007" s="689" t="s">
        <v>19</v>
      </c>
      <c r="N2007" s="689"/>
      <c r="O2007" s="689"/>
      <c r="P2007" s="689"/>
      <c r="Q2007" s="689"/>
      <c r="R2007" s="689"/>
      <c r="S2007" s="689"/>
      <c r="T2007" s="690" t="str">
        <f>X2003</f>
        <v/>
      </c>
      <c r="U2007" s="691"/>
      <c r="X2007" s="12"/>
      <c r="Y2007" s="151"/>
      <c r="Z2007" s="151"/>
      <c r="AA2007" s="151"/>
      <c r="AB2007" s="151"/>
      <c r="AC2007" s="151"/>
      <c r="AD2007" s="151"/>
      <c r="AE2007" s="151"/>
    </row>
    <row r="2008" spans="1:31" ht="14.25">
      <c r="A2008" s="704" t="str">
        <f>$A$40</f>
        <v>フォーマット作成者　：　Komuro Consulting Group　小室匡史</v>
      </c>
      <c r="B2008" s="704"/>
      <c r="C2008" s="704"/>
      <c r="D2008" s="704"/>
      <c r="E2008" s="704"/>
      <c r="F2008" s="704"/>
      <c r="G2008" s="704"/>
      <c r="H2008" s="704"/>
      <c r="I2008" s="704"/>
      <c r="J2008" s="704"/>
      <c r="K2008" s="704"/>
      <c r="L2008" s="421" t="s">
        <v>20</v>
      </c>
      <c r="M2008" s="686" t="s">
        <v>104</v>
      </c>
      <c r="N2008" s="686"/>
      <c r="O2008" s="686"/>
      <c r="P2008" s="686"/>
      <c r="Q2008" s="686"/>
      <c r="R2008" s="686"/>
      <c r="S2008" s="686"/>
      <c r="T2008" s="691"/>
      <c r="U2008" s="691"/>
      <c r="X2008" s="12"/>
      <c r="Y2008" s="152"/>
      <c r="Z2008" s="152"/>
      <c r="AA2008" s="152"/>
      <c r="AB2008" s="152"/>
      <c r="AC2008" s="152"/>
      <c r="AD2008" s="152"/>
      <c r="AE2008" s="152"/>
    </row>
    <row r="2010" spans="1:31" ht="30" customHeight="1">
      <c r="A2010" s="692" t="str">
        <f>$A$1</f>
        <v>●●チームバレーボール体力指数　レーダーチャート</v>
      </c>
      <c r="B2010" s="692"/>
      <c r="C2010" s="692"/>
      <c r="D2010" s="692"/>
      <c r="E2010" s="692"/>
      <c r="F2010" s="692"/>
      <c r="G2010" s="692"/>
      <c r="H2010" s="692"/>
      <c r="I2010" s="692"/>
      <c r="J2010" s="692"/>
      <c r="K2010" s="692"/>
      <c r="L2010" s="692"/>
      <c r="M2010" s="692"/>
      <c r="N2010" s="692"/>
      <c r="O2010" s="692"/>
      <c r="P2010" s="692"/>
      <c r="Q2010" s="692"/>
      <c r="R2010" s="692"/>
      <c r="S2010" s="692"/>
      <c r="T2010" s="692"/>
      <c r="U2010" s="692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8" t="s">
        <v>10</v>
      </c>
      <c r="B2011" s="693" t="str">
        <f>IF(表示変換!B55="","",表示変換!B55)</f>
        <v/>
      </c>
      <c r="C2011" s="693"/>
      <c r="D2011" s="9"/>
      <c r="E2011" s="408" t="s">
        <v>11</v>
      </c>
      <c r="F2011" s="694" t="str">
        <f>IF(表示変換!I55="","",表示変換!I55)</f>
        <v/>
      </c>
      <c r="G2011" s="694"/>
      <c r="H2011" s="409" t="s">
        <v>284</v>
      </c>
      <c r="I2011" s="14"/>
      <c r="J2011" s="409" t="s">
        <v>13</v>
      </c>
      <c r="K2011" s="694" t="str">
        <f>IF(表示変換!J55="","",表示変換!J55)</f>
        <v/>
      </c>
      <c r="L2011" s="694"/>
      <c r="M2011" s="408" t="s">
        <v>14</v>
      </c>
      <c r="N2011" s="6"/>
      <c r="O2011" s="693" t="s">
        <v>298</v>
      </c>
      <c r="P2011" s="693"/>
      <c r="Q2011" s="693" t="str">
        <f>IF(表示変換!H55="","",表示変換!H55)</f>
        <v/>
      </c>
      <c r="R2011" s="693"/>
      <c r="S2011" s="695" t="str">
        <f>IF(入力!$C$4="","",入力!$C$4)</f>
        <v>2016.01.01</v>
      </c>
      <c r="T2011" s="695"/>
      <c r="U2011" s="9" t="s">
        <v>98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7" t="s">
        <v>5</v>
      </c>
      <c r="B2013" s="710" t="s">
        <v>293</v>
      </c>
      <c r="C2013" s="713" t="s">
        <v>0</v>
      </c>
      <c r="D2013" s="696" t="s">
        <v>299</v>
      </c>
      <c r="E2013" s="697"/>
      <c r="F2013" s="696" t="s">
        <v>57</v>
      </c>
      <c r="G2013" s="697"/>
      <c r="H2013" s="696" t="s">
        <v>378</v>
      </c>
      <c r="I2013" s="697"/>
      <c r="J2013" s="696" t="s">
        <v>41</v>
      </c>
      <c r="K2013" s="697"/>
      <c r="L2013" s="705" t="s">
        <v>295</v>
      </c>
      <c r="M2013" s="706"/>
      <c r="N2013" s="705" t="s">
        <v>302</v>
      </c>
      <c r="O2013" s="706"/>
      <c r="P2013" s="705" t="s">
        <v>42</v>
      </c>
      <c r="Q2013" s="706"/>
      <c r="R2013" s="696" t="s">
        <v>273</v>
      </c>
      <c r="S2013" s="697"/>
      <c r="T2013" s="156" t="s">
        <v>1</v>
      </c>
      <c r="U2013" s="15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8"/>
      <c r="B2014" s="711"/>
      <c r="C2014" s="714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09"/>
      <c r="B2015" s="712"/>
      <c r="C2015" s="715"/>
      <c r="D2015" s="2" t="str">
        <f>IF(表示変換!$N$5="","",表示変換!$N$5)</f>
        <v>sec</v>
      </c>
      <c r="E2015" s="4" t="s">
        <v>274</v>
      </c>
      <c r="F2015" s="2" t="str">
        <f>IF(表示変換!$O$5="","",表示変換!$O$5)</f>
        <v>sec</v>
      </c>
      <c r="G2015" s="4" t="s">
        <v>274</v>
      </c>
      <c r="H2015" s="2" t="str">
        <f>IF(表示変換!$P$5="","",表示変換!$P$5)</f>
        <v>m</v>
      </c>
      <c r="I2015" s="4" t="s">
        <v>274</v>
      </c>
      <c r="J2015" s="2" t="str">
        <f>IF(表示変換!$Q$5="","",表示変換!$Q$5)</f>
        <v>m</v>
      </c>
      <c r="K2015" s="4" t="s">
        <v>7</v>
      </c>
      <c r="L2015" s="2" t="str">
        <f>IF(表示変換!$R$5="","",表示変換!$R$5)</f>
        <v>cm</v>
      </c>
      <c r="M2015" s="4" t="s">
        <v>274</v>
      </c>
      <c r="N2015" s="2" t="str">
        <f>IF(表示変換!$S$5="","",表示変換!$S$5)</f>
        <v>m</v>
      </c>
      <c r="O2015" s="4" t="s">
        <v>274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274</v>
      </c>
      <c r="T2015" s="2" t="s">
        <v>277</v>
      </c>
      <c r="U2015" s="5" t="s">
        <v>9</v>
      </c>
      <c r="X2015" s="26" t="s">
        <v>289</v>
      </c>
      <c r="Y2015" s="26" t="s">
        <v>290</v>
      </c>
      <c r="Z2015" s="26" t="s">
        <v>211</v>
      </c>
      <c r="AA2015" s="26" t="s">
        <v>28</v>
      </c>
      <c r="AB2015" s="26" t="s">
        <v>279</v>
      </c>
      <c r="AC2015" s="26" t="s">
        <v>280</v>
      </c>
      <c r="AD2015" s="26" t="s">
        <v>281</v>
      </c>
      <c r="AE2015" s="11" t="s">
        <v>292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306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363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64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98"/>
      <c r="B2047" s="699"/>
      <c r="C2047" s="699"/>
      <c r="D2047" s="699"/>
      <c r="E2047" s="699"/>
      <c r="F2047" s="699"/>
      <c r="G2047" s="699"/>
      <c r="H2047" s="699"/>
      <c r="I2047" s="699"/>
      <c r="J2047" s="699"/>
      <c r="K2047" s="700"/>
      <c r="L2047" s="12" t="s">
        <v>20</v>
      </c>
      <c r="M2047" s="687" t="s">
        <v>18</v>
      </c>
      <c r="N2047" s="687"/>
      <c r="O2047" s="687"/>
      <c r="P2047" s="687"/>
      <c r="Q2047" s="687"/>
      <c r="R2047" s="687"/>
      <c r="S2047" s="687"/>
      <c r="T2047" s="688" t="str">
        <f>$X$34</f>
        <v>バレーボール指数</v>
      </c>
      <c r="U2047" s="688"/>
      <c r="X2047" s="12"/>
      <c r="Y2047" s="150"/>
      <c r="Z2047" s="150"/>
      <c r="AA2047" s="150"/>
      <c r="AB2047" s="150"/>
      <c r="AC2047" s="150"/>
      <c r="AD2047" s="150"/>
      <c r="AE2047" s="150"/>
    </row>
    <row r="2048" spans="1:31">
      <c r="A2048" s="701"/>
      <c r="B2048" s="702"/>
      <c r="C2048" s="702"/>
      <c r="D2048" s="702"/>
      <c r="E2048" s="702"/>
      <c r="F2048" s="702"/>
      <c r="G2048" s="702"/>
      <c r="H2048" s="702"/>
      <c r="I2048" s="702"/>
      <c r="J2048" s="702"/>
      <c r="K2048" s="703"/>
      <c r="L2048" s="12" t="s">
        <v>20</v>
      </c>
      <c r="M2048" s="689" t="s">
        <v>19</v>
      </c>
      <c r="N2048" s="689"/>
      <c r="O2048" s="689"/>
      <c r="P2048" s="689"/>
      <c r="Q2048" s="689"/>
      <c r="R2048" s="689"/>
      <c r="S2048" s="689"/>
      <c r="T2048" s="690" t="str">
        <f>X2044</f>
        <v/>
      </c>
      <c r="U2048" s="691"/>
      <c r="X2048" s="12"/>
      <c r="Y2048" s="151"/>
      <c r="Z2048" s="151"/>
      <c r="AA2048" s="151"/>
      <c r="AB2048" s="151"/>
      <c r="AC2048" s="151"/>
      <c r="AD2048" s="151"/>
      <c r="AE2048" s="151"/>
    </row>
    <row r="2049" spans="1:31" ht="14.25">
      <c r="A2049" s="704" t="str">
        <f>$A$40</f>
        <v>フォーマット作成者　：　Komuro Consulting Group　小室匡史</v>
      </c>
      <c r="B2049" s="704"/>
      <c r="C2049" s="704"/>
      <c r="D2049" s="704"/>
      <c r="E2049" s="704"/>
      <c r="F2049" s="704"/>
      <c r="G2049" s="704"/>
      <c r="H2049" s="704"/>
      <c r="I2049" s="704"/>
      <c r="J2049" s="704"/>
      <c r="K2049" s="704"/>
      <c r="L2049" s="421" t="s">
        <v>20</v>
      </c>
      <c r="M2049" s="686" t="s">
        <v>104</v>
      </c>
      <c r="N2049" s="686"/>
      <c r="O2049" s="686"/>
      <c r="P2049" s="686"/>
      <c r="Q2049" s="686"/>
      <c r="R2049" s="686"/>
      <c r="S2049" s="686"/>
      <c r="T2049" s="691"/>
      <c r="U2049" s="691"/>
      <c r="X2049" s="12"/>
      <c r="Y2049" s="152"/>
      <c r="Z2049" s="152"/>
      <c r="AA2049" s="152"/>
      <c r="AB2049" s="152"/>
      <c r="AC2049" s="152"/>
      <c r="AD2049" s="152"/>
      <c r="AE2049" s="152"/>
    </row>
    <row r="2051" spans="1:31" ht="30" customHeight="1">
      <c r="A2051" s="692" t="str">
        <f>$A$1</f>
        <v>●●チームバレーボール体力指数　レーダーチャート</v>
      </c>
      <c r="B2051" s="692"/>
      <c r="C2051" s="692"/>
      <c r="D2051" s="692"/>
      <c r="E2051" s="692"/>
      <c r="F2051" s="692"/>
      <c r="G2051" s="692"/>
      <c r="H2051" s="692"/>
      <c r="I2051" s="692"/>
      <c r="J2051" s="692"/>
      <c r="K2051" s="692"/>
      <c r="L2051" s="692"/>
      <c r="M2051" s="692"/>
      <c r="N2051" s="692"/>
      <c r="O2051" s="692"/>
      <c r="P2051" s="692"/>
      <c r="Q2051" s="692"/>
      <c r="R2051" s="692"/>
      <c r="S2051" s="692"/>
      <c r="T2051" s="692"/>
      <c r="U2051" s="692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8" t="s">
        <v>10</v>
      </c>
      <c r="B2052" s="693" t="str">
        <f>IF(表示変換!B56="","",表示変換!B56)</f>
        <v/>
      </c>
      <c r="C2052" s="693"/>
      <c r="D2052" s="9"/>
      <c r="E2052" s="408" t="s">
        <v>11</v>
      </c>
      <c r="F2052" s="694" t="str">
        <f>IF(表示変換!I56="","",表示変換!I56)</f>
        <v/>
      </c>
      <c r="G2052" s="694"/>
      <c r="H2052" s="409" t="s">
        <v>284</v>
      </c>
      <c r="I2052" s="14"/>
      <c r="J2052" s="409" t="s">
        <v>13</v>
      </c>
      <c r="K2052" s="694" t="str">
        <f>IF(表示変換!J56="","",表示変換!J56)</f>
        <v/>
      </c>
      <c r="L2052" s="694"/>
      <c r="M2052" s="408" t="s">
        <v>14</v>
      </c>
      <c r="N2052" s="6"/>
      <c r="O2052" s="693" t="s">
        <v>267</v>
      </c>
      <c r="P2052" s="693"/>
      <c r="Q2052" s="693" t="str">
        <f>IF(表示変換!H56="","",表示変換!H56)</f>
        <v/>
      </c>
      <c r="R2052" s="693"/>
      <c r="S2052" s="695" t="str">
        <f>IF(入力!$C$4="","",入力!$C$4)</f>
        <v>2016.01.01</v>
      </c>
      <c r="T2052" s="695"/>
      <c r="U2052" s="9" t="s">
        <v>98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7" t="s">
        <v>5</v>
      </c>
      <c r="B2054" s="710" t="s">
        <v>285</v>
      </c>
      <c r="C2054" s="713" t="s">
        <v>0</v>
      </c>
      <c r="D2054" s="696" t="s">
        <v>45</v>
      </c>
      <c r="E2054" s="697"/>
      <c r="F2054" s="696" t="s">
        <v>270</v>
      </c>
      <c r="G2054" s="697"/>
      <c r="H2054" s="696" t="s">
        <v>378</v>
      </c>
      <c r="I2054" s="697"/>
      <c r="J2054" s="696" t="s">
        <v>41</v>
      </c>
      <c r="K2054" s="697"/>
      <c r="L2054" s="705" t="s">
        <v>58</v>
      </c>
      <c r="M2054" s="706"/>
      <c r="N2054" s="705" t="s">
        <v>59</v>
      </c>
      <c r="O2054" s="706"/>
      <c r="P2054" s="705" t="s">
        <v>42</v>
      </c>
      <c r="Q2054" s="706"/>
      <c r="R2054" s="696" t="s">
        <v>273</v>
      </c>
      <c r="S2054" s="697"/>
      <c r="T2054" s="156" t="s">
        <v>1</v>
      </c>
      <c r="U2054" s="15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8"/>
      <c r="B2055" s="711"/>
      <c r="C2055" s="714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09"/>
      <c r="B2056" s="712"/>
      <c r="C2056" s="715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211</v>
      </c>
      <c r="AA2056" s="26" t="s">
        <v>28</v>
      </c>
      <c r="AB2056" s="26" t="s">
        <v>311</v>
      </c>
      <c r="AC2056" s="26" t="s">
        <v>291</v>
      </c>
      <c r="AD2056" s="26" t="s">
        <v>312</v>
      </c>
      <c r="AE2056" s="11" t="s">
        <v>313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306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363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64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98"/>
      <c r="B2088" s="699"/>
      <c r="C2088" s="699"/>
      <c r="D2088" s="699"/>
      <c r="E2088" s="699"/>
      <c r="F2088" s="699"/>
      <c r="G2088" s="699"/>
      <c r="H2088" s="699"/>
      <c r="I2088" s="699"/>
      <c r="J2088" s="699"/>
      <c r="K2088" s="700"/>
      <c r="L2088" s="12" t="s">
        <v>20</v>
      </c>
      <c r="M2088" s="687" t="s">
        <v>18</v>
      </c>
      <c r="N2088" s="687"/>
      <c r="O2088" s="687"/>
      <c r="P2088" s="687"/>
      <c r="Q2088" s="687"/>
      <c r="R2088" s="687"/>
      <c r="S2088" s="687"/>
      <c r="T2088" s="688" t="str">
        <f>$X$34</f>
        <v>バレーボール指数</v>
      </c>
      <c r="U2088" s="688"/>
      <c r="X2088" s="12"/>
      <c r="Y2088" s="150"/>
      <c r="Z2088" s="150"/>
      <c r="AA2088" s="150"/>
      <c r="AB2088" s="150"/>
      <c r="AC2088" s="150"/>
      <c r="AD2088" s="150"/>
      <c r="AE2088" s="150"/>
    </row>
    <row r="2089" spans="1:31">
      <c r="A2089" s="701"/>
      <c r="B2089" s="702"/>
      <c r="C2089" s="702"/>
      <c r="D2089" s="702"/>
      <c r="E2089" s="702"/>
      <c r="F2089" s="702"/>
      <c r="G2089" s="702"/>
      <c r="H2089" s="702"/>
      <c r="I2089" s="702"/>
      <c r="J2089" s="702"/>
      <c r="K2089" s="703"/>
      <c r="L2089" s="12" t="s">
        <v>20</v>
      </c>
      <c r="M2089" s="689" t="s">
        <v>19</v>
      </c>
      <c r="N2089" s="689"/>
      <c r="O2089" s="689"/>
      <c r="P2089" s="689"/>
      <c r="Q2089" s="689"/>
      <c r="R2089" s="689"/>
      <c r="S2089" s="689"/>
      <c r="T2089" s="690" t="str">
        <f>X2085</f>
        <v/>
      </c>
      <c r="U2089" s="691"/>
      <c r="X2089" s="12"/>
      <c r="Y2089" s="151"/>
      <c r="Z2089" s="151"/>
      <c r="AA2089" s="151"/>
      <c r="AB2089" s="151"/>
      <c r="AC2089" s="151"/>
      <c r="AD2089" s="151"/>
      <c r="AE2089" s="151"/>
    </row>
    <row r="2090" spans="1:31" ht="14.25">
      <c r="A2090" s="704" t="str">
        <f>$A$40</f>
        <v>フォーマット作成者　：　Komuro Consulting Group　小室匡史</v>
      </c>
      <c r="B2090" s="704"/>
      <c r="C2090" s="704"/>
      <c r="D2090" s="704"/>
      <c r="E2090" s="704"/>
      <c r="F2090" s="704"/>
      <c r="G2090" s="704"/>
      <c r="H2090" s="704"/>
      <c r="I2090" s="704"/>
      <c r="J2090" s="704"/>
      <c r="K2090" s="704"/>
      <c r="L2090" s="421" t="s">
        <v>20</v>
      </c>
      <c r="M2090" s="686" t="s">
        <v>104</v>
      </c>
      <c r="N2090" s="686"/>
      <c r="O2090" s="686"/>
      <c r="P2090" s="686"/>
      <c r="Q2090" s="686"/>
      <c r="R2090" s="686"/>
      <c r="S2090" s="686"/>
      <c r="T2090" s="691"/>
      <c r="U2090" s="691"/>
      <c r="X2090" s="12"/>
      <c r="Y2090" s="152"/>
      <c r="Z2090" s="152"/>
      <c r="AA2090" s="152"/>
      <c r="AB2090" s="152"/>
      <c r="AC2090" s="152"/>
      <c r="AD2090" s="152"/>
      <c r="AE2090" s="152"/>
    </row>
    <row r="2092" spans="1:31" ht="30" customHeight="1">
      <c r="A2092" s="692" t="str">
        <f>$A$1</f>
        <v>●●チームバレーボール体力指数　レーダーチャート</v>
      </c>
      <c r="B2092" s="692"/>
      <c r="C2092" s="692"/>
      <c r="D2092" s="692"/>
      <c r="E2092" s="692"/>
      <c r="F2092" s="692"/>
      <c r="G2092" s="692"/>
      <c r="H2092" s="692"/>
      <c r="I2092" s="692"/>
      <c r="J2092" s="692"/>
      <c r="K2092" s="692"/>
      <c r="L2092" s="692"/>
      <c r="M2092" s="692"/>
      <c r="N2092" s="692"/>
      <c r="O2092" s="692"/>
      <c r="P2092" s="692"/>
      <c r="Q2092" s="692"/>
      <c r="R2092" s="692"/>
      <c r="S2092" s="692"/>
      <c r="T2092" s="692"/>
      <c r="U2092" s="692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8" t="s">
        <v>10</v>
      </c>
      <c r="B2093" s="693" t="str">
        <f>IF(表示変換!B57="","",表示変換!B57)</f>
        <v/>
      </c>
      <c r="C2093" s="693"/>
      <c r="D2093" s="9"/>
      <c r="E2093" s="408" t="s">
        <v>11</v>
      </c>
      <c r="F2093" s="694" t="str">
        <f>IF(表示変換!I57="","",表示変換!I57)</f>
        <v/>
      </c>
      <c r="G2093" s="694"/>
      <c r="H2093" s="409" t="s">
        <v>265</v>
      </c>
      <c r="I2093" s="14"/>
      <c r="J2093" s="409" t="s">
        <v>13</v>
      </c>
      <c r="K2093" s="694" t="str">
        <f>IF(表示変換!J57="","",表示変換!J57)</f>
        <v/>
      </c>
      <c r="L2093" s="694"/>
      <c r="M2093" s="408" t="s">
        <v>266</v>
      </c>
      <c r="N2093" s="6"/>
      <c r="O2093" s="693" t="s">
        <v>298</v>
      </c>
      <c r="P2093" s="693"/>
      <c r="Q2093" s="693" t="str">
        <f>IF(表示変換!H57="","",表示変換!H57)</f>
        <v/>
      </c>
      <c r="R2093" s="693"/>
      <c r="S2093" s="695" t="str">
        <f>IF(入力!$C$4="","",入力!$C$4)</f>
        <v>2016.01.01</v>
      </c>
      <c r="T2093" s="695"/>
      <c r="U2093" s="9" t="s">
        <v>98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7" t="s">
        <v>5</v>
      </c>
      <c r="B2095" s="710" t="s">
        <v>293</v>
      </c>
      <c r="C2095" s="713" t="s">
        <v>0</v>
      </c>
      <c r="D2095" s="696" t="s">
        <v>308</v>
      </c>
      <c r="E2095" s="697"/>
      <c r="F2095" s="696" t="s">
        <v>309</v>
      </c>
      <c r="G2095" s="697"/>
      <c r="H2095" s="696" t="s">
        <v>378</v>
      </c>
      <c r="I2095" s="697"/>
      <c r="J2095" s="696" t="s">
        <v>41</v>
      </c>
      <c r="K2095" s="697"/>
      <c r="L2095" s="705" t="s">
        <v>295</v>
      </c>
      <c r="M2095" s="706"/>
      <c r="N2095" s="705" t="s">
        <v>302</v>
      </c>
      <c r="O2095" s="706"/>
      <c r="P2095" s="705" t="s">
        <v>42</v>
      </c>
      <c r="Q2095" s="706"/>
      <c r="R2095" s="696" t="s">
        <v>310</v>
      </c>
      <c r="S2095" s="697"/>
      <c r="T2095" s="156" t="s">
        <v>1</v>
      </c>
      <c r="U2095" s="15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8"/>
      <c r="B2096" s="711"/>
      <c r="C2096" s="714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09"/>
      <c r="B2097" s="712"/>
      <c r="C2097" s="715"/>
      <c r="D2097" s="2" t="str">
        <f>IF(表示変換!$N$5="","",表示変換!$N$5)</f>
        <v>sec</v>
      </c>
      <c r="E2097" s="4" t="s">
        <v>274</v>
      </c>
      <c r="F2097" s="2" t="str">
        <f>IF(表示変換!$O$5="","",表示変換!$O$5)</f>
        <v>sec</v>
      </c>
      <c r="G2097" s="4" t="s">
        <v>274</v>
      </c>
      <c r="H2097" s="2" t="str">
        <f>IF(表示変換!$P$5="","",表示変換!$P$5)</f>
        <v>m</v>
      </c>
      <c r="I2097" s="4" t="s">
        <v>274</v>
      </c>
      <c r="J2097" s="2" t="str">
        <f>IF(表示変換!$Q$5="","",表示変換!$Q$5)</f>
        <v>m</v>
      </c>
      <c r="K2097" s="4" t="s">
        <v>274</v>
      </c>
      <c r="L2097" s="2" t="str">
        <f>IF(表示変換!$R$5="","",表示変換!$R$5)</f>
        <v>cm</v>
      </c>
      <c r="M2097" s="4" t="s">
        <v>274</v>
      </c>
      <c r="N2097" s="2" t="str">
        <f>IF(表示変換!$S$5="","",表示変換!$S$5)</f>
        <v>m</v>
      </c>
      <c r="O2097" s="4" t="s">
        <v>274</v>
      </c>
      <c r="P2097" s="2" t="str">
        <f>IF(表示変換!$T$5="","",表示変換!$T$5)</f>
        <v>回</v>
      </c>
      <c r="Q2097" s="4" t="s">
        <v>274</v>
      </c>
      <c r="R2097" s="2" t="str">
        <f>IF(表示変換!$U$5="","",表示変換!$U$5)</f>
        <v>m</v>
      </c>
      <c r="S2097" s="4" t="s">
        <v>274</v>
      </c>
      <c r="T2097" s="2" t="s">
        <v>277</v>
      </c>
      <c r="U2097" s="5" t="s">
        <v>278</v>
      </c>
      <c r="X2097" s="26" t="s">
        <v>289</v>
      </c>
      <c r="Y2097" s="26" t="s">
        <v>290</v>
      </c>
      <c r="Z2097" s="26" t="s">
        <v>211</v>
      </c>
      <c r="AA2097" s="26" t="s">
        <v>28</v>
      </c>
      <c r="AB2097" s="26" t="s">
        <v>279</v>
      </c>
      <c r="AC2097" s="26" t="s">
        <v>280</v>
      </c>
      <c r="AD2097" s="26" t="s">
        <v>281</v>
      </c>
      <c r="AE2097" s="11" t="s">
        <v>292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283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363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64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98"/>
      <c r="B2129" s="699"/>
      <c r="C2129" s="699"/>
      <c r="D2129" s="699"/>
      <c r="E2129" s="699"/>
      <c r="F2129" s="699"/>
      <c r="G2129" s="699"/>
      <c r="H2129" s="699"/>
      <c r="I2129" s="699"/>
      <c r="J2129" s="699"/>
      <c r="K2129" s="700"/>
      <c r="L2129" s="12" t="s">
        <v>20</v>
      </c>
      <c r="M2129" s="687" t="s">
        <v>18</v>
      </c>
      <c r="N2129" s="687"/>
      <c r="O2129" s="687"/>
      <c r="P2129" s="687"/>
      <c r="Q2129" s="687"/>
      <c r="R2129" s="687"/>
      <c r="S2129" s="687"/>
      <c r="T2129" s="688" t="str">
        <f>$X$34</f>
        <v>バレーボール指数</v>
      </c>
      <c r="U2129" s="688"/>
      <c r="X2129" s="12"/>
      <c r="Y2129" s="150"/>
      <c r="Z2129" s="150"/>
      <c r="AA2129" s="150"/>
      <c r="AB2129" s="150"/>
      <c r="AC2129" s="150"/>
      <c r="AD2129" s="150"/>
      <c r="AE2129" s="150"/>
    </row>
    <row r="2130" spans="1:31">
      <c r="A2130" s="701"/>
      <c r="B2130" s="702"/>
      <c r="C2130" s="702"/>
      <c r="D2130" s="702"/>
      <c r="E2130" s="702"/>
      <c r="F2130" s="702"/>
      <c r="G2130" s="702"/>
      <c r="H2130" s="702"/>
      <c r="I2130" s="702"/>
      <c r="J2130" s="702"/>
      <c r="K2130" s="703"/>
      <c r="L2130" s="12" t="s">
        <v>20</v>
      </c>
      <c r="M2130" s="689" t="s">
        <v>19</v>
      </c>
      <c r="N2130" s="689"/>
      <c r="O2130" s="689"/>
      <c r="P2130" s="689"/>
      <c r="Q2130" s="689"/>
      <c r="R2130" s="689"/>
      <c r="S2130" s="689"/>
      <c r="T2130" s="690" t="str">
        <f>X2126</f>
        <v/>
      </c>
      <c r="U2130" s="691"/>
      <c r="X2130" s="12"/>
      <c r="Y2130" s="151"/>
      <c r="Z2130" s="151"/>
      <c r="AA2130" s="151"/>
      <c r="AB2130" s="151"/>
      <c r="AC2130" s="151"/>
      <c r="AD2130" s="151"/>
      <c r="AE2130" s="151"/>
    </row>
    <row r="2131" spans="1:31" ht="14.25">
      <c r="A2131" s="704" t="str">
        <f>$A$40</f>
        <v>フォーマット作成者　：　Komuro Consulting Group　小室匡史</v>
      </c>
      <c r="B2131" s="704"/>
      <c r="C2131" s="704"/>
      <c r="D2131" s="704"/>
      <c r="E2131" s="704"/>
      <c r="F2131" s="704"/>
      <c r="G2131" s="704"/>
      <c r="H2131" s="704"/>
      <c r="I2131" s="704"/>
      <c r="J2131" s="704"/>
      <c r="K2131" s="704"/>
      <c r="L2131" s="421" t="s">
        <v>20</v>
      </c>
      <c r="M2131" s="686" t="s">
        <v>104</v>
      </c>
      <c r="N2131" s="686"/>
      <c r="O2131" s="686"/>
      <c r="P2131" s="686"/>
      <c r="Q2131" s="686"/>
      <c r="R2131" s="686"/>
      <c r="S2131" s="686"/>
      <c r="T2131" s="691"/>
      <c r="U2131" s="691"/>
      <c r="X2131" s="12"/>
      <c r="Y2131" s="152"/>
      <c r="Z2131" s="152"/>
      <c r="AA2131" s="152"/>
      <c r="AB2131" s="152"/>
      <c r="AC2131" s="152"/>
      <c r="AD2131" s="152"/>
      <c r="AE2131" s="152"/>
    </row>
    <row r="2133" spans="1:31" ht="30" customHeight="1">
      <c r="A2133" s="692" t="str">
        <f>$A$1</f>
        <v>●●チームバレーボール体力指数　レーダーチャート</v>
      </c>
      <c r="B2133" s="692"/>
      <c r="C2133" s="692"/>
      <c r="D2133" s="692"/>
      <c r="E2133" s="692"/>
      <c r="F2133" s="692"/>
      <c r="G2133" s="692"/>
      <c r="H2133" s="692"/>
      <c r="I2133" s="692"/>
      <c r="J2133" s="692"/>
      <c r="K2133" s="692"/>
      <c r="L2133" s="692"/>
      <c r="M2133" s="692"/>
      <c r="N2133" s="692"/>
      <c r="O2133" s="692"/>
      <c r="P2133" s="692"/>
      <c r="Q2133" s="692"/>
      <c r="R2133" s="692"/>
      <c r="S2133" s="692"/>
      <c r="T2133" s="692"/>
      <c r="U2133" s="692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8" t="s">
        <v>10</v>
      </c>
      <c r="B2134" s="693" t="str">
        <f>IF(表示変換!B58="","",表示変換!B58)</f>
        <v/>
      </c>
      <c r="C2134" s="693"/>
      <c r="D2134" s="9"/>
      <c r="E2134" s="408" t="s">
        <v>11</v>
      </c>
      <c r="F2134" s="694" t="str">
        <f>IF(表示変換!I58="","",表示変換!I58)</f>
        <v/>
      </c>
      <c r="G2134" s="694"/>
      <c r="H2134" s="409" t="s">
        <v>265</v>
      </c>
      <c r="I2134" s="14"/>
      <c r="J2134" s="409" t="s">
        <v>13</v>
      </c>
      <c r="K2134" s="694" t="str">
        <f>IF(表示変換!J58="","",表示変換!J58)</f>
        <v/>
      </c>
      <c r="L2134" s="694"/>
      <c r="M2134" s="408" t="s">
        <v>266</v>
      </c>
      <c r="N2134" s="6"/>
      <c r="O2134" s="693" t="s">
        <v>298</v>
      </c>
      <c r="P2134" s="693"/>
      <c r="Q2134" s="693" t="str">
        <f>IF(表示変換!H58="","",表示変換!H58)</f>
        <v/>
      </c>
      <c r="R2134" s="693"/>
      <c r="S2134" s="695" t="str">
        <f>IF(入力!$C$4="","",入力!$C$4)</f>
        <v>2016.01.01</v>
      </c>
      <c r="T2134" s="695"/>
      <c r="U2134" s="9" t="s">
        <v>98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7" t="s">
        <v>5</v>
      </c>
      <c r="B2136" s="710" t="s">
        <v>293</v>
      </c>
      <c r="C2136" s="713" t="s">
        <v>0</v>
      </c>
      <c r="D2136" s="696" t="s">
        <v>308</v>
      </c>
      <c r="E2136" s="697"/>
      <c r="F2136" s="696" t="s">
        <v>309</v>
      </c>
      <c r="G2136" s="697"/>
      <c r="H2136" s="696" t="s">
        <v>378</v>
      </c>
      <c r="I2136" s="697"/>
      <c r="J2136" s="696" t="s">
        <v>41</v>
      </c>
      <c r="K2136" s="697"/>
      <c r="L2136" s="705" t="s">
        <v>271</v>
      </c>
      <c r="M2136" s="706"/>
      <c r="N2136" s="705" t="s">
        <v>286</v>
      </c>
      <c r="O2136" s="706"/>
      <c r="P2136" s="705" t="s">
        <v>42</v>
      </c>
      <c r="Q2136" s="706"/>
      <c r="R2136" s="696" t="s">
        <v>310</v>
      </c>
      <c r="S2136" s="697"/>
      <c r="T2136" s="156" t="s">
        <v>1</v>
      </c>
      <c r="U2136" s="15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8"/>
      <c r="B2137" s="711"/>
      <c r="C2137" s="714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09"/>
      <c r="B2138" s="712"/>
      <c r="C2138" s="715"/>
      <c r="D2138" s="2" t="str">
        <f>IF(表示変換!$N$5="","",表示変換!$N$5)</f>
        <v>sec</v>
      </c>
      <c r="E2138" s="4" t="s">
        <v>274</v>
      </c>
      <c r="F2138" s="2" t="str">
        <f>IF(表示変換!$O$5="","",表示変換!$O$5)</f>
        <v>sec</v>
      </c>
      <c r="G2138" s="4" t="s">
        <v>274</v>
      </c>
      <c r="H2138" s="2" t="str">
        <f>IF(表示変換!$P$5="","",表示変換!$P$5)</f>
        <v>m</v>
      </c>
      <c r="I2138" s="4" t="s">
        <v>274</v>
      </c>
      <c r="J2138" s="2" t="str">
        <f>IF(表示変換!$Q$5="","",表示変換!$Q$5)</f>
        <v>m</v>
      </c>
      <c r="K2138" s="4" t="s">
        <v>7</v>
      </c>
      <c r="L2138" s="2" t="str">
        <f>IF(表示変換!$R$5="","",表示変換!$R$5)</f>
        <v>cm</v>
      </c>
      <c r="M2138" s="4" t="s">
        <v>274</v>
      </c>
      <c r="N2138" s="2" t="str">
        <f>IF(表示変換!$S$5="","",表示変換!$S$5)</f>
        <v>m</v>
      </c>
      <c r="O2138" s="4" t="s">
        <v>274</v>
      </c>
      <c r="P2138" s="2" t="str">
        <f>IF(表示変換!$T$5="","",表示変換!$T$5)</f>
        <v>回</v>
      </c>
      <c r="Q2138" s="4" t="s">
        <v>274</v>
      </c>
      <c r="R2138" s="2" t="str">
        <f>IF(表示変換!$U$5="","",表示変換!$U$5)</f>
        <v>m</v>
      </c>
      <c r="S2138" s="4" t="s">
        <v>274</v>
      </c>
      <c r="T2138" s="2" t="s">
        <v>277</v>
      </c>
      <c r="U2138" s="5" t="s">
        <v>278</v>
      </c>
      <c r="X2138" s="26" t="s">
        <v>289</v>
      </c>
      <c r="Y2138" s="26" t="s">
        <v>290</v>
      </c>
      <c r="Z2138" s="26" t="s">
        <v>211</v>
      </c>
      <c r="AA2138" s="26" t="s">
        <v>28</v>
      </c>
      <c r="AB2138" s="26" t="s">
        <v>311</v>
      </c>
      <c r="AC2138" s="26" t="s">
        <v>280</v>
      </c>
      <c r="AD2138" s="26" t="s">
        <v>281</v>
      </c>
      <c r="AE2138" s="11" t="s">
        <v>313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283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363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64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98"/>
      <c r="B2170" s="699"/>
      <c r="C2170" s="699"/>
      <c r="D2170" s="699"/>
      <c r="E2170" s="699"/>
      <c r="F2170" s="699"/>
      <c r="G2170" s="699"/>
      <c r="H2170" s="699"/>
      <c r="I2170" s="699"/>
      <c r="J2170" s="699"/>
      <c r="K2170" s="700"/>
      <c r="L2170" s="12" t="s">
        <v>20</v>
      </c>
      <c r="M2170" s="687" t="s">
        <v>18</v>
      </c>
      <c r="N2170" s="687"/>
      <c r="O2170" s="687"/>
      <c r="P2170" s="687"/>
      <c r="Q2170" s="687"/>
      <c r="R2170" s="687"/>
      <c r="S2170" s="687"/>
      <c r="T2170" s="688" t="str">
        <f>$X$34</f>
        <v>バレーボール指数</v>
      </c>
      <c r="U2170" s="688"/>
      <c r="X2170" s="12"/>
      <c r="Y2170" s="150"/>
      <c r="Z2170" s="150"/>
      <c r="AA2170" s="150"/>
      <c r="AB2170" s="150"/>
      <c r="AC2170" s="150"/>
      <c r="AD2170" s="150"/>
      <c r="AE2170" s="150"/>
    </row>
    <row r="2171" spans="1:31">
      <c r="A2171" s="701"/>
      <c r="B2171" s="702"/>
      <c r="C2171" s="702"/>
      <c r="D2171" s="702"/>
      <c r="E2171" s="702"/>
      <c r="F2171" s="702"/>
      <c r="G2171" s="702"/>
      <c r="H2171" s="702"/>
      <c r="I2171" s="702"/>
      <c r="J2171" s="702"/>
      <c r="K2171" s="703"/>
      <c r="L2171" s="12" t="s">
        <v>20</v>
      </c>
      <c r="M2171" s="689" t="s">
        <v>19</v>
      </c>
      <c r="N2171" s="689"/>
      <c r="O2171" s="689"/>
      <c r="P2171" s="689"/>
      <c r="Q2171" s="689"/>
      <c r="R2171" s="689"/>
      <c r="S2171" s="689"/>
      <c r="T2171" s="690" t="str">
        <f>X2167</f>
        <v/>
      </c>
      <c r="U2171" s="691"/>
      <c r="X2171" s="12"/>
      <c r="Y2171" s="151"/>
      <c r="Z2171" s="151"/>
      <c r="AA2171" s="151"/>
      <c r="AB2171" s="151"/>
      <c r="AC2171" s="151"/>
      <c r="AD2171" s="151"/>
      <c r="AE2171" s="151"/>
    </row>
    <row r="2172" spans="1:31" ht="14.25">
      <c r="A2172" s="704" t="str">
        <f>$A$40</f>
        <v>フォーマット作成者　：　Komuro Consulting Group　小室匡史</v>
      </c>
      <c r="B2172" s="704"/>
      <c r="C2172" s="704"/>
      <c r="D2172" s="704"/>
      <c r="E2172" s="704"/>
      <c r="F2172" s="704"/>
      <c r="G2172" s="704"/>
      <c r="H2172" s="704"/>
      <c r="I2172" s="704"/>
      <c r="J2172" s="704"/>
      <c r="K2172" s="704"/>
      <c r="L2172" s="421" t="s">
        <v>20</v>
      </c>
      <c r="M2172" s="686" t="s">
        <v>104</v>
      </c>
      <c r="N2172" s="686"/>
      <c r="O2172" s="686"/>
      <c r="P2172" s="686"/>
      <c r="Q2172" s="686"/>
      <c r="R2172" s="686"/>
      <c r="S2172" s="686"/>
      <c r="T2172" s="691"/>
      <c r="U2172" s="691"/>
      <c r="X2172" s="12"/>
      <c r="Y2172" s="152"/>
      <c r="Z2172" s="152"/>
      <c r="AA2172" s="152"/>
      <c r="AB2172" s="152"/>
      <c r="AC2172" s="152"/>
      <c r="AD2172" s="152"/>
      <c r="AE2172" s="152"/>
    </row>
    <row r="2174" spans="1:31" ht="30" customHeight="1">
      <c r="A2174" s="692" t="str">
        <f>$A$1</f>
        <v>●●チームバレーボール体力指数　レーダーチャート</v>
      </c>
      <c r="B2174" s="692"/>
      <c r="C2174" s="692"/>
      <c r="D2174" s="692"/>
      <c r="E2174" s="692"/>
      <c r="F2174" s="692"/>
      <c r="G2174" s="692"/>
      <c r="H2174" s="692"/>
      <c r="I2174" s="692"/>
      <c r="J2174" s="692"/>
      <c r="K2174" s="692"/>
      <c r="L2174" s="692"/>
      <c r="M2174" s="692"/>
      <c r="N2174" s="692"/>
      <c r="O2174" s="692"/>
      <c r="P2174" s="692"/>
      <c r="Q2174" s="692"/>
      <c r="R2174" s="692"/>
      <c r="S2174" s="692"/>
      <c r="T2174" s="692"/>
      <c r="U2174" s="692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8" t="s">
        <v>10</v>
      </c>
      <c r="B2175" s="693" t="str">
        <f>IF(表示変換!B59="","",表示変換!B59)</f>
        <v/>
      </c>
      <c r="C2175" s="693"/>
      <c r="D2175" s="9"/>
      <c r="E2175" s="408" t="s">
        <v>11</v>
      </c>
      <c r="F2175" s="694" t="str">
        <f>IF(表示変換!I59="","",表示変換!I59)</f>
        <v/>
      </c>
      <c r="G2175" s="694"/>
      <c r="H2175" s="409" t="s">
        <v>284</v>
      </c>
      <c r="I2175" s="14"/>
      <c r="J2175" s="409" t="s">
        <v>13</v>
      </c>
      <c r="K2175" s="694" t="str">
        <f>IF(表示変換!J59="","",表示変換!J59)</f>
        <v/>
      </c>
      <c r="L2175" s="694"/>
      <c r="M2175" s="408" t="s">
        <v>266</v>
      </c>
      <c r="N2175" s="6"/>
      <c r="O2175" s="693" t="s">
        <v>298</v>
      </c>
      <c r="P2175" s="693"/>
      <c r="Q2175" s="693" t="str">
        <f>IF(表示変換!H59="","",表示変換!H59)</f>
        <v/>
      </c>
      <c r="R2175" s="693"/>
      <c r="S2175" s="695" t="str">
        <f>IF(入力!$C$4="","",入力!$C$4)</f>
        <v>2016.01.01</v>
      </c>
      <c r="T2175" s="695"/>
      <c r="U2175" s="9" t="s">
        <v>98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7" t="s">
        <v>5</v>
      </c>
      <c r="B2177" s="710" t="s">
        <v>293</v>
      </c>
      <c r="C2177" s="713" t="s">
        <v>0</v>
      </c>
      <c r="D2177" s="696" t="s">
        <v>299</v>
      </c>
      <c r="E2177" s="697"/>
      <c r="F2177" s="696" t="s">
        <v>270</v>
      </c>
      <c r="G2177" s="697"/>
      <c r="H2177" s="696" t="s">
        <v>378</v>
      </c>
      <c r="I2177" s="697"/>
      <c r="J2177" s="696" t="s">
        <v>41</v>
      </c>
      <c r="K2177" s="697"/>
      <c r="L2177" s="705" t="s">
        <v>295</v>
      </c>
      <c r="M2177" s="706"/>
      <c r="N2177" s="705" t="s">
        <v>302</v>
      </c>
      <c r="O2177" s="706"/>
      <c r="P2177" s="705" t="s">
        <v>42</v>
      </c>
      <c r="Q2177" s="706"/>
      <c r="R2177" s="696" t="s">
        <v>273</v>
      </c>
      <c r="S2177" s="697"/>
      <c r="T2177" s="156" t="s">
        <v>1</v>
      </c>
      <c r="U2177" s="15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8"/>
      <c r="B2178" s="711"/>
      <c r="C2178" s="714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09"/>
      <c r="B2179" s="712"/>
      <c r="C2179" s="715"/>
      <c r="D2179" s="2" t="str">
        <f>IF(表示変換!$N$5="","",表示変換!$N$5)</f>
        <v>sec</v>
      </c>
      <c r="E2179" s="4" t="s">
        <v>274</v>
      </c>
      <c r="F2179" s="2" t="str">
        <f>IF(表示変換!$O$5="","",表示変換!$O$5)</f>
        <v>sec</v>
      </c>
      <c r="G2179" s="4" t="s">
        <v>274</v>
      </c>
      <c r="H2179" s="2" t="str">
        <f>IF(表示変換!$P$5="","",表示変換!$P$5)</f>
        <v>m</v>
      </c>
      <c r="I2179" s="4" t="s">
        <v>274</v>
      </c>
      <c r="J2179" s="2" t="str">
        <f>IF(表示変換!$Q$5="","",表示変換!$Q$5)</f>
        <v>m</v>
      </c>
      <c r="K2179" s="4" t="s">
        <v>274</v>
      </c>
      <c r="L2179" s="2" t="str">
        <f>IF(表示変換!$R$5="","",表示変換!$R$5)</f>
        <v>cm</v>
      </c>
      <c r="M2179" s="4" t="s">
        <v>274</v>
      </c>
      <c r="N2179" s="2" t="str">
        <f>IF(表示変換!$S$5="","",表示変換!$S$5)</f>
        <v>m</v>
      </c>
      <c r="O2179" s="4" t="s">
        <v>274</v>
      </c>
      <c r="P2179" s="2" t="str">
        <f>IF(表示変換!$T$5="","",表示変換!$T$5)</f>
        <v>回</v>
      </c>
      <c r="Q2179" s="4" t="s">
        <v>274</v>
      </c>
      <c r="R2179" s="2" t="str">
        <f>IF(表示変換!$U$5="","",表示変換!$U$5)</f>
        <v>m</v>
      </c>
      <c r="S2179" s="4" t="s">
        <v>274</v>
      </c>
      <c r="T2179" s="2" t="s">
        <v>277</v>
      </c>
      <c r="U2179" s="5" t="s">
        <v>278</v>
      </c>
      <c r="X2179" s="26" t="s">
        <v>289</v>
      </c>
      <c r="Y2179" s="26" t="s">
        <v>290</v>
      </c>
      <c r="Z2179" s="26" t="s">
        <v>211</v>
      </c>
      <c r="AA2179" s="26" t="s">
        <v>28</v>
      </c>
      <c r="AB2179" s="26" t="s">
        <v>279</v>
      </c>
      <c r="AC2179" s="26" t="s">
        <v>280</v>
      </c>
      <c r="AD2179" s="26" t="s">
        <v>281</v>
      </c>
      <c r="AE2179" s="11" t="s">
        <v>292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306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363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64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98"/>
      <c r="B2211" s="699"/>
      <c r="C2211" s="699"/>
      <c r="D2211" s="699"/>
      <c r="E2211" s="699"/>
      <c r="F2211" s="699"/>
      <c r="G2211" s="699"/>
      <c r="H2211" s="699"/>
      <c r="I2211" s="699"/>
      <c r="J2211" s="699"/>
      <c r="K2211" s="700"/>
      <c r="L2211" s="12" t="s">
        <v>20</v>
      </c>
      <c r="M2211" s="687" t="s">
        <v>18</v>
      </c>
      <c r="N2211" s="687"/>
      <c r="O2211" s="687"/>
      <c r="P2211" s="687"/>
      <c r="Q2211" s="687"/>
      <c r="R2211" s="687"/>
      <c r="S2211" s="687"/>
      <c r="T2211" s="688" t="str">
        <f>$X$34</f>
        <v>バレーボール指数</v>
      </c>
      <c r="U2211" s="688"/>
      <c r="X2211" s="12"/>
      <c r="Y2211" s="150"/>
      <c r="Z2211" s="150"/>
      <c r="AA2211" s="150"/>
      <c r="AB2211" s="150"/>
      <c r="AC2211" s="150"/>
      <c r="AD2211" s="150"/>
      <c r="AE2211" s="150"/>
    </row>
    <row r="2212" spans="1:31">
      <c r="A2212" s="701"/>
      <c r="B2212" s="702"/>
      <c r="C2212" s="702"/>
      <c r="D2212" s="702"/>
      <c r="E2212" s="702"/>
      <c r="F2212" s="702"/>
      <c r="G2212" s="702"/>
      <c r="H2212" s="702"/>
      <c r="I2212" s="702"/>
      <c r="J2212" s="702"/>
      <c r="K2212" s="703"/>
      <c r="L2212" s="12" t="s">
        <v>20</v>
      </c>
      <c r="M2212" s="689" t="s">
        <v>19</v>
      </c>
      <c r="N2212" s="689"/>
      <c r="O2212" s="689"/>
      <c r="P2212" s="689"/>
      <c r="Q2212" s="689"/>
      <c r="R2212" s="689"/>
      <c r="S2212" s="689"/>
      <c r="T2212" s="690" t="str">
        <f>X2208</f>
        <v/>
      </c>
      <c r="U2212" s="691"/>
      <c r="X2212" s="12"/>
      <c r="Y2212" s="151"/>
      <c r="Z2212" s="151"/>
      <c r="AA2212" s="151"/>
      <c r="AB2212" s="151"/>
      <c r="AC2212" s="151"/>
      <c r="AD2212" s="151"/>
      <c r="AE2212" s="151"/>
    </row>
    <row r="2213" spans="1:31" ht="14.25">
      <c r="A2213" s="704" t="str">
        <f>$A$40</f>
        <v>フォーマット作成者　：　Komuro Consulting Group　小室匡史</v>
      </c>
      <c r="B2213" s="704"/>
      <c r="C2213" s="704"/>
      <c r="D2213" s="704"/>
      <c r="E2213" s="704"/>
      <c r="F2213" s="704"/>
      <c r="G2213" s="704"/>
      <c r="H2213" s="704"/>
      <c r="I2213" s="704"/>
      <c r="J2213" s="704"/>
      <c r="K2213" s="704"/>
      <c r="L2213" s="421" t="s">
        <v>20</v>
      </c>
      <c r="M2213" s="686" t="s">
        <v>104</v>
      </c>
      <c r="N2213" s="686"/>
      <c r="O2213" s="686"/>
      <c r="P2213" s="686"/>
      <c r="Q2213" s="686"/>
      <c r="R2213" s="686"/>
      <c r="S2213" s="686"/>
      <c r="T2213" s="691"/>
      <c r="U2213" s="691"/>
      <c r="X2213" s="12"/>
      <c r="Y2213" s="152"/>
      <c r="Z2213" s="152"/>
      <c r="AA2213" s="152"/>
      <c r="AB2213" s="152"/>
      <c r="AC2213" s="152"/>
      <c r="AD2213" s="152"/>
      <c r="AE2213" s="152"/>
    </row>
    <row r="2215" spans="1:31" ht="30" customHeight="1">
      <c r="A2215" s="692" t="str">
        <f>$A$1</f>
        <v>●●チームバレーボール体力指数　レーダーチャート</v>
      </c>
      <c r="B2215" s="692"/>
      <c r="C2215" s="692"/>
      <c r="D2215" s="692"/>
      <c r="E2215" s="692"/>
      <c r="F2215" s="692"/>
      <c r="G2215" s="692"/>
      <c r="H2215" s="692"/>
      <c r="I2215" s="692"/>
      <c r="J2215" s="692"/>
      <c r="K2215" s="692"/>
      <c r="L2215" s="692"/>
      <c r="M2215" s="692"/>
      <c r="N2215" s="692"/>
      <c r="O2215" s="692"/>
      <c r="P2215" s="692"/>
      <c r="Q2215" s="692"/>
      <c r="R2215" s="692"/>
      <c r="S2215" s="692"/>
      <c r="T2215" s="692"/>
      <c r="U2215" s="692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8" t="s">
        <v>10</v>
      </c>
      <c r="B2216" s="693" t="str">
        <f>IF(表示変換!B60="","",表示変換!B60)</f>
        <v/>
      </c>
      <c r="C2216" s="693"/>
      <c r="D2216" s="9"/>
      <c r="E2216" s="408" t="s">
        <v>11</v>
      </c>
      <c r="F2216" s="694" t="str">
        <f>IF(表示変換!I60="","",表示変換!I60)</f>
        <v/>
      </c>
      <c r="G2216" s="694"/>
      <c r="H2216" s="409" t="s">
        <v>324</v>
      </c>
      <c r="I2216" s="14"/>
      <c r="J2216" s="409" t="s">
        <v>13</v>
      </c>
      <c r="K2216" s="694" t="str">
        <f>IF(表示変換!J60="","",表示変換!J60)</f>
        <v/>
      </c>
      <c r="L2216" s="694"/>
      <c r="M2216" s="408" t="s">
        <v>325</v>
      </c>
      <c r="N2216" s="6"/>
      <c r="O2216" s="693" t="s">
        <v>298</v>
      </c>
      <c r="P2216" s="693"/>
      <c r="Q2216" s="693" t="str">
        <f>IF(表示変換!H60="","",表示変換!H60)</f>
        <v/>
      </c>
      <c r="R2216" s="693"/>
      <c r="S2216" s="695" t="str">
        <f>IF(入力!$C$4="","",入力!$C$4)</f>
        <v>2016.01.01</v>
      </c>
      <c r="T2216" s="695"/>
      <c r="U2216" s="9" t="s">
        <v>98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7" t="s">
        <v>5</v>
      </c>
      <c r="B2218" s="710" t="s">
        <v>268</v>
      </c>
      <c r="C2218" s="713" t="s">
        <v>0</v>
      </c>
      <c r="D2218" s="696" t="s">
        <v>299</v>
      </c>
      <c r="E2218" s="697"/>
      <c r="F2218" s="696" t="s">
        <v>270</v>
      </c>
      <c r="G2218" s="697"/>
      <c r="H2218" s="696" t="s">
        <v>378</v>
      </c>
      <c r="I2218" s="697"/>
      <c r="J2218" s="696" t="s">
        <v>41</v>
      </c>
      <c r="K2218" s="697"/>
      <c r="L2218" s="705" t="s">
        <v>295</v>
      </c>
      <c r="M2218" s="706"/>
      <c r="N2218" s="705" t="s">
        <v>302</v>
      </c>
      <c r="O2218" s="706"/>
      <c r="P2218" s="705" t="s">
        <v>42</v>
      </c>
      <c r="Q2218" s="706"/>
      <c r="R2218" s="696" t="s">
        <v>326</v>
      </c>
      <c r="S2218" s="697"/>
      <c r="T2218" s="156" t="s">
        <v>1</v>
      </c>
      <c r="U2218" s="15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8"/>
      <c r="B2219" s="711"/>
      <c r="C2219" s="714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09"/>
      <c r="B2220" s="712"/>
      <c r="C2220" s="715"/>
      <c r="D2220" s="2" t="str">
        <f>IF(表示変換!$N$5="","",表示変換!$N$5)</f>
        <v>sec</v>
      </c>
      <c r="E2220" s="4" t="s">
        <v>274</v>
      </c>
      <c r="F2220" s="2" t="str">
        <f>IF(表示変換!$O$5="","",表示変換!$O$5)</f>
        <v>sec</v>
      </c>
      <c r="G2220" s="4" t="s">
        <v>274</v>
      </c>
      <c r="H2220" s="2" t="str">
        <f>IF(表示変換!$P$5="","",表示変換!$P$5)</f>
        <v>m</v>
      </c>
      <c r="I2220" s="4" t="s">
        <v>274</v>
      </c>
      <c r="J2220" s="2" t="str">
        <f>IF(表示変換!$Q$5="","",表示変換!$Q$5)</f>
        <v>m</v>
      </c>
      <c r="K2220" s="4" t="s">
        <v>274</v>
      </c>
      <c r="L2220" s="2" t="str">
        <f>IF(表示変換!$R$5="","",表示変換!$R$5)</f>
        <v>cm</v>
      </c>
      <c r="M2220" s="4" t="s">
        <v>274</v>
      </c>
      <c r="N2220" s="2" t="str">
        <f>IF(表示変換!$S$5="","",表示変換!$S$5)</f>
        <v>m</v>
      </c>
      <c r="O2220" s="4" t="s">
        <v>274</v>
      </c>
      <c r="P2220" s="2" t="str">
        <f>IF(表示変換!$T$5="","",表示変換!$T$5)</f>
        <v>回</v>
      </c>
      <c r="Q2220" s="4" t="s">
        <v>274</v>
      </c>
      <c r="R2220" s="2" t="str">
        <f>IF(表示変換!$U$5="","",表示変換!$U$5)</f>
        <v>m</v>
      </c>
      <c r="S2220" s="4" t="s">
        <v>274</v>
      </c>
      <c r="T2220" s="2" t="s">
        <v>277</v>
      </c>
      <c r="U2220" s="5" t="s">
        <v>327</v>
      </c>
      <c r="X2220" s="26" t="s">
        <v>289</v>
      </c>
      <c r="Y2220" s="26" t="s">
        <v>290</v>
      </c>
      <c r="Z2220" s="26" t="s">
        <v>211</v>
      </c>
      <c r="AA2220" s="26" t="s">
        <v>28</v>
      </c>
      <c r="AB2220" s="26" t="s">
        <v>279</v>
      </c>
      <c r="AC2220" s="26" t="s">
        <v>280</v>
      </c>
      <c r="AD2220" s="26" t="s">
        <v>281</v>
      </c>
      <c r="AE2220" s="11" t="s">
        <v>292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283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363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64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98"/>
      <c r="B2252" s="699"/>
      <c r="C2252" s="699"/>
      <c r="D2252" s="699"/>
      <c r="E2252" s="699"/>
      <c r="F2252" s="699"/>
      <c r="G2252" s="699"/>
      <c r="H2252" s="699"/>
      <c r="I2252" s="699"/>
      <c r="J2252" s="699"/>
      <c r="K2252" s="700"/>
      <c r="L2252" s="12" t="s">
        <v>20</v>
      </c>
      <c r="M2252" s="687" t="s">
        <v>18</v>
      </c>
      <c r="N2252" s="687"/>
      <c r="O2252" s="687"/>
      <c r="P2252" s="687"/>
      <c r="Q2252" s="687"/>
      <c r="R2252" s="687"/>
      <c r="S2252" s="687"/>
      <c r="T2252" s="688" t="str">
        <f>$X$34</f>
        <v>バレーボール指数</v>
      </c>
      <c r="U2252" s="688"/>
      <c r="X2252" s="12"/>
      <c r="Y2252" s="150"/>
      <c r="Z2252" s="150"/>
      <c r="AA2252" s="150"/>
      <c r="AB2252" s="150"/>
      <c r="AC2252" s="150"/>
      <c r="AD2252" s="150"/>
      <c r="AE2252" s="150"/>
    </row>
    <row r="2253" spans="1:31">
      <c r="A2253" s="701"/>
      <c r="B2253" s="702"/>
      <c r="C2253" s="702"/>
      <c r="D2253" s="702"/>
      <c r="E2253" s="702"/>
      <c r="F2253" s="702"/>
      <c r="G2253" s="702"/>
      <c r="H2253" s="702"/>
      <c r="I2253" s="702"/>
      <c r="J2253" s="702"/>
      <c r="K2253" s="703"/>
      <c r="L2253" s="12" t="s">
        <v>20</v>
      </c>
      <c r="M2253" s="689" t="s">
        <v>19</v>
      </c>
      <c r="N2253" s="689"/>
      <c r="O2253" s="689"/>
      <c r="P2253" s="689"/>
      <c r="Q2253" s="689"/>
      <c r="R2253" s="689"/>
      <c r="S2253" s="689"/>
      <c r="T2253" s="690" t="str">
        <f>X2249</f>
        <v/>
      </c>
      <c r="U2253" s="691"/>
      <c r="X2253" s="12"/>
      <c r="Y2253" s="151"/>
      <c r="Z2253" s="151"/>
      <c r="AA2253" s="151"/>
      <c r="AB2253" s="151"/>
      <c r="AC2253" s="151"/>
      <c r="AD2253" s="151"/>
      <c r="AE2253" s="151"/>
    </row>
    <row r="2254" spans="1:31" ht="14.25">
      <c r="A2254" s="704" t="str">
        <f>$A$40</f>
        <v>フォーマット作成者　：　Komuro Consulting Group　小室匡史</v>
      </c>
      <c r="B2254" s="704"/>
      <c r="C2254" s="704"/>
      <c r="D2254" s="704"/>
      <c r="E2254" s="704"/>
      <c r="F2254" s="704"/>
      <c r="G2254" s="704"/>
      <c r="H2254" s="704"/>
      <c r="I2254" s="704"/>
      <c r="J2254" s="704"/>
      <c r="K2254" s="704"/>
      <c r="L2254" s="421" t="s">
        <v>20</v>
      </c>
      <c r="M2254" s="686" t="s">
        <v>104</v>
      </c>
      <c r="N2254" s="686"/>
      <c r="O2254" s="686"/>
      <c r="P2254" s="686"/>
      <c r="Q2254" s="686"/>
      <c r="R2254" s="686"/>
      <c r="S2254" s="686"/>
      <c r="T2254" s="691"/>
      <c r="U2254" s="691"/>
      <c r="X2254" s="12"/>
      <c r="Y2254" s="152"/>
      <c r="Z2254" s="152"/>
      <c r="AA2254" s="152"/>
      <c r="AB2254" s="152"/>
      <c r="AC2254" s="152"/>
      <c r="AD2254" s="152"/>
      <c r="AE2254" s="152"/>
    </row>
    <row r="2256" spans="1:31" ht="30" customHeight="1">
      <c r="A2256" s="692" t="str">
        <f>$A$1</f>
        <v>●●チームバレーボール体力指数　レーダーチャート</v>
      </c>
      <c r="B2256" s="692"/>
      <c r="C2256" s="692"/>
      <c r="D2256" s="692"/>
      <c r="E2256" s="692"/>
      <c r="F2256" s="692"/>
      <c r="G2256" s="692"/>
      <c r="H2256" s="692"/>
      <c r="I2256" s="692"/>
      <c r="J2256" s="692"/>
      <c r="K2256" s="692"/>
      <c r="L2256" s="692"/>
      <c r="M2256" s="692"/>
      <c r="N2256" s="692"/>
      <c r="O2256" s="692"/>
      <c r="P2256" s="692"/>
      <c r="Q2256" s="692"/>
      <c r="R2256" s="692"/>
      <c r="S2256" s="692"/>
      <c r="T2256" s="692"/>
      <c r="U2256" s="692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8" t="s">
        <v>10</v>
      </c>
      <c r="B2257" s="693" t="str">
        <f>IF(表示変換!B61="","",表示変換!B61)</f>
        <v/>
      </c>
      <c r="C2257" s="693"/>
      <c r="D2257" s="9"/>
      <c r="E2257" s="408" t="s">
        <v>11</v>
      </c>
      <c r="F2257" s="694" t="str">
        <f>IF(表示変換!I61="","",表示変換!I61)</f>
        <v/>
      </c>
      <c r="G2257" s="694"/>
      <c r="H2257" s="409" t="s">
        <v>284</v>
      </c>
      <c r="I2257" s="14"/>
      <c r="J2257" s="409" t="s">
        <v>13</v>
      </c>
      <c r="K2257" s="694" t="str">
        <f>IF(表示変換!J61="","",表示変換!J61)</f>
        <v/>
      </c>
      <c r="L2257" s="694"/>
      <c r="M2257" s="408" t="s">
        <v>14</v>
      </c>
      <c r="N2257" s="6"/>
      <c r="O2257" s="693" t="s">
        <v>267</v>
      </c>
      <c r="P2257" s="693"/>
      <c r="Q2257" s="693" t="str">
        <f>IF(表示変換!H61="","",表示変換!H61)</f>
        <v/>
      </c>
      <c r="R2257" s="693"/>
      <c r="S2257" s="695" t="str">
        <f>IF(入力!$C$4="","",入力!$C$4)</f>
        <v>2016.01.01</v>
      </c>
      <c r="T2257" s="695"/>
      <c r="U2257" s="9" t="s">
        <v>98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7" t="s">
        <v>5</v>
      </c>
      <c r="B2259" s="710" t="s">
        <v>293</v>
      </c>
      <c r="C2259" s="713" t="s">
        <v>0</v>
      </c>
      <c r="D2259" s="696" t="s">
        <v>45</v>
      </c>
      <c r="E2259" s="697"/>
      <c r="F2259" s="696" t="s">
        <v>328</v>
      </c>
      <c r="G2259" s="697"/>
      <c r="H2259" s="696" t="s">
        <v>378</v>
      </c>
      <c r="I2259" s="697"/>
      <c r="J2259" s="696" t="s">
        <v>41</v>
      </c>
      <c r="K2259" s="697"/>
      <c r="L2259" s="705" t="s">
        <v>58</v>
      </c>
      <c r="M2259" s="706"/>
      <c r="N2259" s="705" t="s">
        <v>286</v>
      </c>
      <c r="O2259" s="706"/>
      <c r="P2259" s="705" t="s">
        <v>42</v>
      </c>
      <c r="Q2259" s="706"/>
      <c r="R2259" s="696" t="s">
        <v>310</v>
      </c>
      <c r="S2259" s="697"/>
      <c r="T2259" s="156" t="s">
        <v>1</v>
      </c>
      <c r="U2259" s="15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8"/>
      <c r="B2260" s="711"/>
      <c r="C2260" s="714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09"/>
      <c r="B2261" s="712"/>
      <c r="C2261" s="715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274</v>
      </c>
      <c r="H2261" s="2" t="str">
        <f>IF(表示変換!$P$5="","",表示変換!$P$5)</f>
        <v>m</v>
      </c>
      <c r="I2261" s="4" t="s">
        <v>276</v>
      </c>
      <c r="J2261" s="2" t="str">
        <f>IF(表示変換!$Q$5="","",表示変換!$Q$5)</f>
        <v>m</v>
      </c>
      <c r="K2261" s="4" t="s">
        <v>329</v>
      </c>
      <c r="L2261" s="2" t="str">
        <f>IF(表示変換!$R$5="","",表示変換!$R$5)</f>
        <v>cm</v>
      </c>
      <c r="M2261" s="4" t="s">
        <v>274</v>
      </c>
      <c r="N2261" s="2" t="str">
        <f>IF(表示変換!$S$5="","",表示変換!$S$5)</f>
        <v>m</v>
      </c>
      <c r="O2261" s="4" t="s">
        <v>274</v>
      </c>
      <c r="P2261" s="2" t="str">
        <f>IF(表示変換!$T$5="","",表示変換!$T$5)</f>
        <v>回</v>
      </c>
      <c r="Q2261" s="4" t="s">
        <v>274</v>
      </c>
      <c r="R2261" s="2" t="str">
        <f>IF(表示変換!$U$5="","",表示変換!$U$5)</f>
        <v>m</v>
      </c>
      <c r="S2261" s="4" t="s">
        <v>274</v>
      </c>
      <c r="T2261" s="2" t="s">
        <v>8</v>
      </c>
      <c r="U2261" s="5" t="s">
        <v>278</v>
      </c>
      <c r="X2261" s="26" t="s">
        <v>289</v>
      </c>
      <c r="Y2261" s="26" t="s">
        <v>290</v>
      </c>
      <c r="Z2261" s="26" t="s">
        <v>211</v>
      </c>
      <c r="AA2261" s="26" t="s">
        <v>28</v>
      </c>
      <c r="AB2261" s="26" t="s">
        <v>311</v>
      </c>
      <c r="AC2261" s="26" t="s">
        <v>280</v>
      </c>
      <c r="AD2261" s="26" t="s">
        <v>281</v>
      </c>
      <c r="AE2261" s="11" t="s">
        <v>292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283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363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64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98"/>
      <c r="B2293" s="699"/>
      <c r="C2293" s="699"/>
      <c r="D2293" s="699"/>
      <c r="E2293" s="699"/>
      <c r="F2293" s="699"/>
      <c r="G2293" s="699"/>
      <c r="H2293" s="699"/>
      <c r="I2293" s="699"/>
      <c r="J2293" s="699"/>
      <c r="K2293" s="700"/>
      <c r="L2293" s="12" t="s">
        <v>20</v>
      </c>
      <c r="M2293" s="687" t="s">
        <v>18</v>
      </c>
      <c r="N2293" s="687"/>
      <c r="O2293" s="687"/>
      <c r="P2293" s="687"/>
      <c r="Q2293" s="687"/>
      <c r="R2293" s="687"/>
      <c r="S2293" s="687"/>
      <c r="T2293" s="688" t="str">
        <f>$X$34</f>
        <v>バレーボール指数</v>
      </c>
      <c r="U2293" s="688"/>
      <c r="X2293" s="12"/>
      <c r="Y2293" s="150"/>
      <c r="Z2293" s="150"/>
      <c r="AA2293" s="150"/>
      <c r="AB2293" s="150"/>
      <c r="AC2293" s="150"/>
      <c r="AD2293" s="150"/>
      <c r="AE2293" s="150"/>
    </row>
    <row r="2294" spans="1:31">
      <c r="A2294" s="701"/>
      <c r="B2294" s="702"/>
      <c r="C2294" s="702"/>
      <c r="D2294" s="702"/>
      <c r="E2294" s="702"/>
      <c r="F2294" s="702"/>
      <c r="G2294" s="702"/>
      <c r="H2294" s="702"/>
      <c r="I2294" s="702"/>
      <c r="J2294" s="702"/>
      <c r="K2294" s="703"/>
      <c r="L2294" s="12" t="s">
        <v>20</v>
      </c>
      <c r="M2294" s="689" t="s">
        <v>19</v>
      </c>
      <c r="N2294" s="689"/>
      <c r="O2294" s="689"/>
      <c r="P2294" s="689"/>
      <c r="Q2294" s="689"/>
      <c r="R2294" s="689"/>
      <c r="S2294" s="689"/>
      <c r="T2294" s="690" t="str">
        <f>X2290</f>
        <v/>
      </c>
      <c r="U2294" s="691"/>
      <c r="X2294" s="12"/>
      <c r="Y2294" s="151"/>
      <c r="Z2294" s="151"/>
      <c r="AA2294" s="151"/>
      <c r="AB2294" s="151"/>
      <c r="AC2294" s="151"/>
      <c r="AD2294" s="151"/>
      <c r="AE2294" s="151"/>
    </row>
    <row r="2295" spans="1:31" ht="14.25">
      <c r="A2295" s="704" t="str">
        <f>$A$40</f>
        <v>フォーマット作成者　：　Komuro Consulting Group　小室匡史</v>
      </c>
      <c r="B2295" s="704"/>
      <c r="C2295" s="704"/>
      <c r="D2295" s="704"/>
      <c r="E2295" s="704"/>
      <c r="F2295" s="704"/>
      <c r="G2295" s="704"/>
      <c r="H2295" s="704"/>
      <c r="I2295" s="704"/>
      <c r="J2295" s="704"/>
      <c r="K2295" s="704"/>
      <c r="L2295" s="421" t="s">
        <v>20</v>
      </c>
      <c r="M2295" s="686" t="s">
        <v>104</v>
      </c>
      <c r="N2295" s="686"/>
      <c r="O2295" s="686"/>
      <c r="P2295" s="686"/>
      <c r="Q2295" s="686"/>
      <c r="R2295" s="686"/>
      <c r="S2295" s="686"/>
      <c r="T2295" s="691"/>
      <c r="U2295" s="691"/>
      <c r="X2295" s="12"/>
      <c r="Y2295" s="152"/>
      <c r="Z2295" s="152"/>
      <c r="AA2295" s="152"/>
      <c r="AB2295" s="152"/>
      <c r="AC2295" s="152"/>
      <c r="AD2295" s="152"/>
      <c r="AE2295" s="152"/>
    </row>
    <row r="2297" spans="1:31" ht="30" customHeight="1">
      <c r="A2297" s="692" t="str">
        <f>$A$1</f>
        <v>●●チームバレーボール体力指数　レーダーチャート</v>
      </c>
      <c r="B2297" s="692"/>
      <c r="C2297" s="692"/>
      <c r="D2297" s="692"/>
      <c r="E2297" s="692"/>
      <c r="F2297" s="692"/>
      <c r="G2297" s="692"/>
      <c r="H2297" s="692"/>
      <c r="I2297" s="692"/>
      <c r="J2297" s="692"/>
      <c r="K2297" s="692"/>
      <c r="L2297" s="692"/>
      <c r="M2297" s="692"/>
      <c r="N2297" s="692"/>
      <c r="O2297" s="692"/>
      <c r="P2297" s="692"/>
      <c r="Q2297" s="692"/>
      <c r="R2297" s="692"/>
      <c r="S2297" s="692"/>
      <c r="T2297" s="692"/>
      <c r="U2297" s="692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8" t="s">
        <v>10</v>
      </c>
      <c r="B2298" s="693" t="str">
        <f>IF(表示変換!B62="","",表示変換!B62)</f>
        <v/>
      </c>
      <c r="C2298" s="693"/>
      <c r="D2298" s="9"/>
      <c r="E2298" s="408" t="s">
        <v>11</v>
      </c>
      <c r="F2298" s="694" t="str">
        <f>IF(表示変換!I62="","",表示変換!I62)</f>
        <v/>
      </c>
      <c r="G2298" s="694"/>
      <c r="H2298" s="409" t="s">
        <v>265</v>
      </c>
      <c r="I2298" s="14"/>
      <c r="J2298" s="409" t="s">
        <v>13</v>
      </c>
      <c r="K2298" s="694" t="str">
        <f>IF(表示変換!J62="","",表示変換!J62)</f>
        <v/>
      </c>
      <c r="L2298" s="694"/>
      <c r="M2298" s="408" t="s">
        <v>266</v>
      </c>
      <c r="N2298" s="6"/>
      <c r="O2298" s="693" t="s">
        <v>298</v>
      </c>
      <c r="P2298" s="693"/>
      <c r="Q2298" s="693" t="str">
        <f>IF(表示変換!H62="","",表示変換!H62)</f>
        <v/>
      </c>
      <c r="R2298" s="693"/>
      <c r="S2298" s="695" t="str">
        <f>IF(入力!$C$4="","",入力!$C$4)</f>
        <v>2016.01.01</v>
      </c>
      <c r="T2298" s="695"/>
      <c r="U2298" s="9" t="s">
        <v>98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7" t="s">
        <v>5</v>
      </c>
      <c r="B2300" s="710" t="s">
        <v>293</v>
      </c>
      <c r="C2300" s="713" t="s">
        <v>0</v>
      </c>
      <c r="D2300" s="696" t="s">
        <v>299</v>
      </c>
      <c r="E2300" s="697"/>
      <c r="F2300" s="696" t="s">
        <v>270</v>
      </c>
      <c r="G2300" s="697"/>
      <c r="H2300" s="696" t="s">
        <v>378</v>
      </c>
      <c r="I2300" s="697"/>
      <c r="J2300" s="696" t="s">
        <v>41</v>
      </c>
      <c r="K2300" s="697"/>
      <c r="L2300" s="705" t="s">
        <v>295</v>
      </c>
      <c r="M2300" s="706"/>
      <c r="N2300" s="705" t="s">
        <v>302</v>
      </c>
      <c r="O2300" s="706"/>
      <c r="P2300" s="705" t="s">
        <v>42</v>
      </c>
      <c r="Q2300" s="706"/>
      <c r="R2300" s="696" t="s">
        <v>46</v>
      </c>
      <c r="S2300" s="697"/>
      <c r="T2300" s="156" t="s">
        <v>1</v>
      </c>
      <c r="U2300" s="15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8"/>
      <c r="B2301" s="711"/>
      <c r="C2301" s="714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09"/>
      <c r="B2302" s="712"/>
      <c r="C2302" s="715"/>
      <c r="D2302" s="2" t="str">
        <f>IF(表示変換!$N$5="","",表示変換!$N$5)</f>
        <v>sec</v>
      </c>
      <c r="E2302" s="4" t="s">
        <v>274</v>
      </c>
      <c r="F2302" s="2" t="str">
        <f>IF(表示変換!$O$5="","",表示変換!$O$5)</f>
        <v>sec</v>
      </c>
      <c r="G2302" s="4" t="s">
        <v>274</v>
      </c>
      <c r="H2302" s="2" t="str">
        <f>IF(表示変換!$P$5="","",表示変換!$P$5)</f>
        <v>m</v>
      </c>
      <c r="I2302" s="4" t="s">
        <v>274</v>
      </c>
      <c r="J2302" s="2" t="str">
        <f>IF(表示変換!$Q$5="","",表示変換!$Q$5)</f>
        <v>m</v>
      </c>
      <c r="K2302" s="4" t="s">
        <v>274</v>
      </c>
      <c r="L2302" s="2" t="str">
        <f>IF(表示変換!$R$5="","",表示変換!$R$5)</f>
        <v>cm</v>
      </c>
      <c r="M2302" s="4" t="s">
        <v>274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274</v>
      </c>
      <c r="R2302" s="2" t="str">
        <f>IF(表示変換!$U$5="","",表示変換!$U$5)</f>
        <v>m</v>
      </c>
      <c r="S2302" s="4" t="s">
        <v>274</v>
      </c>
      <c r="T2302" s="2" t="s">
        <v>277</v>
      </c>
      <c r="U2302" s="5" t="s">
        <v>278</v>
      </c>
      <c r="X2302" s="26" t="s">
        <v>289</v>
      </c>
      <c r="Y2302" s="26" t="s">
        <v>290</v>
      </c>
      <c r="Z2302" s="26" t="s">
        <v>211</v>
      </c>
      <c r="AA2302" s="26" t="s">
        <v>28</v>
      </c>
      <c r="AB2302" s="26" t="s">
        <v>279</v>
      </c>
      <c r="AC2302" s="26" t="s">
        <v>280</v>
      </c>
      <c r="AD2302" s="26" t="s">
        <v>281</v>
      </c>
      <c r="AE2302" s="11" t="s">
        <v>292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283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363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64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98"/>
      <c r="B2334" s="699"/>
      <c r="C2334" s="699"/>
      <c r="D2334" s="699"/>
      <c r="E2334" s="699"/>
      <c r="F2334" s="699"/>
      <c r="G2334" s="699"/>
      <c r="H2334" s="699"/>
      <c r="I2334" s="699"/>
      <c r="J2334" s="699"/>
      <c r="K2334" s="700"/>
      <c r="L2334" s="12" t="s">
        <v>20</v>
      </c>
      <c r="M2334" s="687" t="s">
        <v>18</v>
      </c>
      <c r="N2334" s="687"/>
      <c r="O2334" s="687"/>
      <c r="P2334" s="687"/>
      <c r="Q2334" s="687"/>
      <c r="R2334" s="687"/>
      <c r="S2334" s="687"/>
      <c r="T2334" s="688" t="str">
        <f>$X$34</f>
        <v>バレーボール指数</v>
      </c>
      <c r="U2334" s="688"/>
      <c r="X2334" s="12"/>
      <c r="Y2334" s="150"/>
      <c r="Z2334" s="150"/>
      <c r="AA2334" s="150"/>
      <c r="AB2334" s="150"/>
      <c r="AC2334" s="150"/>
      <c r="AD2334" s="150"/>
      <c r="AE2334" s="150"/>
    </row>
    <row r="2335" spans="1:31">
      <c r="A2335" s="701"/>
      <c r="B2335" s="702"/>
      <c r="C2335" s="702"/>
      <c r="D2335" s="702"/>
      <c r="E2335" s="702"/>
      <c r="F2335" s="702"/>
      <c r="G2335" s="702"/>
      <c r="H2335" s="702"/>
      <c r="I2335" s="702"/>
      <c r="J2335" s="702"/>
      <c r="K2335" s="703"/>
      <c r="L2335" s="12" t="s">
        <v>20</v>
      </c>
      <c r="M2335" s="689" t="s">
        <v>19</v>
      </c>
      <c r="N2335" s="689"/>
      <c r="O2335" s="689"/>
      <c r="P2335" s="689"/>
      <c r="Q2335" s="689"/>
      <c r="R2335" s="689"/>
      <c r="S2335" s="689"/>
      <c r="T2335" s="690" t="str">
        <f>X2331</f>
        <v/>
      </c>
      <c r="U2335" s="691"/>
      <c r="X2335" s="12"/>
      <c r="Y2335" s="151"/>
      <c r="Z2335" s="151"/>
      <c r="AA2335" s="151"/>
      <c r="AB2335" s="151"/>
      <c r="AC2335" s="151"/>
      <c r="AD2335" s="151"/>
      <c r="AE2335" s="151"/>
    </row>
    <row r="2336" spans="1:31" ht="14.25">
      <c r="A2336" s="704" t="str">
        <f>$A$40</f>
        <v>フォーマット作成者　：　Komuro Consulting Group　小室匡史</v>
      </c>
      <c r="B2336" s="704"/>
      <c r="C2336" s="704"/>
      <c r="D2336" s="704"/>
      <c r="E2336" s="704"/>
      <c r="F2336" s="704"/>
      <c r="G2336" s="704"/>
      <c r="H2336" s="704"/>
      <c r="I2336" s="704"/>
      <c r="J2336" s="704"/>
      <c r="K2336" s="704"/>
      <c r="L2336" s="421" t="s">
        <v>20</v>
      </c>
      <c r="M2336" s="686" t="s">
        <v>104</v>
      </c>
      <c r="N2336" s="686"/>
      <c r="O2336" s="686"/>
      <c r="P2336" s="686"/>
      <c r="Q2336" s="686"/>
      <c r="R2336" s="686"/>
      <c r="S2336" s="686"/>
      <c r="T2336" s="691"/>
      <c r="U2336" s="691"/>
      <c r="X2336" s="12"/>
      <c r="Y2336" s="152"/>
      <c r="Z2336" s="152"/>
      <c r="AA2336" s="152"/>
      <c r="AB2336" s="152"/>
      <c r="AC2336" s="152"/>
      <c r="AD2336" s="152"/>
      <c r="AE2336" s="152"/>
    </row>
    <row r="2338" spans="1:31" ht="30" customHeight="1">
      <c r="A2338" s="692" t="str">
        <f>$A$1</f>
        <v>●●チームバレーボール体力指数　レーダーチャート</v>
      </c>
      <c r="B2338" s="692"/>
      <c r="C2338" s="692"/>
      <c r="D2338" s="692"/>
      <c r="E2338" s="692"/>
      <c r="F2338" s="692"/>
      <c r="G2338" s="692"/>
      <c r="H2338" s="692"/>
      <c r="I2338" s="692"/>
      <c r="J2338" s="692"/>
      <c r="K2338" s="692"/>
      <c r="L2338" s="692"/>
      <c r="M2338" s="692"/>
      <c r="N2338" s="692"/>
      <c r="O2338" s="692"/>
      <c r="P2338" s="692"/>
      <c r="Q2338" s="692"/>
      <c r="R2338" s="692"/>
      <c r="S2338" s="692"/>
      <c r="T2338" s="692"/>
      <c r="U2338" s="692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8" t="s">
        <v>10</v>
      </c>
      <c r="B2339" s="693" t="str">
        <f>IF(表示変換!B63="","",表示変換!B63)</f>
        <v/>
      </c>
      <c r="C2339" s="693"/>
      <c r="D2339" s="9"/>
      <c r="E2339" s="408" t="s">
        <v>11</v>
      </c>
      <c r="F2339" s="694" t="str">
        <f>IF(表示変換!I63="","",表示変換!I63)</f>
        <v/>
      </c>
      <c r="G2339" s="694"/>
      <c r="H2339" s="409" t="s">
        <v>265</v>
      </c>
      <c r="I2339" s="14"/>
      <c r="J2339" s="409" t="s">
        <v>13</v>
      </c>
      <c r="K2339" s="694" t="str">
        <f>IF(表示変換!J63="","",表示変換!J63)</f>
        <v/>
      </c>
      <c r="L2339" s="694"/>
      <c r="M2339" s="408" t="s">
        <v>266</v>
      </c>
      <c r="N2339" s="6"/>
      <c r="O2339" s="693" t="s">
        <v>298</v>
      </c>
      <c r="P2339" s="693"/>
      <c r="Q2339" s="693" t="str">
        <f>IF(表示変換!H63="","",表示変換!H63)</f>
        <v/>
      </c>
      <c r="R2339" s="693"/>
      <c r="S2339" s="695" t="str">
        <f>IF(入力!$C$4="","",入力!$C$4)</f>
        <v>2016.01.01</v>
      </c>
      <c r="T2339" s="695"/>
      <c r="U2339" s="9" t="s">
        <v>98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7" t="s">
        <v>5</v>
      </c>
      <c r="B2341" s="710" t="s">
        <v>293</v>
      </c>
      <c r="C2341" s="713" t="s">
        <v>0</v>
      </c>
      <c r="D2341" s="696" t="s">
        <v>308</v>
      </c>
      <c r="E2341" s="697"/>
      <c r="F2341" s="696" t="s">
        <v>270</v>
      </c>
      <c r="G2341" s="697"/>
      <c r="H2341" s="696" t="s">
        <v>378</v>
      </c>
      <c r="I2341" s="697"/>
      <c r="J2341" s="696" t="s">
        <v>41</v>
      </c>
      <c r="K2341" s="697"/>
      <c r="L2341" s="705" t="s">
        <v>295</v>
      </c>
      <c r="M2341" s="706"/>
      <c r="N2341" s="705" t="s">
        <v>59</v>
      </c>
      <c r="O2341" s="706"/>
      <c r="P2341" s="705" t="s">
        <v>42</v>
      </c>
      <c r="Q2341" s="706"/>
      <c r="R2341" s="696" t="s">
        <v>273</v>
      </c>
      <c r="S2341" s="697"/>
      <c r="T2341" s="156" t="s">
        <v>1</v>
      </c>
      <c r="U2341" s="15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8"/>
      <c r="B2342" s="711"/>
      <c r="C2342" s="714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09"/>
      <c r="B2343" s="712"/>
      <c r="C2343" s="715"/>
      <c r="D2343" s="2" t="str">
        <f>IF(表示変換!$N$5="","",表示変換!$N$5)</f>
        <v>sec</v>
      </c>
      <c r="E2343" s="4" t="s">
        <v>274</v>
      </c>
      <c r="F2343" s="2" t="str">
        <f>IF(表示変換!$O$5="","",表示変換!$O$5)</f>
        <v>sec</v>
      </c>
      <c r="G2343" s="4" t="s">
        <v>274</v>
      </c>
      <c r="H2343" s="2" t="str">
        <f>IF(表示変換!$P$5="","",表示変換!$P$5)</f>
        <v>m</v>
      </c>
      <c r="I2343" s="4" t="s">
        <v>274</v>
      </c>
      <c r="J2343" s="2" t="str">
        <f>IF(表示変換!$Q$5="","",表示変換!$Q$5)</f>
        <v>m</v>
      </c>
      <c r="K2343" s="4" t="s">
        <v>274</v>
      </c>
      <c r="L2343" s="2" t="str">
        <f>IF(表示変換!$R$5="","",表示変換!$R$5)</f>
        <v>cm</v>
      </c>
      <c r="M2343" s="4" t="s">
        <v>274</v>
      </c>
      <c r="N2343" s="2" t="str">
        <f>IF(表示変換!$S$5="","",表示変換!$S$5)</f>
        <v>m</v>
      </c>
      <c r="O2343" s="4" t="s">
        <v>274</v>
      </c>
      <c r="P2343" s="2" t="str">
        <f>IF(表示変換!$T$5="","",表示変換!$T$5)</f>
        <v>回</v>
      </c>
      <c r="Q2343" s="4" t="s">
        <v>274</v>
      </c>
      <c r="R2343" s="2" t="str">
        <f>IF(表示変換!$U$5="","",表示変換!$U$5)</f>
        <v>m</v>
      </c>
      <c r="S2343" s="4" t="s">
        <v>274</v>
      </c>
      <c r="T2343" s="2" t="s">
        <v>277</v>
      </c>
      <c r="U2343" s="5" t="s">
        <v>278</v>
      </c>
      <c r="X2343" s="26" t="s">
        <v>289</v>
      </c>
      <c r="Y2343" s="26" t="s">
        <v>290</v>
      </c>
      <c r="Z2343" s="26" t="s">
        <v>211</v>
      </c>
      <c r="AA2343" s="26" t="s">
        <v>28</v>
      </c>
      <c r="AB2343" s="26" t="s">
        <v>279</v>
      </c>
      <c r="AC2343" s="26" t="s">
        <v>280</v>
      </c>
      <c r="AD2343" s="26" t="s">
        <v>281</v>
      </c>
      <c r="AE2343" s="11" t="s">
        <v>292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283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363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64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98"/>
      <c r="B2375" s="699"/>
      <c r="C2375" s="699"/>
      <c r="D2375" s="699"/>
      <c r="E2375" s="699"/>
      <c r="F2375" s="699"/>
      <c r="G2375" s="699"/>
      <c r="H2375" s="699"/>
      <c r="I2375" s="699"/>
      <c r="J2375" s="699"/>
      <c r="K2375" s="700"/>
      <c r="L2375" s="12" t="s">
        <v>20</v>
      </c>
      <c r="M2375" s="687" t="s">
        <v>18</v>
      </c>
      <c r="N2375" s="687"/>
      <c r="O2375" s="687"/>
      <c r="P2375" s="687"/>
      <c r="Q2375" s="687"/>
      <c r="R2375" s="687"/>
      <c r="S2375" s="687"/>
      <c r="T2375" s="688" t="str">
        <f>$X$34</f>
        <v>バレーボール指数</v>
      </c>
      <c r="U2375" s="688"/>
      <c r="X2375" s="12"/>
      <c r="Y2375" s="150"/>
      <c r="Z2375" s="150"/>
      <c r="AA2375" s="150"/>
      <c r="AB2375" s="150"/>
      <c r="AC2375" s="150"/>
      <c r="AD2375" s="150"/>
      <c r="AE2375" s="150"/>
    </row>
    <row r="2376" spans="1:31">
      <c r="A2376" s="701"/>
      <c r="B2376" s="702"/>
      <c r="C2376" s="702"/>
      <c r="D2376" s="702"/>
      <c r="E2376" s="702"/>
      <c r="F2376" s="702"/>
      <c r="G2376" s="702"/>
      <c r="H2376" s="702"/>
      <c r="I2376" s="702"/>
      <c r="J2376" s="702"/>
      <c r="K2376" s="703"/>
      <c r="L2376" s="12" t="s">
        <v>20</v>
      </c>
      <c r="M2376" s="689" t="s">
        <v>19</v>
      </c>
      <c r="N2376" s="689"/>
      <c r="O2376" s="689"/>
      <c r="P2376" s="689"/>
      <c r="Q2376" s="689"/>
      <c r="R2376" s="689"/>
      <c r="S2376" s="689"/>
      <c r="T2376" s="690" t="str">
        <f>X2372</f>
        <v/>
      </c>
      <c r="U2376" s="691"/>
      <c r="X2376" s="12"/>
      <c r="Y2376" s="151"/>
      <c r="Z2376" s="151"/>
      <c r="AA2376" s="151"/>
      <c r="AB2376" s="151"/>
      <c r="AC2376" s="151"/>
      <c r="AD2376" s="151"/>
      <c r="AE2376" s="151"/>
    </row>
    <row r="2377" spans="1:31" ht="14.25">
      <c r="A2377" s="704" t="str">
        <f>$A$40</f>
        <v>フォーマット作成者　：　Komuro Consulting Group　小室匡史</v>
      </c>
      <c r="B2377" s="704"/>
      <c r="C2377" s="704"/>
      <c r="D2377" s="704"/>
      <c r="E2377" s="704"/>
      <c r="F2377" s="704"/>
      <c r="G2377" s="704"/>
      <c r="H2377" s="704"/>
      <c r="I2377" s="704"/>
      <c r="J2377" s="704"/>
      <c r="K2377" s="704"/>
      <c r="L2377" s="421" t="s">
        <v>20</v>
      </c>
      <c r="M2377" s="686" t="s">
        <v>104</v>
      </c>
      <c r="N2377" s="686"/>
      <c r="O2377" s="686"/>
      <c r="P2377" s="686"/>
      <c r="Q2377" s="686"/>
      <c r="R2377" s="686"/>
      <c r="S2377" s="686"/>
      <c r="T2377" s="691"/>
      <c r="U2377" s="691"/>
      <c r="X2377" s="12"/>
      <c r="Y2377" s="152"/>
      <c r="Z2377" s="152"/>
      <c r="AA2377" s="152"/>
      <c r="AB2377" s="152"/>
      <c r="AC2377" s="152"/>
      <c r="AD2377" s="152"/>
      <c r="AE2377" s="152"/>
    </row>
    <row r="2379" spans="1:31" ht="30" customHeight="1">
      <c r="A2379" s="692" t="str">
        <f>$A$1</f>
        <v>●●チームバレーボール体力指数　レーダーチャート</v>
      </c>
      <c r="B2379" s="692"/>
      <c r="C2379" s="692"/>
      <c r="D2379" s="692"/>
      <c r="E2379" s="692"/>
      <c r="F2379" s="692"/>
      <c r="G2379" s="692"/>
      <c r="H2379" s="692"/>
      <c r="I2379" s="692"/>
      <c r="J2379" s="692"/>
      <c r="K2379" s="692"/>
      <c r="L2379" s="692"/>
      <c r="M2379" s="692"/>
      <c r="N2379" s="692"/>
      <c r="O2379" s="692"/>
      <c r="P2379" s="692"/>
      <c r="Q2379" s="692"/>
      <c r="R2379" s="692"/>
      <c r="S2379" s="692"/>
      <c r="T2379" s="692"/>
      <c r="U2379" s="692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8" t="s">
        <v>10</v>
      </c>
      <c r="B2380" s="693" t="str">
        <f>IF(表示変換!B64="","",表示変換!B64)</f>
        <v/>
      </c>
      <c r="C2380" s="693"/>
      <c r="D2380" s="9"/>
      <c r="E2380" s="408" t="s">
        <v>11</v>
      </c>
      <c r="F2380" s="694" t="str">
        <f>IF(表示変換!I64="","",表示変換!I64)</f>
        <v/>
      </c>
      <c r="G2380" s="694"/>
      <c r="H2380" s="409" t="s">
        <v>265</v>
      </c>
      <c r="I2380" s="14"/>
      <c r="J2380" s="409" t="s">
        <v>13</v>
      </c>
      <c r="K2380" s="694" t="str">
        <f>IF(表示変換!J64="","",表示変換!J64)</f>
        <v/>
      </c>
      <c r="L2380" s="694"/>
      <c r="M2380" s="408" t="s">
        <v>266</v>
      </c>
      <c r="N2380" s="6"/>
      <c r="O2380" s="693" t="s">
        <v>298</v>
      </c>
      <c r="P2380" s="693"/>
      <c r="Q2380" s="693" t="str">
        <f>IF(表示変換!H64="","",表示変換!H64)</f>
        <v/>
      </c>
      <c r="R2380" s="693"/>
      <c r="S2380" s="695" t="str">
        <f>IF(入力!$C$4="","",入力!$C$4)</f>
        <v>2016.01.01</v>
      </c>
      <c r="T2380" s="695"/>
      <c r="U2380" s="9" t="s">
        <v>98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7" t="s">
        <v>5</v>
      </c>
      <c r="B2382" s="710" t="s">
        <v>268</v>
      </c>
      <c r="C2382" s="713" t="s">
        <v>0</v>
      </c>
      <c r="D2382" s="696" t="s">
        <v>330</v>
      </c>
      <c r="E2382" s="697"/>
      <c r="F2382" s="696" t="s">
        <v>270</v>
      </c>
      <c r="G2382" s="697"/>
      <c r="H2382" s="696" t="s">
        <v>378</v>
      </c>
      <c r="I2382" s="697"/>
      <c r="J2382" s="696" t="s">
        <v>41</v>
      </c>
      <c r="K2382" s="697"/>
      <c r="L2382" s="705" t="s">
        <v>295</v>
      </c>
      <c r="M2382" s="706"/>
      <c r="N2382" s="705" t="s">
        <v>302</v>
      </c>
      <c r="O2382" s="706"/>
      <c r="P2382" s="705" t="s">
        <v>42</v>
      </c>
      <c r="Q2382" s="706"/>
      <c r="R2382" s="696" t="s">
        <v>331</v>
      </c>
      <c r="S2382" s="697"/>
      <c r="T2382" s="156" t="s">
        <v>1</v>
      </c>
      <c r="U2382" s="15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8"/>
      <c r="B2383" s="711"/>
      <c r="C2383" s="714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09"/>
      <c r="B2384" s="712"/>
      <c r="C2384" s="715"/>
      <c r="D2384" s="2" t="str">
        <f>IF(表示変換!$N$5="","",表示変換!$N$5)</f>
        <v>sec</v>
      </c>
      <c r="E2384" s="4" t="s">
        <v>274</v>
      </c>
      <c r="F2384" s="2" t="str">
        <f>IF(表示変換!$O$5="","",表示変換!$O$5)</f>
        <v>sec</v>
      </c>
      <c r="G2384" s="4" t="s">
        <v>274</v>
      </c>
      <c r="H2384" s="2" t="str">
        <f>IF(表示変換!$P$5="","",表示変換!$P$5)</f>
        <v>m</v>
      </c>
      <c r="I2384" s="4" t="s">
        <v>274</v>
      </c>
      <c r="J2384" s="2" t="str">
        <f>IF(表示変換!$Q$5="","",表示変換!$Q$5)</f>
        <v>m</v>
      </c>
      <c r="K2384" s="4" t="s">
        <v>274</v>
      </c>
      <c r="L2384" s="2" t="str">
        <f>IF(表示変換!$R$5="","",表示変換!$R$5)</f>
        <v>cm</v>
      </c>
      <c r="M2384" s="4" t="s">
        <v>274</v>
      </c>
      <c r="N2384" s="2" t="str">
        <f>IF(表示変換!$S$5="","",表示変換!$S$5)</f>
        <v>m</v>
      </c>
      <c r="O2384" s="4" t="s">
        <v>274</v>
      </c>
      <c r="P2384" s="2" t="str">
        <f>IF(表示変換!$T$5="","",表示変換!$T$5)</f>
        <v>回</v>
      </c>
      <c r="Q2384" s="4" t="s">
        <v>274</v>
      </c>
      <c r="R2384" s="2" t="str">
        <f>IF(表示変換!$U$5="","",表示変換!$U$5)</f>
        <v>m</v>
      </c>
      <c r="S2384" s="4" t="s">
        <v>274</v>
      </c>
      <c r="T2384" s="2" t="s">
        <v>277</v>
      </c>
      <c r="U2384" s="5" t="s">
        <v>278</v>
      </c>
      <c r="X2384" s="26" t="s">
        <v>289</v>
      </c>
      <c r="Y2384" s="26" t="s">
        <v>290</v>
      </c>
      <c r="Z2384" s="26" t="s">
        <v>211</v>
      </c>
      <c r="AA2384" s="26" t="s">
        <v>28</v>
      </c>
      <c r="AB2384" s="26" t="s">
        <v>279</v>
      </c>
      <c r="AC2384" s="26" t="s">
        <v>280</v>
      </c>
      <c r="AD2384" s="26" t="s">
        <v>281</v>
      </c>
      <c r="AE2384" s="11" t="s">
        <v>292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306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363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64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98"/>
      <c r="B2416" s="699"/>
      <c r="C2416" s="699"/>
      <c r="D2416" s="699"/>
      <c r="E2416" s="699"/>
      <c r="F2416" s="699"/>
      <c r="G2416" s="699"/>
      <c r="H2416" s="699"/>
      <c r="I2416" s="699"/>
      <c r="J2416" s="699"/>
      <c r="K2416" s="700"/>
      <c r="L2416" s="12" t="s">
        <v>20</v>
      </c>
      <c r="M2416" s="687" t="s">
        <v>18</v>
      </c>
      <c r="N2416" s="687"/>
      <c r="O2416" s="687"/>
      <c r="P2416" s="687"/>
      <c r="Q2416" s="687"/>
      <c r="R2416" s="687"/>
      <c r="S2416" s="687"/>
      <c r="T2416" s="688" t="str">
        <f>$X$34</f>
        <v>バレーボール指数</v>
      </c>
      <c r="U2416" s="688"/>
      <c r="X2416" s="12"/>
      <c r="Y2416" s="150"/>
      <c r="Z2416" s="150"/>
      <c r="AA2416" s="150"/>
      <c r="AB2416" s="150"/>
      <c r="AC2416" s="150"/>
      <c r="AD2416" s="150"/>
      <c r="AE2416" s="150"/>
    </row>
    <row r="2417" spans="1:31">
      <c r="A2417" s="701"/>
      <c r="B2417" s="702"/>
      <c r="C2417" s="702"/>
      <c r="D2417" s="702"/>
      <c r="E2417" s="702"/>
      <c r="F2417" s="702"/>
      <c r="G2417" s="702"/>
      <c r="H2417" s="702"/>
      <c r="I2417" s="702"/>
      <c r="J2417" s="702"/>
      <c r="K2417" s="703"/>
      <c r="L2417" s="12" t="s">
        <v>20</v>
      </c>
      <c r="M2417" s="689" t="s">
        <v>19</v>
      </c>
      <c r="N2417" s="689"/>
      <c r="O2417" s="689"/>
      <c r="P2417" s="689"/>
      <c r="Q2417" s="689"/>
      <c r="R2417" s="689"/>
      <c r="S2417" s="689"/>
      <c r="T2417" s="690" t="str">
        <f>X2413</f>
        <v/>
      </c>
      <c r="U2417" s="691"/>
      <c r="X2417" s="12"/>
      <c r="Y2417" s="151"/>
      <c r="Z2417" s="151"/>
      <c r="AA2417" s="151"/>
      <c r="AB2417" s="151"/>
      <c r="AC2417" s="151"/>
      <c r="AD2417" s="151"/>
      <c r="AE2417" s="151"/>
    </row>
    <row r="2418" spans="1:31" ht="14.25">
      <c r="A2418" s="704" t="str">
        <f>$A$40</f>
        <v>フォーマット作成者　：　Komuro Consulting Group　小室匡史</v>
      </c>
      <c r="B2418" s="704"/>
      <c r="C2418" s="704"/>
      <c r="D2418" s="704"/>
      <c r="E2418" s="704"/>
      <c r="F2418" s="704"/>
      <c r="G2418" s="704"/>
      <c r="H2418" s="704"/>
      <c r="I2418" s="704"/>
      <c r="J2418" s="704"/>
      <c r="K2418" s="704"/>
      <c r="L2418" s="421" t="s">
        <v>20</v>
      </c>
      <c r="M2418" s="686" t="s">
        <v>104</v>
      </c>
      <c r="N2418" s="686"/>
      <c r="O2418" s="686"/>
      <c r="P2418" s="686"/>
      <c r="Q2418" s="686"/>
      <c r="R2418" s="686"/>
      <c r="S2418" s="686"/>
      <c r="T2418" s="691"/>
      <c r="U2418" s="691"/>
      <c r="X2418" s="12"/>
      <c r="Y2418" s="152"/>
      <c r="Z2418" s="152"/>
      <c r="AA2418" s="152"/>
      <c r="AB2418" s="152"/>
      <c r="AC2418" s="152"/>
      <c r="AD2418" s="152"/>
      <c r="AE2418" s="152"/>
    </row>
    <row r="2420" spans="1:31" ht="30" customHeight="1">
      <c r="A2420" s="692" t="str">
        <f>$A$1</f>
        <v>●●チームバレーボール体力指数　レーダーチャート</v>
      </c>
      <c r="B2420" s="692"/>
      <c r="C2420" s="692"/>
      <c r="D2420" s="692"/>
      <c r="E2420" s="692"/>
      <c r="F2420" s="692"/>
      <c r="G2420" s="692"/>
      <c r="H2420" s="692"/>
      <c r="I2420" s="692"/>
      <c r="J2420" s="692"/>
      <c r="K2420" s="692"/>
      <c r="L2420" s="692"/>
      <c r="M2420" s="692"/>
      <c r="N2420" s="692"/>
      <c r="O2420" s="692"/>
      <c r="P2420" s="692"/>
      <c r="Q2420" s="692"/>
      <c r="R2420" s="692"/>
      <c r="S2420" s="692"/>
      <c r="T2420" s="692"/>
      <c r="U2420" s="692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8" t="s">
        <v>10</v>
      </c>
      <c r="B2421" s="693" t="str">
        <f>IF(表示変換!B65="","",表示変換!B65)</f>
        <v/>
      </c>
      <c r="C2421" s="693"/>
      <c r="D2421" s="9"/>
      <c r="E2421" s="408" t="s">
        <v>11</v>
      </c>
      <c r="F2421" s="694" t="str">
        <f>IF(表示変換!I65="","",表示変換!I65)</f>
        <v/>
      </c>
      <c r="G2421" s="694"/>
      <c r="H2421" s="409" t="s">
        <v>265</v>
      </c>
      <c r="I2421" s="14"/>
      <c r="J2421" s="409" t="s">
        <v>13</v>
      </c>
      <c r="K2421" s="694" t="str">
        <f>IF(表示変換!J65="","",表示変換!J65)</f>
        <v/>
      </c>
      <c r="L2421" s="694"/>
      <c r="M2421" s="408" t="s">
        <v>266</v>
      </c>
      <c r="N2421" s="6"/>
      <c r="O2421" s="693" t="s">
        <v>298</v>
      </c>
      <c r="P2421" s="693"/>
      <c r="Q2421" s="693" t="str">
        <f>IF(表示変換!H65="","",表示変換!H65)</f>
        <v/>
      </c>
      <c r="R2421" s="693"/>
      <c r="S2421" s="695" t="str">
        <f>IF(入力!$C$4="","",入力!$C$4)</f>
        <v>2016.01.01</v>
      </c>
      <c r="T2421" s="695"/>
      <c r="U2421" s="9" t="s">
        <v>98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7" t="s">
        <v>5</v>
      </c>
      <c r="B2423" s="710" t="s">
        <v>293</v>
      </c>
      <c r="C2423" s="713" t="s">
        <v>0</v>
      </c>
      <c r="D2423" s="696" t="s">
        <v>299</v>
      </c>
      <c r="E2423" s="697"/>
      <c r="F2423" s="696" t="s">
        <v>309</v>
      </c>
      <c r="G2423" s="697"/>
      <c r="H2423" s="696" t="s">
        <v>378</v>
      </c>
      <c r="I2423" s="697"/>
      <c r="J2423" s="696" t="s">
        <v>41</v>
      </c>
      <c r="K2423" s="697"/>
      <c r="L2423" s="705" t="s">
        <v>271</v>
      </c>
      <c r="M2423" s="706"/>
      <c r="N2423" s="705" t="s">
        <v>302</v>
      </c>
      <c r="O2423" s="706"/>
      <c r="P2423" s="705" t="s">
        <v>42</v>
      </c>
      <c r="Q2423" s="706"/>
      <c r="R2423" s="696" t="s">
        <v>310</v>
      </c>
      <c r="S2423" s="697"/>
      <c r="T2423" s="156" t="s">
        <v>1</v>
      </c>
      <c r="U2423" s="15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8"/>
      <c r="B2424" s="711"/>
      <c r="C2424" s="714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09"/>
      <c r="B2425" s="712"/>
      <c r="C2425" s="715"/>
      <c r="D2425" s="2" t="str">
        <f>IF(表示変換!$N$5="","",表示変換!$N$5)</f>
        <v>sec</v>
      </c>
      <c r="E2425" s="4" t="s">
        <v>274</v>
      </c>
      <c r="F2425" s="2" t="str">
        <f>IF(表示変換!$O$5="","",表示変換!$O$5)</f>
        <v>sec</v>
      </c>
      <c r="G2425" s="4" t="s">
        <v>274</v>
      </c>
      <c r="H2425" s="2" t="str">
        <f>IF(表示変換!$P$5="","",表示変換!$P$5)</f>
        <v>m</v>
      </c>
      <c r="I2425" s="4" t="s">
        <v>274</v>
      </c>
      <c r="J2425" s="2" t="str">
        <f>IF(表示変換!$Q$5="","",表示変換!$Q$5)</f>
        <v>m</v>
      </c>
      <c r="K2425" s="4" t="s">
        <v>274</v>
      </c>
      <c r="L2425" s="2" t="str">
        <f>IF(表示変換!$R$5="","",表示変換!$R$5)</f>
        <v>cm</v>
      </c>
      <c r="M2425" s="4" t="s">
        <v>274</v>
      </c>
      <c r="N2425" s="2" t="str">
        <f>IF(表示変換!$S$5="","",表示変換!$S$5)</f>
        <v>m</v>
      </c>
      <c r="O2425" s="4" t="s">
        <v>274</v>
      </c>
      <c r="P2425" s="2" t="str">
        <f>IF(表示変換!$T$5="","",表示変換!$T$5)</f>
        <v>回</v>
      </c>
      <c r="Q2425" s="4" t="s">
        <v>274</v>
      </c>
      <c r="R2425" s="2" t="str">
        <f>IF(表示変換!$U$5="","",表示変換!$U$5)</f>
        <v>m</v>
      </c>
      <c r="S2425" s="4" t="s">
        <v>274</v>
      </c>
      <c r="T2425" s="2" t="s">
        <v>277</v>
      </c>
      <c r="U2425" s="5" t="s">
        <v>278</v>
      </c>
      <c r="X2425" s="26" t="s">
        <v>289</v>
      </c>
      <c r="Y2425" s="26" t="s">
        <v>290</v>
      </c>
      <c r="Z2425" s="26" t="s">
        <v>211</v>
      </c>
      <c r="AA2425" s="26" t="s">
        <v>28</v>
      </c>
      <c r="AB2425" s="26" t="s">
        <v>279</v>
      </c>
      <c r="AC2425" s="26" t="s">
        <v>280</v>
      </c>
      <c r="AD2425" s="26" t="s">
        <v>281</v>
      </c>
      <c r="AE2425" s="11" t="s">
        <v>292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306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363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64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98"/>
      <c r="B2457" s="699"/>
      <c r="C2457" s="699"/>
      <c r="D2457" s="699"/>
      <c r="E2457" s="699"/>
      <c r="F2457" s="699"/>
      <c r="G2457" s="699"/>
      <c r="H2457" s="699"/>
      <c r="I2457" s="699"/>
      <c r="J2457" s="699"/>
      <c r="K2457" s="700"/>
      <c r="L2457" s="12" t="s">
        <v>20</v>
      </c>
      <c r="M2457" s="687" t="s">
        <v>18</v>
      </c>
      <c r="N2457" s="687"/>
      <c r="O2457" s="687"/>
      <c r="P2457" s="687"/>
      <c r="Q2457" s="687"/>
      <c r="R2457" s="687"/>
      <c r="S2457" s="687"/>
      <c r="T2457" s="688" t="str">
        <f>$X$34</f>
        <v>バレーボール指数</v>
      </c>
      <c r="U2457" s="688"/>
      <c r="X2457" s="12"/>
      <c r="Y2457" s="150"/>
      <c r="Z2457" s="150"/>
      <c r="AA2457" s="150"/>
      <c r="AB2457" s="150"/>
      <c r="AC2457" s="150"/>
      <c r="AD2457" s="150"/>
      <c r="AE2457" s="150"/>
    </row>
    <row r="2458" spans="1:31">
      <c r="A2458" s="701"/>
      <c r="B2458" s="702"/>
      <c r="C2458" s="702"/>
      <c r="D2458" s="702"/>
      <c r="E2458" s="702"/>
      <c r="F2458" s="702"/>
      <c r="G2458" s="702"/>
      <c r="H2458" s="702"/>
      <c r="I2458" s="702"/>
      <c r="J2458" s="702"/>
      <c r="K2458" s="703"/>
      <c r="L2458" s="12" t="s">
        <v>20</v>
      </c>
      <c r="M2458" s="689" t="s">
        <v>19</v>
      </c>
      <c r="N2458" s="689"/>
      <c r="O2458" s="689"/>
      <c r="P2458" s="689"/>
      <c r="Q2458" s="689"/>
      <c r="R2458" s="689"/>
      <c r="S2458" s="689"/>
      <c r="T2458" s="690" t="str">
        <f>X2454</f>
        <v/>
      </c>
      <c r="U2458" s="691"/>
      <c r="X2458" s="12"/>
      <c r="Y2458" s="151"/>
      <c r="Z2458" s="151"/>
      <c r="AA2458" s="151"/>
      <c r="AB2458" s="151"/>
      <c r="AC2458" s="151"/>
      <c r="AD2458" s="151"/>
      <c r="AE2458" s="151"/>
    </row>
    <row r="2459" spans="1:31" ht="14.25">
      <c r="A2459" s="704" t="str">
        <f>$A$40</f>
        <v>フォーマット作成者　：　Komuro Consulting Group　小室匡史</v>
      </c>
      <c r="B2459" s="704"/>
      <c r="C2459" s="704"/>
      <c r="D2459" s="704"/>
      <c r="E2459" s="704"/>
      <c r="F2459" s="704"/>
      <c r="G2459" s="704"/>
      <c r="H2459" s="704"/>
      <c r="I2459" s="704"/>
      <c r="J2459" s="704"/>
      <c r="K2459" s="704"/>
      <c r="L2459" s="421" t="s">
        <v>20</v>
      </c>
      <c r="M2459" s="686" t="s">
        <v>104</v>
      </c>
      <c r="N2459" s="686"/>
      <c r="O2459" s="686"/>
      <c r="P2459" s="686"/>
      <c r="Q2459" s="686"/>
      <c r="R2459" s="686"/>
      <c r="S2459" s="686"/>
      <c r="T2459" s="691"/>
      <c r="U2459" s="691"/>
      <c r="X2459" s="12"/>
      <c r="Y2459" s="152"/>
      <c r="Z2459" s="152"/>
      <c r="AA2459" s="152"/>
      <c r="AB2459" s="152"/>
      <c r="AC2459" s="152"/>
      <c r="AD2459" s="152"/>
      <c r="AE2459" s="152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26" t="s">
        <v>26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43"/>
    </row>
    <row r="16" spans="1:22">
      <c r="A16" s="40" t="s">
        <v>145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87">
        <v>12.950000000000014</v>
      </c>
    </row>
    <row r="17" spans="1:22">
      <c r="A17" s="40" t="s">
        <v>73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43"/>
    </row>
    <row r="32" spans="1:22">
      <c r="A32" s="40" t="s">
        <v>145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87">
        <v>13.950000000000014</v>
      </c>
    </row>
    <row r="33" spans="1:22">
      <c r="A33" s="40" t="s">
        <v>73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43"/>
    </row>
    <row r="48" spans="1:22">
      <c r="A48" s="40" t="s">
        <v>145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87">
        <v>14.950000000000014</v>
      </c>
    </row>
    <row r="49" spans="1:22">
      <c r="A49" s="40" t="s">
        <v>73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62">
        <f>T63-20</f>
        <v>220</v>
      </c>
      <c r="V63" s="263"/>
    </row>
    <row r="64" spans="1:22">
      <c r="A64" s="40" t="s">
        <v>145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87">
        <v>15.950000000000014</v>
      </c>
    </row>
    <row r="65" spans="1:21">
      <c r="A65" s="40" t="s">
        <v>73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145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87">
        <v>16.950000000000014</v>
      </c>
    </row>
    <row r="81" spans="1:21">
      <c r="A81" s="40" t="s">
        <v>73</v>
      </c>
      <c r="B81" s="188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2017-02-17T01:23:10Z</dcterms:modified>
</cp:coreProperties>
</file>