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0" yWindow="15" windowWidth="15345" windowHeight="4635"/>
  </bookViews>
  <sheets>
    <sheet name="入力" sheetId="19" r:id="rId1"/>
    <sheet name="表示変換" sheetId="18" r:id="rId2"/>
    <sheet name="全体項目一覧_30" sheetId="20" r:id="rId3"/>
    <sheet name="特定項目一覧_30" sheetId="17" r:id="rId4"/>
    <sheet name="個人_30" sheetId="10" r:id="rId5"/>
    <sheet name="全体項目一覧_60" sheetId="21" r:id="rId6"/>
    <sheet name="特定項目一覧_60" sheetId="22" r:id="rId7"/>
    <sheet name="個人_60" sheetId="23" r:id="rId8"/>
    <sheet name="得点表_女子" sheetId="15" r:id="rId9"/>
  </sheets>
  <calcPr calcId="125725"/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H15" i="20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14"/>
  <c r="AH15" i="2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M65" i="20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P6" i="18"/>
  <c r="K5" i="17" l="1"/>
  <c r="K6"/>
  <c r="L6" s="1"/>
  <c r="AB64" i="20"/>
  <c r="P19" i="18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7"/>
  <c r="P8"/>
  <c r="P9"/>
  <c r="P10"/>
  <c r="P11"/>
  <c r="P12"/>
  <c r="P13"/>
  <c r="P14"/>
  <c r="P15"/>
  <c r="P16"/>
  <c r="P17"/>
  <c r="P18"/>
  <c r="AB95" i="21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0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J15"/>
  <c r="AM36" i="22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13" l="1"/>
  <c r="AM13" i="17"/>
  <c r="AM9" i="22"/>
  <c r="AM9" i="17"/>
  <c r="AM7" i="22"/>
  <c r="AM7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5" i="22"/>
  <c r="AM15" i="17"/>
  <c r="AM11" i="22"/>
  <c r="AM11" i="17"/>
  <c r="AM14"/>
  <c r="AM14" i="22"/>
  <c r="AM12" i="17"/>
  <c r="AM12" i="22"/>
  <c r="AM10" i="17"/>
  <c r="AM10" i="22"/>
  <c r="AM8" i="17"/>
  <c r="AM8" i="22"/>
  <c r="AM35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/>
  <c r="AM21" i="22"/>
  <c r="AM19" i="17"/>
  <c r="AM19" i="22"/>
  <c r="AM17"/>
  <c r="AM17" i="17"/>
  <c r="AM6" i="22"/>
  <c r="AM6" i="17"/>
  <c r="K6" i="18" l="1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J6" l="1"/>
  <c r="AN123" i="21" l="1"/>
  <c r="AN124"/>
  <c r="AN125"/>
  <c r="AN126"/>
  <c r="AN127"/>
  <c r="AN128"/>
  <c r="T2457" i="23"/>
  <c r="T2416"/>
  <c r="T2375"/>
  <c r="T2334"/>
  <c r="T2293"/>
  <c r="T2252"/>
  <c r="T2211"/>
  <c r="T2170"/>
  <c r="T2129"/>
  <c r="T2088"/>
  <c r="T2047"/>
  <c r="T2006"/>
  <c r="T1965"/>
  <c r="T1924"/>
  <c r="T1883"/>
  <c r="T1842"/>
  <c r="T1801"/>
  <c r="T1760"/>
  <c r="T1719"/>
  <c r="T1678"/>
  <c r="T1637"/>
  <c r="T1596"/>
  <c r="T1555"/>
  <c r="T1514"/>
  <c r="T1473"/>
  <c r="T1432"/>
  <c r="T1391"/>
  <c r="T1350"/>
  <c r="T1309"/>
  <c r="T1268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AN93" i="20"/>
  <c r="X1224" i="10" s="1"/>
  <c r="T1228" s="1"/>
  <c r="T1227"/>
  <c r="T1186"/>
  <c r="T1145"/>
  <c r="T1104"/>
  <c r="T1063"/>
  <c r="T1022"/>
  <c r="T981"/>
  <c r="T940"/>
  <c r="T899"/>
  <c r="T858"/>
  <c r="T817"/>
  <c r="T776"/>
  <c r="T735"/>
  <c r="T694"/>
  <c r="T653"/>
  <c r="T612"/>
  <c r="T571"/>
  <c r="T530"/>
  <c r="T489"/>
  <c r="T448"/>
  <c r="T407"/>
  <c r="T366"/>
  <c r="T325"/>
  <c r="T284"/>
  <c r="T243"/>
  <c r="T202"/>
  <c r="T161"/>
  <c r="T120"/>
  <c r="T79"/>
  <c r="T38"/>
  <c r="A81" l="1"/>
  <c r="A81" i="23" l="1"/>
  <c r="A1" i="18"/>
  <c r="M99" i="20" l="1"/>
  <c r="M95"/>
  <c r="M97"/>
  <c r="M96"/>
  <c r="M98"/>
  <c r="M94"/>
  <c r="N95" l="1"/>
  <c r="O49"/>
  <c r="O45"/>
  <c r="O44"/>
  <c r="O46"/>
  <c r="O47"/>
  <c r="N97"/>
  <c r="N96"/>
  <c r="N99"/>
  <c r="O79" i="21"/>
  <c r="O75"/>
  <c r="O74"/>
  <c r="O76"/>
  <c r="O77"/>
  <c r="O78"/>
  <c r="N155"/>
  <c r="N158"/>
  <c r="N154"/>
  <c r="N159"/>
  <c r="N156"/>
  <c r="N157"/>
  <c r="M159"/>
  <c r="M156"/>
  <c r="M157"/>
  <c r="M158"/>
  <c r="M154"/>
  <c r="M155"/>
  <c r="N94" i="20"/>
  <c r="N98"/>
  <c r="N14"/>
  <c r="M42"/>
  <c r="A84" i="21" l="1"/>
  <c r="A85"/>
  <c r="A86"/>
  <c r="A87"/>
  <c r="A83"/>
  <c r="C87"/>
  <c r="A54" i="20"/>
  <c r="A55"/>
  <c r="A56"/>
  <c r="A57"/>
  <c r="A53"/>
  <c r="C57"/>
  <c r="A7" i="21" l="1"/>
  <c r="A6"/>
  <c r="A5"/>
  <c r="A4"/>
  <c r="A3"/>
  <c r="A7" i="20"/>
  <c r="A6"/>
  <c r="A5"/>
  <c r="A4"/>
  <c r="A3"/>
  <c r="C3"/>
  <c r="A2" i="18"/>
  <c r="Z2" i="22" l="1"/>
  <c r="AU2" i="17"/>
  <c r="A2"/>
  <c r="AU2" i="22"/>
  <c r="A2"/>
  <c r="Z2" i="17"/>
  <c r="C7" i="21"/>
  <c r="C7" i="20"/>
  <c r="A1" i="22" l="1"/>
  <c r="AA95" i="21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0"/>
  <c r="Z95" i="21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0"/>
  <c r="AG73" i="21"/>
  <c r="AF73"/>
  <c r="AG72"/>
  <c r="AF72"/>
  <c r="AG71"/>
  <c r="AF71"/>
  <c r="AG70"/>
  <c r="AF70"/>
  <c r="AG69"/>
  <c r="AF69"/>
  <c r="AG68"/>
  <c r="AF68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C14" i="20"/>
  <c r="AD14"/>
  <c r="AC15"/>
  <c r="AD15"/>
  <c r="AC16"/>
  <c r="AD16"/>
  <c r="AC17"/>
  <c r="AD17"/>
  <c r="AC18"/>
  <c r="AD18"/>
  <c r="AC19"/>
  <c r="AD1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D36"/>
  <c r="AC37"/>
  <c r="AD37"/>
  <c r="AF14"/>
  <c r="AG14"/>
  <c r="AF15"/>
  <c r="AG15"/>
  <c r="AF16"/>
  <c r="AG16"/>
  <c r="AF17"/>
  <c r="AG17"/>
  <c r="AF18"/>
  <c r="AG18"/>
  <c r="AF19"/>
  <c r="AG19"/>
  <c r="AF20"/>
  <c r="AG20"/>
  <c r="AF21"/>
  <c r="AG21"/>
  <c r="AF22"/>
  <c r="AG22"/>
  <c r="AF23"/>
  <c r="AG23"/>
  <c r="AF24"/>
  <c r="AG24"/>
  <c r="AF25"/>
  <c r="AG25"/>
  <c r="AF26"/>
  <c r="AG26"/>
  <c r="AF27"/>
  <c r="AG27"/>
  <c r="AF28"/>
  <c r="AG28"/>
  <c r="AF29"/>
  <c r="AG29"/>
  <c r="AF30"/>
  <c r="AG30"/>
  <c r="AF31"/>
  <c r="AG31"/>
  <c r="AF32"/>
  <c r="AG32"/>
  <c r="AF33"/>
  <c r="AG33"/>
  <c r="AF34"/>
  <c r="AG34"/>
  <c r="AF35"/>
  <c r="AG35"/>
  <c r="AF36"/>
  <c r="AG36"/>
  <c r="AF37"/>
  <c r="AG37"/>
  <c r="AK14"/>
  <c r="AL14"/>
  <c r="AK15"/>
  <c r="AL15"/>
  <c r="AK16"/>
  <c r="AL16"/>
  <c r="AK17"/>
  <c r="AL17"/>
  <c r="AK18"/>
  <c r="AL18"/>
  <c r="AK19"/>
  <c r="AL19"/>
  <c r="AK20"/>
  <c r="AL20"/>
  <c r="AK21"/>
  <c r="AL21"/>
  <c r="AK22"/>
  <c r="AL22"/>
  <c r="AK23"/>
  <c r="AL23"/>
  <c r="AK24"/>
  <c r="AL24"/>
  <c r="AK25"/>
  <c r="AL25"/>
  <c r="AK26"/>
  <c r="AL26"/>
  <c r="AK27"/>
  <c r="AL27"/>
  <c r="AK28"/>
  <c r="AL28"/>
  <c r="AK29"/>
  <c r="AL29"/>
  <c r="AK30"/>
  <c r="AL30"/>
  <c r="AK31"/>
  <c r="AL31"/>
  <c r="AK32"/>
  <c r="AL32"/>
  <c r="AK33"/>
  <c r="AL33"/>
  <c r="AK34"/>
  <c r="AL34"/>
  <c r="AK35"/>
  <c r="AL35"/>
  <c r="AK36"/>
  <c r="AL36"/>
  <c r="AK37"/>
  <c r="AL37"/>
  <c r="AF75" i="21" l="1"/>
  <c r="AF77"/>
  <c r="AF78"/>
  <c r="AF79"/>
  <c r="AF76"/>
  <c r="AF74"/>
  <c r="AH79"/>
  <c r="AH76"/>
  <c r="AH77"/>
  <c r="AH78"/>
  <c r="AH75"/>
  <c r="AH74"/>
  <c r="AA155"/>
  <c r="AA156"/>
  <c r="AA157"/>
  <c r="AA158"/>
  <c r="AA154"/>
  <c r="AA159"/>
  <c r="AG79"/>
  <c r="AG75"/>
  <c r="AG76"/>
  <c r="AG74"/>
  <c r="AG77"/>
  <c r="AG78"/>
  <c r="Z159"/>
  <c r="Z155"/>
  <c r="Z156"/>
  <c r="Z157"/>
  <c r="Z158"/>
  <c r="Z154"/>
  <c r="A1" i="17"/>
  <c r="Z1"/>
  <c r="A1" i="10"/>
  <c r="Z1" i="22"/>
  <c r="AU1" i="17"/>
  <c r="A1" i="23"/>
  <c r="AU1" i="22"/>
  <c r="AC64" i="20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Y64"/>
  <c r="Z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X64"/>
  <c r="AG43"/>
  <c r="AF43"/>
  <c r="AG42"/>
  <c r="AF42"/>
  <c r="AG41"/>
  <c r="AF41"/>
  <c r="AG40"/>
  <c r="AF40"/>
  <c r="AG39"/>
  <c r="AF39"/>
  <c r="AG38"/>
  <c r="AF38"/>
  <c r="AF45" l="1"/>
  <c r="AG45"/>
  <c r="AA95"/>
  <c r="Z99"/>
  <c r="AA97"/>
  <c r="AA96"/>
  <c r="AA99"/>
  <c r="AF46"/>
  <c r="AF47"/>
  <c r="AF49"/>
  <c r="Z98"/>
  <c r="Z95"/>
  <c r="Z97"/>
  <c r="AG47"/>
  <c r="AG44"/>
  <c r="AG49"/>
  <c r="AH49"/>
  <c r="AH45"/>
  <c r="AH47"/>
  <c r="AH44"/>
  <c r="AH46"/>
  <c r="AH48"/>
  <c r="AA94"/>
  <c r="AA98"/>
  <c r="AF48"/>
  <c r="AF44"/>
  <c r="Z94"/>
  <c r="Z96"/>
  <c r="AG48"/>
  <c r="AG46"/>
  <c r="K14" i="21"/>
  <c r="H35" i="18"/>
  <c r="Q1191" i="10" s="1"/>
  <c r="J35" i="18"/>
  <c r="I35"/>
  <c r="B35"/>
  <c r="B35" i="17" s="1"/>
  <c r="AV35" s="1"/>
  <c r="W1620" i="23"/>
  <c r="A253"/>
  <c r="B12" i="18"/>
  <c r="C253" i="23" s="1"/>
  <c r="N12" i="18"/>
  <c r="G12" i="17" s="1"/>
  <c r="H12" s="1"/>
  <c r="O12" i="18"/>
  <c r="I12" i="17" s="1"/>
  <c r="J12" s="1"/>
  <c r="K12"/>
  <c r="L12" s="1"/>
  <c r="Q12" i="18"/>
  <c r="M12" i="17" s="1"/>
  <c r="N12" s="1"/>
  <c r="R12" i="18"/>
  <c r="O12" i="17" s="1"/>
  <c r="P12" s="1"/>
  <c r="S12" i="18"/>
  <c r="Q12" i="17" s="1"/>
  <c r="R12" s="1"/>
  <c r="T12" i="18"/>
  <c r="S12" i="17" s="1"/>
  <c r="T12" s="1"/>
  <c r="U12" i="18"/>
  <c r="U12" i="17" s="1"/>
  <c r="N7" i="18"/>
  <c r="G7" i="17" s="1"/>
  <c r="H7" s="1"/>
  <c r="A1354" i="23"/>
  <c r="A15" i="19"/>
  <c r="A7" i="18" s="1"/>
  <c r="B39"/>
  <c r="B1355" i="23" s="1"/>
  <c r="I39" i="18"/>
  <c r="J39"/>
  <c r="H39"/>
  <c r="Q1355" i="23" s="1"/>
  <c r="S1355"/>
  <c r="D1359"/>
  <c r="F1359"/>
  <c r="H1359"/>
  <c r="J1359"/>
  <c r="L1359"/>
  <c r="N1359"/>
  <c r="P1359"/>
  <c r="R1359"/>
  <c r="A1360"/>
  <c r="C1360"/>
  <c r="N39" i="18"/>
  <c r="G39" i="22" s="1"/>
  <c r="BB39" s="1"/>
  <c r="O39" i="18"/>
  <c r="I39" i="22" s="1"/>
  <c r="K39"/>
  <c r="Q39" i="18"/>
  <c r="M39" i="22" s="1"/>
  <c r="R39" i="18"/>
  <c r="O39" i="22" s="1"/>
  <c r="BJ39" s="1"/>
  <c r="S39" i="18"/>
  <c r="Q39" i="22" s="1"/>
  <c r="T39" i="18"/>
  <c r="S39" i="22" s="1"/>
  <c r="U39" i="18"/>
  <c r="U39" i="22" s="1"/>
  <c r="N6" i="18"/>
  <c r="O6"/>
  <c r="Q6"/>
  <c r="R6"/>
  <c r="O6" i="17" s="1"/>
  <c r="P6" s="1"/>
  <c r="S6" i="18"/>
  <c r="T6"/>
  <c r="U6"/>
  <c r="U6" i="22" s="1"/>
  <c r="R7" i="23" s="1"/>
  <c r="O7" i="18"/>
  <c r="K7" i="17"/>
  <c r="L7" s="1"/>
  <c r="Q7" i="18"/>
  <c r="R7"/>
  <c r="S7"/>
  <c r="T7"/>
  <c r="U7"/>
  <c r="U7" i="22" s="1"/>
  <c r="R48" i="23" s="1"/>
  <c r="N8" i="18"/>
  <c r="O8"/>
  <c r="K8" i="17"/>
  <c r="L8" s="1"/>
  <c r="Q8" i="18"/>
  <c r="R8"/>
  <c r="O8" i="17" s="1"/>
  <c r="P8" s="1"/>
  <c r="S8" i="18"/>
  <c r="T8"/>
  <c r="S8" i="17" s="1"/>
  <c r="T8" s="1"/>
  <c r="U8" i="18"/>
  <c r="U8" i="22" s="1"/>
  <c r="R89" i="23" s="1"/>
  <c r="N9" i="18"/>
  <c r="G9" i="17" s="1"/>
  <c r="H9" s="1"/>
  <c r="O9" i="18"/>
  <c r="Q9"/>
  <c r="R9"/>
  <c r="O9" i="17" s="1"/>
  <c r="P9" s="1"/>
  <c r="S9" i="18"/>
  <c r="T9"/>
  <c r="S9" i="17" s="1"/>
  <c r="T9" s="1"/>
  <c r="U9" i="18"/>
  <c r="U9" i="22" s="1"/>
  <c r="R130" i="23" s="1"/>
  <c r="N10" i="18"/>
  <c r="O10"/>
  <c r="Q10"/>
  <c r="R10"/>
  <c r="S10"/>
  <c r="T10"/>
  <c r="U10"/>
  <c r="U10" i="22" s="1"/>
  <c r="R171" i="23" s="1"/>
  <c r="N11" i="18"/>
  <c r="O11"/>
  <c r="K11" i="17"/>
  <c r="L11" s="1"/>
  <c r="Q11" i="18"/>
  <c r="R11"/>
  <c r="O11" i="17" s="1"/>
  <c r="P11" s="1"/>
  <c r="S11" i="18"/>
  <c r="T11"/>
  <c r="U11"/>
  <c r="U11" i="22" s="1"/>
  <c r="R212" i="23" s="1"/>
  <c r="G12" i="22"/>
  <c r="D253" i="23" s="1"/>
  <c r="I12" i="22"/>
  <c r="M12"/>
  <c r="Q12"/>
  <c r="N13" i="18"/>
  <c r="G13" i="17" s="1"/>
  <c r="H13" s="1"/>
  <c r="O13" i="18"/>
  <c r="Q13"/>
  <c r="R13"/>
  <c r="S13"/>
  <c r="T13"/>
  <c r="S13" i="17" s="1"/>
  <c r="T13" s="1"/>
  <c r="U13" i="18"/>
  <c r="U13" i="22" s="1"/>
  <c r="R294" i="23" s="1"/>
  <c r="N14" i="18"/>
  <c r="G14" i="17" s="1"/>
  <c r="H14" s="1"/>
  <c r="O14" i="18"/>
  <c r="K14" i="17"/>
  <c r="L14" s="1"/>
  <c r="Q14" i="18"/>
  <c r="R14"/>
  <c r="O14" i="17" s="1"/>
  <c r="P14" s="1"/>
  <c r="S14" i="18"/>
  <c r="T14"/>
  <c r="S14" i="17" s="1"/>
  <c r="T14" s="1"/>
  <c r="U14" i="18"/>
  <c r="U14" i="22" s="1"/>
  <c r="R335" i="23" s="1"/>
  <c r="N15" i="18"/>
  <c r="O15"/>
  <c r="Q15"/>
  <c r="R15"/>
  <c r="S15"/>
  <c r="T15"/>
  <c r="S15" i="17" s="1"/>
  <c r="T15" s="1"/>
  <c r="U15" i="18"/>
  <c r="U15" i="22" s="1"/>
  <c r="R376" i="23" s="1"/>
  <c r="N16" i="18"/>
  <c r="O16"/>
  <c r="Q16"/>
  <c r="R16"/>
  <c r="S16"/>
  <c r="T16"/>
  <c r="U16"/>
  <c r="U16" i="22" s="1"/>
  <c r="R417" i="23" s="1"/>
  <c r="N17" i="18"/>
  <c r="G17" i="17" s="1"/>
  <c r="H17" s="1"/>
  <c r="O17" i="18"/>
  <c r="K17" i="17"/>
  <c r="L17" s="1"/>
  <c r="Q17" i="18"/>
  <c r="R17"/>
  <c r="O17" i="17" s="1"/>
  <c r="P17" s="1"/>
  <c r="S17" i="18"/>
  <c r="T17"/>
  <c r="U17"/>
  <c r="U17" i="22" s="1"/>
  <c r="R458" i="23" s="1"/>
  <c r="N18" i="18"/>
  <c r="G18" i="17" s="1"/>
  <c r="H18" s="1"/>
  <c r="O18" i="18"/>
  <c r="K18" i="17"/>
  <c r="L18" s="1"/>
  <c r="Q18" i="18"/>
  <c r="R18"/>
  <c r="O18" i="17" s="1"/>
  <c r="P18" s="1"/>
  <c r="S18" i="18"/>
  <c r="T18"/>
  <c r="S18" i="17" s="1"/>
  <c r="T18" s="1"/>
  <c r="U18" i="18"/>
  <c r="U18" i="22" s="1"/>
  <c r="R499" i="23" s="1"/>
  <c r="N19" i="18"/>
  <c r="O19"/>
  <c r="Q19"/>
  <c r="R19"/>
  <c r="O19" i="17" s="1"/>
  <c r="P19" s="1"/>
  <c r="S19" i="18"/>
  <c r="T19"/>
  <c r="S19" i="17" s="1"/>
  <c r="T19" s="1"/>
  <c r="U19" i="18"/>
  <c r="U19" i="22" s="1"/>
  <c r="R540" i="23" s="1"/>
  <c r="N20" i="18"/>
  <c r="G20" i="17" s="1"/>
  <c r="H20" s="1"/>
  <c r="O20" i="18"/>
  <c r="Q20"/>
  <c r="R20"/>
  <c r="S20"/>
  <c r="T20"/>
  <c r="U20"/>
  <c r="U20" i="22" s="1"/>
  <c r="R581" i="23" s="1"/>
  <c r="N21" i="18"/>
  <c r="O21"/>
  <c r="K21" i="17"/>
  <c r="L21" s="1"/>
  <c r="Q21" i="18"/>
  <c r="R21"/>
  <c r="S21"/>
  <c r="T21"/>
  <c r="U21"/>
  <c r="U21" i="22" s="1"/>
  <c r="R622" i="23" s="1"/>
  <c r="N22" i="18"/>
  <c r="G22" i="17" s="1"/>
  <c r="H22" s="1"/>
  <c r="O22" i="18"/>
  <c r="Q22"/>
  <c r="R22"/>
  <c r="O22" i="17" s="1"/>
  <c r="P22" s="1"/>
  <c r="S22" i="18"/>
  <c r="T22"/>
  <c r="S22" i="17" s="1"/>
  <c r="T22" s="1"/>
  <c r="U22" i="18"/>
  <c r="U22" i="22" s="1"/>
  <c r="R663" i="23" s="1"/>
  <c r="N23" i="18"/>
  <c r="O23"/>
  <c r="Q23"/>
  <c r="R23"/>
  <c r="S23"/>
  <c r="T23"/>
  <c r="S23" i="17" s="1"/>
  <c r="T23" s="1"/>
  <c r="U23" i="18"/>
  <c r="U23" i="22" s="1"/>
  <c r="R704" i="23" s="1"/>
  <c r="N24" i="18"/>
  <c r="G24" i="17" s="1"/>
  <c r="H24" s="1"/>
  <c r="O24" i="18"/>
  <c r="K24" i="17"/>
  <c r="L24" s="1"/>
  <c r="Q24" i="18"/>
  <c r="R24"/>
  <c r="S24"/>
  <c r="T24"/>
  <c r="U24"/>
  <c r="U24" i="22" s="1"/>
  <c r="R745" i="23" s="1"/>
  <c r="N25" i="18"/>
  <c r="O25"/>
  <c r="K25" i="17"/>
  <c r="L25" s="1"/>
  <c r="Q25" i="18"/>
  <c r="R25"/>
  <c r="O25" i="17" s="1"/>
  <c r="P25" s="1"/>
  <c r="S25" i="18"/>
  <c r="T25"/>
  <c r="U25"/>
  <c r="U25" i="22" s="1"/>
  <c r="R786" i="23" s="1"/>
  <c r="N26" i="18"/>
  <c r="G26" i="17" s="1"/>
  <c r="H26" s="1"/>
  <c r="O26" i="18"/>
  <c r="Q26"/>
  <c r="R26"/>
  <c r="O26" i="17" s="1"/>
  <c r="P26" s="1"/>
  <c r="S26" i="18"/>
  <c r="T26"/>
  <c r="S26" i="17" s="1"/>
  <c r="T26" s="1"/>
  <c r="U26" i="18"/>
  <c r="U26" i="22" s="1"/>
  <c r="R827" i="23" s="1"/>
  <c r="N27" i="18"/>
  <c r="O27"/>
  <c r="Q27"/>
  <c r="R27"/>
  <c r="S27"/>
  <c r="T27"/>
  <c r="U27"/>
  <c r="U27" i="22" s="1"/>
  <c r="R868" i="23" s="1"/>
  <c r="N28" i="18"/>
  <c r="G28" i="17" s="1"/>
  <c r="H28" s="1"/>
  <c r="O28" i="18"/>
  <c r="K28" i="17"/>
  <c r="L28" s="1"/>
  <c r="Q28" i="18"/>
  <c r="R28"/>
  <c r="S28"/>
  <c r="T28"/>
  <c r="U28"/>
  <c r="U28" i="22" s="1"/>
  <c r="R909" i="23" s="1"/>
  <c r="N29" i="18"/>
  <c r="O29"/>
  <c r="K29" i="17"/>
  <c r="L29" s="1"/>
  <c r="Q29" i="18"/>
  <c r="R29"/>
  <c r="S29"/>
  <c r="T29"/>
  <c r="S29" i="17" s="1"/>
  <c r="T29" s="1"/>
  <c r="U29" i="18"/>
  <c r="U29" i="22" s="1"/>
  <c r="R950" i="23" s="1"/>
  <c r="N30" i="18"/>
  <c r="O30"/>
  <c r="K30" i="17"/>
  <c r="L30" s="1"/>
  <c r="Q30" i="18"/>
  <c r="R30"/>
  <c r="O30" i="17" s="1"/>
  <c r="P30" s="1"/>
  <c r="S30" i="18"/>
  <c r="T30"/>
  <c r="S30" i="17" s="1"/>
  <c r="T30" s="1"/>
  <c r="U30" i="18"/>
  <c r="U30" i="22" s="1"/>
  <c r="R991" i="23" s="1"/>
  <c r="N31" i="18"/>
  <c r="G31" i="17" s="1"/>
  <c r="H31" s="1"/>
  <c r="O31" i="18"/>
  <c r="Q31"/>
  <c r="R31"/>
  <c r="S31"/>
  <c r="T31"/>
  <c r="U31"/>
  <c r="U31" i="22" s="1"/>
  <c r="R1032" i="23" s="1"/>
  <c r="N32" i="18"/>
  <c r="O32"/>
  <c r="Q32"/>
  <c r="R32"/>
  <c r="S32"/>
  <c r="T32"/>
  <c r="U32"/>
  <c r="U32" i="22" s="1"/>
  <c r="R1073" i="23" s="1"/>
  <c r="N33" i="18"/>
  <c r="G33" i="17" s="1"/>
  <c r="H33" s="1"/>
  <c r="O33" i="18"/>
  <c r="K33" i="17"/>
  <c r="L33" s="1"/>
  <c r="Q33" i="18"/>
  <c r="R33"/>
  <c r="O33" i="17" s="1"/>
  <c r="P33" s="1"/>
  <c r="S33" i="18"/>
  <c r="T33"/>
  <c r="S33" i="17" s="1"/>
  <c r="T33" s="1"/>
  <c r="U33" i="18"/>
  <c r="U33" i="22" s="1"/>
  <c r="R1114" i="23" s="1"/>
  <c r="N34" i="18"/>
  <c r="O34"/>
  <c r="K34" i="17"/>
  <c r="L34" s="1"/>
  <c r="Q34" i="18"/>
  <c r="R34"/>
  <c r="O34" i="17" s="1"/>
  <c r="P34" s="1"/>
  <c r="S34" i="18"/>
  <c r="T34"/>
  <c r="S34" i="17" s="1"/>
  <c r="T34" s="1"/>
  <c r="U34" i="18"/>
  <c r="U34" i="22" s="1"/>
  <c r="R1155" i="23" s="1"/>
  <c r="N35" i="18"/>
  <c r="G35" i="17" s="1"/>
  <c r="O35" i="18"/>
  <c r="K35" i="17"/>
  <c r="L35" s="1"/>
  <c r="Q35" i="18"/>
  <c r="R35"/>
  <c r="S35"/>
  <c r="T35"/>
  <c r="U35"/>
  <c r="N36"/>
  <c r="G36" i="22" s="1"/>
  <c r="O36" i="18"/>
  <c r="I36" i="22" s="1"/>
  <c r="K36"/>
  <c r="L36" s="1"/>
  <c r="Q36" i="18"/>
  <c r="M36" i="22" s="1"/>
  <c r="R36" i="18"/>
  <c r="O36" i="22" s="1"/>
  <c r="S36" i="18"/>
  <c r="Q36" i="22" s="1"/>
  <c r="T36" i="18"/>
  <c r="S36" i="22" s="1"/>
  <c r="U36" i="18"/>
  <c r="U36" i="22" s="1"/>
  <c r="N37" i="18"/>
  <c r="G37" i="22" s="1"/>
  <c r="D1278" i="23" s="1"/>
  <c r="O37" i="18"/>
  <c r="I37" i="22" s="1"/>
  <c r="J37" s="1"/>
  <c r="K37"/>
  <c r="L37" s="1"/>
  <c r="Q37" i="18"/>
  <c r="M37" i="22" s="1"/>
  <c r="N37" s="1"/>
  <c r="R37" i="18"/>
  <c r="O37" i="22" s="1"/>
  <c r="P37" s="1"/>
  <c r="S37" i="18"/>
  <c r="Q37" i="22" s="1"/>
  <c r="R37" s="1"/>
  <c r="T37" i="18"/>
  <c r="S37" i="22" s="1"/>
  <c r="T37" s="1"/>
  <c r="U37" i="18"/>
  <c r="U37" i="22" s="1"/>
  <c r="V37" s="1"/>
  <c r="BQ37" s="1"/>
  <c r="N38" i="18"/>
  <c r="G38" i="22" s="1"/>
  <c r="O38" i="18"/>
  <c r="I38" i="22" s="1"/>
  <c r="K38"/>
  <c r="L38" s="1"/>
  <c r="Q38" i="18"/>
  <c r="M38" i="22" s="1"/>
  <c r="N38" s="1"/>
  <c r="R38" i="18"/>
  <c r="O38" i="22" s="1"/>
  <c r="P38" s="1"/>
  <c r="S38" i="18"/>
  <c r="Q38" i="22" s="1"/>
  <c r="T38" i="18"/>
  <c r="S38" i="22" s="1"/>
  <c r="P1319" i="23" s="1"/>
  <c r="U38" i="18"/>
  <c r="U38" i="22" s="1"/>
  <c r="N40" i="18"/>
  <c r="G40" i="22" s="1"/>
  <c r="H40" s="1"/>
  <c r="O40" i="18"/>
  <c r="I40" i="22" s="1"/>
  <c r="J40" s="1"/>
  <c r="K40"/>
  <c r="L40" s="1"/>
  <c r="Q40" i="18"/>
  <c r="M40" i="22" s="1"/>
  <c r="N40" s="1"/>
  <c r="R40" i="18"/>
  <c r="O40" i="22" s="1"/>
  <c r="P40" s="1"/>
  <c r="S40" i="18"/>
  <c r="Q40" i="22" s="1"/>
  <c r="R40" s="1"/>
  <c r="T40" i="18"/>
  <c r="S40" i="22" s="1"/>
  <c r="BN40" s="1"/>
  <c r="U40" i="18"/>
  <c r="U40" i="22" s="1"/>
  <c r="V40" s="1"/>
  <c r="BQ40" s="1"/>
  <c r="N41" i="18"/>
  <c r="G41" i="22" s="1"/>
  <c r="H41" s="1"/>
  <c r="O41" i="18"/>
  <c r="I41" i="22" s="1"/>
  <c r="J41" s="1"/>
  <c r="K41"/>
  <c r="L41" s="1"/>
  <c r="Q41" i="18"/>
  <c r="M41" i="22" s="1"/>
  <c r="R41" i="18"/>
  <c r="O41" i="22" s="1"/>
  <c r="S41" i="18"/>
  <c r="Q41" i="22" s="1"/>
  <c r="BL41" s="1"/>
  <c r="T41" i="18"/>
  <c r="S41" i="22" s="1"/>
  <c r="T41" s="1"/>
  <c r="U41" i="18"/>
  <c r="U41" i="22" s="1"/>
  <c r="V41" s="1"/>
  <c r="N42" i="18"/>
  <c r="G42" i="22" s="1"/>
  <c r="O42" i="18"/>
  <c r="I42" i="22" s="1"/>
  <c r="BD42" s="1"/>
  <c r="K42"/>
  <c r="L42" s="1"/>
  <c r="Q42" i="18"/>
  <c r="M42" i="22" s="1"/>
  <c r="BH42" s="1"/>
  <c r="R42" i="18"/>
  <c r="O42" i="22" s="1"/>
  <c r="P42" s="1"/>
  <c r="S42" i="18"/>
  <c r="Q42" i="22" s="1"/>
  <c r="BL42" s="1"/>
  <c r="T42" i="18"/>
  <c r="S42" i="22" s="1"/>
  <c r="U42" i="18"/>
  <c r="U42" i="22" s="1"/>
  <c r="N43" i="18"/>
  <c r="G43" i="22" s="1"/>
  <c r="H43" s="1"/>
  <c r="O43" i="18"/>
  <c r="I43" i="22" s="1"/>
  <c r="F1524" i="23" s="1"/>
  <c r="K43" i="22"/>
  <c r="Q43" i="18"/>
  <c r="M43" i="22" s="1"/>
  <c r="N43" s="1"/>
  <c r="R43" i="18"/>
  <c r="O43" i="22" s="1"/>
  <c r="P43" s="1"/>
  <c r="S43" i="18"/>
  <c r="Q43" i="22" s="1"/>
  <c r="T43" i="18"/>
  <c r="S43" i="22" s="1"/>
  <c r="P1524" i="23" s="1"/>
  <c r="U43" i="18"/>
  <c r="U43" i="22" s="1"/>
  <c r="V43" s="1"/>
  <c r="N44" i="18"/>
  <c r="G44" i="22" s="1"/>
  <c r="H44" s="1"/>
  <c r="O44" i="18"/>
  <c r="I44" i="22" s="1"/>
  <c r="K44"/>
  <c r="Q44" i="18"/>
  <c r="M44" i="22" s="1"/>
  <c r="R44" i="18"/>
  <c r="O44" i="22" s="1"/>
  <c r="P44" s="1"/>
  <c r="S44" i="18"/>
  <c r="Q44" i="22" s="1"/>
  <c r="BL44" s="1"/>
  <c r="T44" i="18"/>
  <c r="S44" i="22" s="1"/>
  <c r="BN44" s="1"/>
  <c r="U44" i="18"/>
  <c r="U44" i="22" s="1"/>
  <c r="BP44" s="1"/>
  <c r="N45" i="18"/>
  <c r="G45" i="22" s="1"/>
  <c r="O45" i="18"/>
  <c r="I45" i="22" s="1"/>
  <c r="J45" s="1"/>
  <c r="K45"/>
  <c r="L45" s="1"/>
  <c r="Q45" i="18"/>
  <c r="M45" i="22" s="1"/>
  <c r="N45" s="1"/>
  <c r="R45" i="18"/>
  <c r="O45" i="22" s="1"/>
  <c r="BJ45" s="1"/>
  <c r="S45" i="18"/>
  <c r="Q45" i="22" s="1"/>
  <c r="R45" s="1"/>
  <c r="T45" i="18"/>
  <c r="S45" i="22" s="1"/>
  <c r="T45" s="1"/>
  <c r="U45" i="18"/>
  <c r="U45" i="22" s="1"/>
  <c r="V45" s="1"/>
  <c r="N46" i="18"/>
  <c r="G46" i="22" s="1"/>
  <c r="BB46" s="1"/>
  <c r="O46" i="18"/>
  <c r="I46" i="22" s="1"/>
  <c r="J46" s="1"/>
  <c r="K46"/>
  <c r="L46" s="1"/>
  <c r="Q46" i="18"/>
  <c r="M46" i="22" s="1"/>
  <c r="J1647" i="23" s="1"/>
  <c r="R46" i="18"/>
  <c r="O46" i="22" s="1"/>
  <c r="BJ46" s="1"/>
  <c r="S46" i="18"/>
  <c r="Q46" i="22" s="1"/>
  <c r="BL46" s="1"/>
  <c r="T46" i="18"/>
  <c r="S46" i="22" s="1"/>
  <c r="U46" i="18"/>
  <c r="U46" i="22" s="1"/>
  <c r="N47" i="18"/>
  <c r="G47" i="22" s="1"/>
  <c r="BB47" s="1"/>
  <c r="O47" i="18"/>
  <c r="I47" i="22" s="1"/>
  <c r="BD47" s="1"/>
  <c r="K47"/>
  <c r="L47" s="1"/>
  <c r="Q47" i="18"/>
  <c r="M47" i="22" s="1"/>
  <c r="N47" s="1"/>
  <c r="R47" i="18"/>
  <c r="O47" i="22" s="1"/>
  <c r="BJ47" s="1"/>
  <c r="S47" i="18"/>
  <c r="Q47" i="22" s="1"/>
  <c r="N1688" i="23" s="1"/>
  <c r="T47" i="18"/>
  <c r="S47" i="22" s="1"/>
  <c r="BN47" s="1"/>
  <c r="U47" i="18"/>
  <c r="U47" i="22" s="1"/>
  <c r="N48" i="18"/>
  <c r="G48" i="22" s="1"/>
  <c r="D1729" i="23" s="1"/>
  <c r="O48" i="18"/>
  <c r="I48" i="22" s="1"/>
  <c r="J48" s="1"/>
  <c r="K48"/>
  <c r="Q48" i="18"/>
  <c r="M48" i="22" s="1"/>
  <c r="J1729" i="23" s="1"/>
  <c r="R48" i="18"/>
  <c r="O48" i="22" s="1"/>
  <c r="BJ48" s="1"/>
  <c r="S48" i="18"/>
  <c r="Q48" i="22" s="1"/>
  <c r="BL48" s="1"/>
  <c r="T48" i="18"/>
  <c r="S48" i="22" s="1"/>
  <c r="T48" s="1"/>
  <c r="U48" i="18"/>
  <c r="U48" i="22" s="1"/>
  <c r="R1729" i="23" s="1"/>
  <c r="N49" i="18"/>
  <c r="G49" i="22" s="1"/>
  <c r="O49" i="18"/>
  <c r="I49" i="22" s="1"/>
  <c r="J49" s="1"/>
  <c r="K49"/>
  <c r="L49" s="1"/>
  <c r="Q49" i="18"/>
  <c r="M49" i="22" s="1"/>
  <c r="BH49" s="1"/>
  <c r="R49" i="18"/>
  <c r="O49" i="22" s="1"/>
  <c r="BJ49" s="1"/>
  <c r="S49" i="18"/>
  <c r="Q49" i="22" s="1"/>
  <c r="T49" i="18"/>
  <c r="S49" i="22" s="1"/>
  <c r="U49" i="18"/>
  <c r="U49" i="22" s="1"/>
  <c r="BP49" s="1"/>
  <c r="N50" i="18"/>
  <c r="G50" i="22" s="1"/>
  <c r="O50" i="18"/>
  <c r="I50" i="22" s="1"/>
  <c r="BD50" s="1"/>
  <c r="K50"/>
  <c r="Q50" i="18"/>
  <c r="M50" i="22" s="1"/>
  <c r="N50" s="1"/>
  <c r="R50" i="18"/>
  <c r="O50" i="22" s="1"/>
  <c r="S50" i="18"/>
  <c r="Q50" i="22" s="1"/>
  <c r="N1811" i="23" s="1"/>
  <c r="T50" i="18"/>
  <c r="S50" i="22" s="1"/>
  <c r="P1811" i="23" s="1"/>
  <c r="U50" i="18"/>
  <c r="U50" i="22" s="1"/>
  <c r="BP50" s="1"/>
  <c r="N51" i="18"/>
  <c r="G51" i="22" s="1"/>
  <c r="O51" i="18"/>
  <c r="I51" i="22" s="1"/>
  <c r="K51"/>
  <c r="Q51" i="18"/>
  <c r="M51" i="22" s="1"/>
  <c r="N51" s="1"/>
  <c r="R51" i="18"/>
  <c r="O51" i="22" s="1"/>
  <c r="P51" s="1"/>
  <c r="S51" i="18"/>
  <c r="Q51" i="22" s="1"/>
  <c r="T51" i="18"/>
  <c r="S51" i="22" s="1"/>
  <c r="U51" i="18"/>
  <c r="U51" i="22" s="1"/>
  <c r="R1852" i="23" s="1"/>
  <c r="N52" i="18"/>
  <c r="G52" i="22" s="1"/>
  <c r="D1893" i="23" s="1"/>
  <c r="O52" i="18"/>
  <c r="I52" i="22" s="1"/>
  <c r="BD52" s="1"/>
  <c r="K52"/>
  <c r="Q52" i="18"/>
  <c r="M52" i="22" s="1"/>
  <c r="N52" s="1"/>
  <c r="R52" i="18"/>
  <c r="O52" i="22" s="1"/>
  <c r="BJ52" s="1"/>
  <c r="S52" i="18"/>
  <c r="Q52" i="22" s="1"/>
  <c r="T52" i="18"/>
  <c r="S52" i="22" s="1"/>
  <c r="U52" i="18"/>
  <c r="U52" i="22" s="1"/>
  <c r="N53" i="18"/>
  <c r="G53" i="22" s="1"/>
  <c r="O53" i="18"/>
  <c r="I53" i="22" s="1"/>
  <c r="J53" s="1"/>
  <c r="K53"/>
  <c r="L53" s="1"/>
  <c r="Q53" i="18"/>
  <c r="M53" i="22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K54"/>
  <c r="L54" s="1"/>
  <c r="Q54" i="18"/>
  <c r="M54" i="22" s="1"/>
  <c r="R54" i="18"/>
  <c r="O54" i="22" s="1"/>
  <c r="L1975" i="23" s="1"/>
  <c r="S54" i="18"/>
  <c r="Q54" i="22" s="1"/>
  <c r="T54" i="18"/>
  <c r="S54" i="22" s="1"/>
  <c r="BN54" s="1"/>
  <c r="U54" i="18"/>
  <c r="U54" i="22" s="1"/>
  <c r="N55" i="18"/>
  <c r="G55" i="22" s="1"/>
  <c r="H55" s="1"/>
  <c r="O55" i="18"/>
  <c r="I55" i="22" s="1"/>
  <c r="J55" s="1"/>
  <c r="BE55" s="1"/>
  <c r="K55"/>
  <c r="Q55" i="18"/>
  <c r="M55" i="22" s="1"/>
  <c r="R55" i="18"/>
  <c r="O55" i="22" s="1"/>
  <c r="L2016" i="23" s="1"/>
  <c r="S55" i="18"/>
  <c r="Q55" i="22" s="1"/>
  <c r="BL55" s="1"/>
  <c r="T55" i="18"/>
  <c r="S55" i="22" s="1"/>
  <c r="BN55" s="1"/>
  <c r="U55" i="18"/>
  <c r="U55" i="22" s="1"/>
  <c r="N56" i="18"/>
  <c r="G56" i="22" s="1"/>
  <c r="BB56" s="1"/>
  <c r="O56" i="18"/>
  <c r="I56" i="22" s="1"/>
  <c r="F2057" i="23" s="1"/>
  <c r="K56" i="22"/>
  <c r="Q56" i="18"/>
  <c r="M56" i="22" s="1"/>
  <c r="R56" i="18"/>
  <c r="O56" i="22" s="1"/>
  <c r="BJ56" s="1"/>
  <c r="S56" i="18"/>
  <c r="Q56" i="22" s="1"/>
  <c r="BL56" s="1"/>
  <c r="T56" i="18"/>
  <c r="S56" i="22" s="1"/>
  <c r="T56" s="1"/>
  <c r="U56" i="18"/>
  <c r="U56" i="22" s="1"/>
  <c r="V56" s="1"/>
  <c r="N57" i="18"/>
  <c r="G57" i="22" s="1"/>
  <c r="H57" s="1"/>
  <c r="O57" i="18"/>
  <c r="I57" i="22" s="1"/>
  <c r="BD57" s="1"/>
  <c r="K57"/>
  <c r="Q57" i="18"/>
  <c r="M57" i="22" s="1"/>
  <c r="N57" s="1"/>
  <c r="R57" i="18"/>
  <c r="O57" i="22" s="1"/>
  <c r="BJ57" s="1"/>
  <c r="S57" i="18"/>
  <c r="Q57" i="22" s="1"/>
  <c r="T57" i="18"/>
  <c r="S57" i="22" s="1"/>
  <c r="BN57" s="1"/>
  <c r="U57" i="18"/>
  <c r="U57" i="22" s="1"/>
  <c r="V57" s="1"/>
  <c r="BQ57" s="1"/>
  <c r="N58" i="18"/>
  <c r="G58" i="22" s="1"/>
  <c r="BB58" s="1"/>
  <c r="O58" i="18"/>
  <c r="I58" i="22" s="1"/>
  <c r="J58" s="1"/>
  <c r="K58"/>
  <c r="Q58" i="18"/>
  <c r="M58" i="22" s="1"/>
  <c r="BH58" s="1"/>
  <c r="R58" i="18"/>
  <c r="O58" i="22" s="1"/>
  <c r="P58" s="1"/>
  <c r="S58" i="18"/>
  <c r="Q58" i="22" s="1"/>
  <c r="R58" s="1"/>
  <c r="T58" i="18"/>
  <c r="S58" i="22" s="1"/>
  <c r="BN58" s="1"/>
  <c r="U58" i="18"/>
  <c r="U58" i="22" s="1"/>
  <c r="N59" i="18"/>
  <c r="G59" i="22" s="1"/>
  <c r="BB59" s="1"/>
  <c r="O59" i="18"/>
  <c r="I59" i="22" s="1"/>
  <c r="J59" s="1"/>
  <c r="K59"/>
  <c r="L59" s="1"/>
  <c r="Q59" i="18"/>
  <c r="M59" i="22" s="1"/>
  <c r="BH59" s="1"/>
  <c r="R59" i="18"/>
  <c r="O59" i="22" s="1"/>
  <c r="P59" s="1"/>
  <c r="S59" i="18"/>
  <c r="Q59" i="22" s="1"/>
  <c r="N2180" i="23" s="1"/>
  <c r="T59" i="18"/>
  <c r="S59" i="22" s="1"/>
  <c r="BN59" s="1"/>
  <c r="U59" i="18"/>
  <c r="U59" i="22" s="1"/>
  <c r="BP59" s="1"/>
  <c r="N60" i="18"/>
  <c r="G60" i="22" s="1"/>
  <c r="BB60" s="1"/>
  <c r="O60" i="18"/>
  <c r="I60" i="22" s="1"/>
  <c r="BD60" s="1"/>
  <c r="K60"/>
  <c r="L60" s="1"/>
  <c r="Q60" i="18"/>
  <c r="M60" i="22" s="1"/>
  <c r="R60" i="18"/>
  <c r="O60" i="22" s="1"/>
  <c r="BJ60" s="1"/>
  <c r="S60" i="18"/>
  <c r="Q60" i="22" s="1"/>
  <c r="T60" i="18"/>
  <c r="S60" i="22" s="1"/>
  <c r="U60" i="18"/>
  <c r="U60" i="22" s="1"/>
  <c r="V60" s="1"/>
  <c r="N61" i="18"/>
  <c r="G61" i="22" s="1"/>
  <c r="H61" s="1"/>
  <c r="O61" i="18"/>
  <c r="I61" i="22" s="1"/>
  <c r="K61"/>
  <c r="Q61" i="18"/>
  <c r="M61" i="22" s="1"/>
  <c r="BH61" s="1"/>
  <c r="R61" i="18"/>
  <c r="O61" i="22" s="1"/>
  <c r="S61" i="18"/>
  <c r="Q61" i="22" s="1"/>
  <c r="BL61" s="1"/>
  <c r="T61" i="18"/>
  <c r="S61" i="22" s="1"/>
  <c r="BN61" s="1"/>
  <c r="U61" i="18"/>
  <c r="U61" i="22" s="1"/>
  <c r="N62" i="18"/>
  <c r="G62" i="22" s="1"/>
  <c r="BB62" s="1"/>
  <c r="O62" i="18"/>
  <c r="I62" i="22" s="1"/>
  <c r="BD62" s="1"/>
  <c r="K62"/>
  <c r="L62" s="1"/>
  <c r="Q62" i="18"/>
  <c r="M62" i="22" s="1"/>
  <c r="N62" s="1"/>
  <c r="R62" i="18"/>
  <c r="O62" i="22" s="1"/>
  <c r="BJ62" s="1"/>
  <c r="S62" i="18"/>
  <c r="Q62" i="22" s="1"/>
  <c r="BL62" s="1"/>
  <c r="T62" i="18"/>
  <c r="S62" i="22" s="1"/>
  <c r="BN62" s="1"/>
  <c r="U62" i="18"/>
  <c r="U62" i="22" s="1"/>
  <c r="N63" i="18"/>
  <c r="G63" i="22" s="1"/>
  <c r="BB63" s="1"/>
  <c r="O63" i="18"/>
  <c r="I63" i="22" s="1"/>
  <c r="K63"/>
  <c r="Q63" i="18"/>
  <c r="M63" i="22" s="1"/>
  <c r="N63" s="1"/>
  <c r="R63" i="18"/>
  <c r="O63" i="22" s="1"/>
  <c r="BJ63" s="1"/>
  <c r="S63" i="18"/>
  <c r="Q63" i="22" s="1"/>
  <c r="BL63" s="1"/>
  <c r="T63" i="18"/>
  <c r="S63" i="22" s="1"/>
  <c r="T63" s="1"/>
  <c r="U63" i="18"/>
  <c r="U63" i="22" s="1"/>
  <c r="N64" i="18"/>
  <c r="G64" i="22" s="1"/>
  <c r="BB64" s="1"/>
  <c r="O64" i="18"/>
  <c r="I64" i="22" s="1"/>
  <c r="F2385" i="23" s="1"/>
  <c r="K64" i="22"/>
  <c r="L64" s="1"/>
  <c r="Q64" i="18"/>
  <c r="M64" i="22" s="1"/>
  <c r="BH64" s="1"/>
  <c r="R64" i="18"/>
  <c r="O64" i="22" s="1"/>
  <c r="BJ64" s="1"/>
  <c r="S64" i="18"/>
  <c r="Q64" i="22" s="1"/>
  <c r="BL64" s="1"/>
  <c r="T64" i="18"/>
  <c r="S64" i="22" s="1"/>
  <c r="U64" i="18"/>
  <c r="U64" i="22" s="1"/>
  <c r="V64" s="1"/>
  <c r="BQ64" s="1"/>
  <c r="N65" i="18"/>
  <c r="G65" i="22" s="1"/>
  <c r="BB65" s="1"/>
  <c r="O65" i="18"/>
  <c r="I65" i="22" s="1"/>
  <c r="K65"/>
  <c r="Q65" i="18"/>
  <c r="M65" i="22" s="1"/>
  <c r="R65" i="18"/>
  <c r="O65" i="22" s="1"/>
  <c r="BJ65" s="1"/>
  <c r="S65" i="18"/>
  <c r="Q65" i="22" s="1"/>
  <c r="T65" i="18"/>
  <c r="S65" i="22" s="1"/>
  <c r="BN65" s="1"/>
  <c r="U65" i="18"/>
  <c r="U65" i="22" s="1"/>
  <c r="BP65" s="1"/>
  <c r="W1360" i="23"/>
  <c r="W1374"/>
  <c r="AL39" i="22"/>
  <c r="X1374" i="23" s="1"/>
  <c r="AJ39" i="22"/>
  <c r="A1313" i="23"/>
  <c r="B38" i="18"/>
  <c r="I38"/>
  <c r="AI38" i="22" s="1"/>
  <c r="J38" i="18"/>
  <c r="H38"/>
  <c r="S1314" i="23"/>
  <c r="D1318"/>
  <c r="F1318"/>
  <c r="H1318"/>
  <c r="J1318"/>
  <c r="L1318"/>
  <c r="N1318"/>
  <c r="P1318"/>
  <c r="R1318"/>
  <c r="A1319"/>
  <c r="C1319"/>
  <c r="J1319"/>
  <c r="L1319"/>
  <c r="W1319"/>
  <c r="W1333"/>
  <c r="AL38" i="22"/>
  <c r="X1333" i="23" s="1"/>
  <c r="J65" i="18"/>
  <c r="AL65" i="22"/>
  <c r="X2440" i="23" s="1"/>
  <c r="I65" i="18"/>
  <c r="F2421" i="23" s="1"/>
  <c r="B65" i="18"/>
  <c r="H65"/>
  <c r="W2440" i="23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B64"/>
  <c r="H64"/>
  <c r="Q2380" i="23" s="1"/>
  <c r="W2399"/>
  <c r="W2385"/>
  <c r="A2385"/>
  <c r="R2384"/>
  <c r="P2384"/>
  <c r="N2384"/>
  <c r="L2384"/>
  <c r="J2384"/>
  <c r="H2384"/>
  <c r="F2384"/>
  <c r="D2384"/>
  <c r="S2380"/>
  <c r="A2379"/>
  <c r="J63" i="18"/>
  <c r="AJ63" i="22" s="1"/>
  <c r="AL63"/>
  <c r="X2358" i="23" s="1"/>
  <c r="I63" i="18"/>
  <c r="B63"/>
  <c r="H63"/>
  <c r="Q2339" i="23" s="1"/>
  <c r="W2358"/>
  <c r="W2344"/>
  <c r="A2344"/>
  <c r="R2343"/>
  <c r="P2343"/>
  <c r="N2343"/>
  <c r="L2343"/>
  <c r="J2343"/>
  <c r="H2343"/>
  <c r="F2343"/>
  <c r="D2343"/>
  <c r="S2339"/>
  <c r="A2338"/>
  <c r="J62" i="18"/>
  <c r="AL62" i="22"/>
  <c r="X2317" i="23" s="1"/>
  <c r="I62" i="18"/>
  <c r="B62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A2297"/>
  <c r="J61" i="18"/>
  <c r="AL61" i="22"/>
  <c r="X2276" i="23" s="1"/>
  <c r="I61" i="18"/>
  <c r="B61"/>
  <c r="C2262" i="23" s="1"/>
  <c r="H61" i="18"/>
  <c r="Q2257" i="23" s="1"/>
  <c r="B2257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E60" i="22" s="1"/>
  <c r="AY60" s="1"/>
  <c r="B60" i="18"/>
  <c r="H60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J59" i="22" s="1"/>
  <c r="AL59"/>
  <c r="I59" i="18"/>
  <c r="X2194" i="23"/>
  <c r="F2180"/>
  <c r="B59" i="18"/>
  <c r="C2180" i="23" s="1"/>
  <c r="H59" i="18"/>
  <c r="B2175" i="23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X2153" i="23" s="1"/>
  <c r="I58" i="18"/>
  <c r="O2139" i="23"/>
  <c r="AC2139" s="1"/>
  <c r="B58" i="18"/>
  <c r="B58" i="22" s="1"/>
  <c r="AV58" s="1"/>
  <c r="H58" i="18"/>
  <c r="Q2134" i="23" s="1"/>
  <c r="W2153"/>
  <c r="W2139"/>
  <c r="A2139"/>
  <c r="R2138"/>
  <c r="P2138"/>
  <c r="N2138"/>
  <c r="L2138"/>
  <c r="J2138"/>
  <c r="H2138"/>
  <c r="F2138"/>
  <c r="D2138"/>
  <c r="S2134"/>
  <c r="A2133"/>
  <c r="J57" i="18"/>
  <c r="AJ57" i="22" s="1"/>
  <c r="AL57"/>
  <c r="X2112" i="23" s="1"/>
  <c r="I57" i="18"/>
  <c r="J2098" i="23"/>
  <c r="B57" i="18"/>
  <c r="H57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L56" i="22"/>
  <c r="X2071" i="23" s="1"/>
  <c r="I56" i="18"/>
  <c r="R2057" i="23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AJ55" i="22" s="1"/>
  <c r="AL55"/>
  <c r="I55" i="18"/>
  <c r="X2030" i="23"/>
  <c r="B55" i="18"/>
  <c r="B55" i="22" s="1"/>
  <c r="AV55" s="1"/>
  <c r="H55" i="18"/>
  <c r="B2011" i="23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I54" i="18"/>
  <c r="E54" i="22" s="1"/>
  <c r="AY54" s="1"/>
  <c r="X1989" i="23"/>
  <c r="B54" i="18"/>
  <c r="B54" i="22" s="1"/>
  <c r="AV54" s="1"/>
  <c r="H54" i="18"/>
  <c r="Q1970" i="23" s="1"/>
  <c r="B1970"/>
  <c r="W1989"/>
  <c r="W1975"/>
  <c r="A1975"/>
  <c r="R1974"/>
  <c r="P1974"/>
  <c r="N1974"/>
  <c r="L1974"/>
  <c r="J1974"/>
  <c r="H1974"/>
  <c r="F1974"/>
  <c r="D1974"/>
  <c r="S1970"/>
  <c r="A1969"/>
  <c r="J53" i="18"/>
  <c r="AJ53" i="22"/>
  <c r="AL53"/>
  <c r="I53" i="18"/>
  <c r="X1948" i="23"/>
  <c r="B53" i="18"/>
  <c r="H53"/>
  <c r="W1948" i="23"/>
  <c r="W1934"/>
  <c r="A1934"/>
  <c r="R1933"/>
  <c r="P1933"/>
  <c r="N1933"/>
  <c r="L1933"/>
  <c r="J1933"/>
  <c r="H1933"/>
  <c r="F1933"/>
  <c r="D1933"/>
  <c r="S1929"/>
  <c r="A1928"/>
  <c r="J52" i="18"/>
  <c r="AL52" i="22"/>
  <c r="X1907" i="23" s="1"/>
  <c r="I52" i="18"/>
  <c r="B52"/>
  <c r="H52"/>
  <c r="Q1888" i="23" s="1"/>
  <c r="B1888"/>
  <c r="W1907"/>
  <c r="W1893"/>
  <c r="A1893"/>
  <c r="R1892"/>
  <c r="P1892"/>
  <c r="N1892"/>
  <c r="L1892"/>
  <c r="J1892"/>
  <c r="H1892"/>
  <c r="F1892"/>
  <c r="D1892"/>
  <c r="S1888"/>
  <c r="A1887"/>
  <c r="J51" i="18"/>
  <c r="AL51" i="22"/>
  <c r="X1866" i="23" s="1"/>
  <c r="I51" i="18"/>
  <c r="B51"/>
  <c r="H51"/>
  <c r="B1847" i="23"/>
  <c r="W1866"/>
  <c r="W1852"/>
  <c r="A1852"/>
  <c r="R1851"/>
  <c r="P1851"/>
  <c r="N1851"/>
  <c r="L1851"/>
  <c r="J1851"/>
  <c r="H1851"/>
  <c r="F1851"/>
  <c r="D1851"/>
  <c r="S1847"/>
  <c r="A1846"/>
  <c r="J50" i="18"/>
  <c r="AL50" i="22"/>
  <c r="X1825" i="23" s="1"/>
  <c r="I50" i="18"/>
  <c r="E50" i="22" s="1"/>
  <c r="AY50" s="1"/>
  <c r="J1811" i="23"/>
  <c r="B50" i="18"/>
  <c r="C1811" i="23" s="1"/>
  <c r="H50" i="18"/>
  <c r="Q1806" i="23" s="1"/>
  <c r="B1806"/>
  <c r="W1825"/>
  <c r="W1811"/>
  <c r="A1811"/>
  <c r="R1810"/>
  <c r="P1810"/>
  <c r="N1810"/>
  <c r="L1810"/>
  <c r="J1810"/>
  <c r="H1810"/>
  <c r="F1810"/>
  <c r="D1810"/>
  <c r="S1806"/>
  <c r="A1805"/>
  <c r="J49" i="18"/>
  <c r="AL49" i="22"/>
  <c r="X1784" i="23" s="1"/>
  <c r="AJ49" i="22"/>
  <c r="I49" i="18"/>
  <c r="B49"/>
  <c r="C1770" i="23" s="1"/>
  <c r="H49" i="18"/>
  <c r="W1784" i="23"/>
  <c r="W1770"/>
  <c r="A1770"/>
  <c r="R1769"/>
  <c r="P1769"/>
  <c r="N1769"/>
  <c r="L1769"/>
  <c r="J1769"/>
  <c r="H1769"/>
  <c r="F1769"/>
  <c r="D1769"/>
  <c r="S1765"/>
  <c r="A1764"/>
  <c r="J48" i="18"/>
  <c r="AL48" i="22"/>
  <c r="X1743" i="23" s="1"/>
  <c r="AJ48" i="22"/>
  <c r="I48" i="18"/>
  <c r="P1729" i="23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AL47" i="22"/>
  <c r="X1702" i="23" s="1"/>
  <c r="AJ47" i="22"/>
  <c r="I47" i="18"/>
  <c r="H1688" i="23"/>
  <c r="B47" i="18"/>
  <c r="H47"/>
  <c r="B1683" i="23"/>
  <c r="W1702"/>
  <c r="W1688"/>
  <c r="A1688"/>
  <c r="R1687"/>
  <c r="P1687"/>
  <c r="N1687"/>
  <c r="L1687"/>
  <c r="J1687"/>
  <c r="H1687"/>
  <c r="F1687"/>
  <c r="D1687"/>
  <c r="S1683"/>
  <c r="A1682"/>
  <c r="J46" i="18"/>
  <c r="K1642" i="23" s="1"/>
  <c r="AL46" i="22"/>
  <c r="X1661" i="23" s="1"/>
  <c r="I46" i="18"/>
  <c r="AI46" i="22" s="1"/>
  <c r="B46" i="18"/>
  <c r="B46" i="22" s="1"/>
  <c r="AV46" s="1"/>
  <c r="H46" i="18"/>
  <c r="Q1642" i="23" s="1"/>
  <c r="W1661"/>
  <c r="W1647"/>
  <c r="A1647"/>
  <c r="R1646"/>
  <c r="P1646"/>
  <c r="N1646"/>
  <c r="L1646"/>
  <c r="J1646"/>
  <c r="H1646"/>
  <c r="F1646"/>
  <c r="D1646"/>
  <c r="S1642"/>
  <c r="A1641"/>
  <c r="J45" i="18"/>
  <c r="AJ45" i="22" s="1"/>
  <c r="AL45"/>
  <c r="X1620" i="23" s="1"/>
  <c r="I45" i="18"/>
  <c r="Q1606" i="23"/>
  <c r="AD1606" s="1"/>
  <c r="B45" i="18"/>
  <c r="C1606" i="23" s="1"/>
  <c r="H45" i="18"/>
  <c r="B1601" i="23"/>
  <c r="W1606"/>
  <c r="A1606"/>
  <c r="R1605"/>
  <c r="P1605"/>
  <c r="N1605"/>
  <c r="L1605"/>
  <c r="J1605"/>
  <c r="H1605"/>
  <c r="F1605"/>
  <c r="D1605"/>
  <c r="S1601"/>
  <c r="A1600"/>
  <c r="J44" i="18"/>
  <c r="AL44" i="22"/>
  <c r="X1579" i="23" s="1"/>
  <c r="I44" i="18"/>
  <c r="B44"/>
  <c r="B44" i="22" s="1"/>
  <c r="AV44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B43" i="18"/>
  <c r="C1524" i="23" s="1"/>
  <c r="H43" i="18"/>
  <c r="B1519" i="23"/>
  <c r="W1538"/>
  <c r="W1524"/>
  <c r="A1524"/>
  <c r="R1523"/>
  <c r="P1523"/>
  <c r="N1523"/>
  <c r="L1523"/>
  <c r="J1523"/>
  <c r="H1523"/>
  <c r="F1523"/>
  <c r="D1523"/>
  <c r="S1519"/>
  <c r="A1518"/>
  <c r="J42" i="18"/>
  <c r="AL42" i="22"/>
  <c r="X1497" i="23" s="1"/>
  <c r="I42" i="18"/>
  <c r="E42" i="22" s="1"/>
  <c r="AY42" s="1"/>
  <c r="B42" i="18"/>
  <c r="H42"/>
  <c r="AH42" i="22" s="1"/>
  <c r="W1497" i="23"/>
  <c r="W1483"/>
  <c r="A1483"/>
  <c r="R1482"/>
  <c r="P1482"/>
  <c r="N1482"/>
  <c r="L1482"/>
  <c r="J1482"/>
  <c r="H1482"/>
  <c r="F1482"/>
  <c r="D1482"/>
  <c r="S1478"/>
  <c r="A1477"/>
  <c r="J41" i="18"/>
  <c r="AL41" i="22"/>
  <c r="X1456" i="23" s="1"/>
  <c r="I41" i="18"/>
  <c r="B41"/>
  <c r="H41"/>
  <c r="W1456" i="23"/>
  <c r="W1442"/>
  <c r="A1442"/>
  <c r="R1441"/>
  <c r="P1441"/>
  <c r="N1441"/>
  <c r="L1441"/>
  <c r="J1441"/>
  <c r="H1441"/>
  <c r="F1441"/>
  <c r="D1441"/>
  <c r="S1437"/>
  <c r="A1436"/>
  <c r="J40" i="18"/>
  <c r="AL40" i="22"/>
  <c r="X1415" i="23" s="1"/>
  <c r="I40" i="18"/>
  <c r="S1401" i="23"/>
  <c r="AE1401" s="1"/>
  <c r="R1401"/>
  <c r="O1401"/>
  <c r="AC1401" s="1"/>
  <c r="N1401"/>
  <c r="J1401"/>
  <c r="G1401"/>
  <c r="Y1401" s="1"/>
  <c r="F1401"/>
  <c r="B40" i="18"/>
  <c r="AA40" i="22" s="1"/>
  <c r="H40" i="18"/>
  <c r="W1415" i="23"/>
  <c r="W1401"/>
  <c r="A1401"/>
  <c r="R1400"/>
  <c r="P1400"/>
  <c r="N1400"/>
  <c r="L1400"/>
  <c r="J1400"/>
  <c r="H1400"/>
  <c r="F1400"/>
  <c r="D1400"/>
  <c r="S1396"/>
  <c r="A1395"/>
  <c r="J37" i="18"/>
  <c r="AL37" i="22"/>
  <c r="X1292" i="23" s="1"/>
  <c r="I37" i="18"/>
  <c r="S1278" i="23"/>
  <c r="AE1278" s="1"/>
  <c r="R1278"/>
  <c r="N1278"/>
  <c r="K1278"/>
  <c r="AA1278" s="1"/>
  <c r="J1278"/>
  <c r="F1278"/>
  <c r="B37" i="18"/>
  <c r="H37"/>
  <c r="W1292" i="23"/>
  <c r="W1278"/>
  <c r="A1278"/>
  <c r="R1277"/>
  <c r="P1277"/>
  <c r="N1277"/>
  <c r="L1277"/>
  <c r="J1277"/>
  <c r="H1277"/>
  <c r="F1277"/>
  <c r="D1277"/>
  <c r="S1273"/>
  <c r="A1272"/>
  <c r="J36" i="18"/>
  <c r="I36"/>
  <c r="E36" i="22" s="1"/>
  <c r="AY36" s="1"/>
  <c r="AL36"/>
  <c r="X1251" i="23" s="1"/>
  <c r="B36" i="18"/>
  <c r="H36"/>
  <c r="W1251" i="23"/>
  <c r="W1237"/>
  <c r="A1237"/>
  <c r="R1236"/>
  <c r="P1236"/>
  <c r="N1236"/>
  <c r="L1236"/>
  <c r="J1236"/>
  <c r="H1236"/>
  <c r="F1236"/>
  <c r="D1236"/>
  <c r="S1232"/>
  <c r="A1231"/>
  <c r="Q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W89"/>
  <c r="A89"/>
  <c r="R88"/>
  <c r="P88"/>
  <c r="N88"/>
  <c r="L88"/>
  <c r="J88"/>
  <c r="H88"/>
  <c r="F88"/>
  <c r="D88"/>
  <c r="S84"/>
  <c r="A83"/>
  <c r="W62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AH35"/>
  <c r="AH56"/>
  <c r="AH61"/>
  <c r="AH63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35" i="18"/>
  <c r="AF35" i="22" s="1"/>
  <c r="F36" i="18"/>
  <c r="F37"/>
  <c r="AF37" i="22" s="1"/>
  <c r="F38" i="18"/>
  <c r="AF38" i="22" s="1"/>
  <c r="F39" i="18"/>
  <c r="AF39" i="22" s="1"/>
  <c r="F40" i="18"/>
  <c r="AF40" i="22" s="1"/>
  <c r="F41" i="18"/>
  <c r="AF41" i="22" s="1"/>
  <c r="F42" i="18"/>
  <c r="F43"/>
  <c r="F44"/>
  <c r="F45"/>
  <c r="AF45" i="22" s="1"/>
  <c r="F46" i="18"/>
  <c r="F47"/>
  <c r="AF47" i="22" s="1"/>
  <c r="F48" i="18"/>
  <c r="AF48" i="22" s="1"/>
  <c r="F49" i="18"/>
  <c r="AF49" i="22" s="1"/>
  <c r="F50" i="18"/>
  <c r="F51"/>
  <c r="F52"/>
  <c r="AF52" i="22" s="1"/>
  <c r="F53" i="18"/>
  <c r="F54"/>
  <c r="AF54" i="22" s="1"/>
  <c r="F55" i="18"/>
  <c r="AF55" i="22" s="1"/>
  <c r="F56" i="18"/>
  <c r="AF56" i="22" s="1"/>
  <c r="F57" i="18"/>
  <c r="AF57" i="22" s="1"/>
  <c r="F58" i="18"/>
  <c r="F59"/>
  <c r="F60"/>
  <c r="F61"/>
  <c r="F62"/>
  <c r="AF62" i="22" s="1"/>
  <c r="F63" i="18"/>
  <c r="AF63" i="22" s="1"/>
  <c r="F64" i="18"/>
  <c r="F65"/>
  <c r="AF65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35" i="18"/>
  <c r="AB35" i="22" s="1"/>
  <c r="AC35" s="1"/>
  <c r="C36" i="18"/>
  <c r="AB36" i="22" s="1"/>
  <c r="AC36" s="1"/>
  <c r="C37" i="18"/>
  <c r="AB37" i="22" s="1"/>
  <c r="AC37" s="1"/>
  <c r="C38" i="18"/>
  <c r="C39"/>
  <c r="C40"/>
  <c r="C41"/>
  <c r="AB41" i="22" s="1"/>
  <c r="AC41" s="1"/>
  <c r="C42" i="18"/>
  <c r="AB42" i="22" s="1"/>
  <c r="AC42" s="1"/>
  <c r="C43" i="18"/>
  <c r="C44"/>
  <c r="C45"/>
  <c r="C46"/>
  <c r="C47"/>
  <c r="AB47" i="22" s="1"/>
  <c r="AC47" s="1"/>
  <c r="C48" i="18"/>
  <c r="AB48" i="22" s="1"/>
  <c r="AC48" s="1"/>
  <c r="C49" i="18"/>
  <c r="AB49" i="22" s="1"/>
  <c r="AC49" s="1"/>
  <c r="C50" i="18"/>
  <c r="C51"/>
  <c r="AB51" i="22" s="1"/>
  <c r="AC51" s="1"/>
  <c r="C52" i="18"/>
  <c r="AB52" i="22" s="1"/>
  <c r="AC52" s="1"/>
  <c r="C53" i="18"/>
  <c r="AB53" i="22" s="1"/>
  <c r="AC53" s="1"/>
  <c r="C54" i="18"/>
  <c r="AB54" i="22" s="1"/>
  <c r="AC54" s="1"/>
  <c r="C55" i="18"/>
  <c r="AB55" i="22" s="1"/>
  <c r="AC55" s="1"/>
  <c r="C56" i="18"/>
  <c r="C57"/>
  <c r="AB57" i="22" s="1"/>
  <c r="AC57" s="1"/>
  <c r="C58" i="18"/>
  <c r="C59"/>
  <c r="C60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AA39"/>
  <c r="AA53"/>
  <c r="AM123" i="21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43"/>
  <c r="K44"/>
  <c r="P44" s="1"/>
  <c r="K45"/>
  <c r="K46"/>
  <c r="P46" s="1"/>
  <c r="K47"/>
  <c r="K48"/>
  <c r="P48" s="1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AM93" i="20"/>
  <c r="AL93"/>
  <c r="AK93"/>
  <c r="AJ93"/>
  <c r="AI93"/>
  <c r="AH93"/>
  <c r="AG93"/>
  <c r="AF93"/>
  <c r="AE93"/>
  <c r="AD93"/>
  <c r="AC93"/>
  <c r="Y93"/>
  <c r="X93"/>
  <c r="W93"/>
  <c r="V93"/>
  <c r="U93"/>
  <c r="T93"/>
  <c r="S93"/>
  <c r="R93"/>
  <c r="Q93"/>
  <c r="P93"/>
  <c r="O93"/>
  <c r="L93"/>
  <c r="K93"/>
  <c r="J93"/>
  <c r="I93"/>
  <c r="H93"/>
  <c r="G93"/>
  <c r="F93"/>
  <c r="D93"/>
  <c r="E93" s="1"/>
  <c r="C93"/>
  <c r="B93"/>
  <c r="AX43"/>
  <c r="AW43"/>
  <c r="AV43"/>
  <c r="AU43"/>
  <c r="AT43"/>
  <c r="AS43"/>
  <c r="AR43"/>
  <c r="AQ43"/>
  <c r="AP43"/>
  <c r="AO43"/>
  <c r="AN43"/>
  <c r="AM43"/>
  <c r="AL42"/>
  <c r="AL43"/>
  <c r="AK43"/>
  <c r="AJ43"/>
  <c r="AI43"/>
  <c r="AE43"/>
  <c r="AD43"/>
  <c r="AC43"/>
  <c r="AB43"/>
  <c r="AA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43" i="21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M122"/>
  <c r="AL122"/>
  <c r="AK122"/>
  <c r="AJ122"/>
  <c r="AI122"/>
  <c r="AH122"/>
  <c r="AG122"/>
  <c r="AF122"/>
  <c r="AE122"/>
  <c r="AD122"/>
  <c r="AC122"/>
  <c r="Y122"/>
  <c r="X122"/>
  <c r="W122"/>
  <c r="V122"/>
  <c r="U122"/>
  <c r="T122"/>
  <c r="S122"/>
  <c r="R122"/>
  <c r="Q122"/>
  <c r="P122"/>
  <c r="O122"/>
  <c r="L122"/>
  <c r="K122"/>
  <c r="J122"/>
  <c r="I122"/>
  <c r="H122"/>
  <c r="G122"/>
  <c r="F122"/>
  <c r="D122"/>
  <c r="E122" s="1"/>
  <c r="C122"/>
  <c r="B122"/>
  <c r="AM121"/>
  <c r="AL121"/>
  <c r="AK121"/>
  <c r="AJ121"/>
  <c r="AI121"/>
  <c r="AH121"/>
  <c r="AG121"/>
  <c r="AF121"/>
  <c r="AE121"/>
  <c r="AD121"/>
  <c r="AC121"/>
  <c r="Y121"/>
  <c r="X121"/>
  <c r="W121"/>
  <c r="V121"/>
  <c r="U121"/>
  <c r="T121"/>
  <c r="S121"/>
  <c r="R121"/>
  <c r="Q121"/>
  <c r="P121"/>
  <c r="O121"/>
  <c r="L121"/>
  <c r="K121"/>
  <c r="J121"/>
  <c r="I121"/>
  <c r="H121"/>
  <c r="G121"/>
  <c r="F121"/>
  <c r="D121"/>
  <c r="E121" s="1"/>
  <c r="C121"/>
  <c r="B121"/>
  <c r="AM120"/>
  <c r="AL120"/>
  <c r="AK120"/>
  <c r="AJ120"/>
  <c r="AI120"/>
  <c r="AH120"/>
  <c r="AG120"/>
  <c r="AF120"/>
  <c r="AE120"/>
  <c r="AD120"/>
  <c r="AC120"/>
  <c r="Y120"/>
  <c r="X120"/>
  <c r="W120"/>
  <c r="V120"/>
  <c r="U120"/>
  <c r="T120"/>
  <c r="S120"/>
  <c r="R120"/>
  <c r="Q120"/>
  <c r="P120"/>
  <c r="O120"/>
  <c r="L120"/>
  <c r="K120"/>
  <c r="J120"/>
  <c r="I120"/>
  <c r="H120"/>
  <c r="G120"/>
  <c r="F120"/>
  <c r="D120"/>
  <c r="E120" s="1"/>
  <c r="C120"/>
  <c r="B120"/>
  <c r="AM119"/>
  <c r="AL119"/>
  <c r="AK119"/>
  <c r="AJ119"/>
  <c r="AI119"/>
  <c r="AH119"/>
  <c r="AG119"/>
  <c r="AF119"/>
  <c r="AE119"/>
  <c r="AD119"/>
  <c r="AC119"/>
  <c r="Y119"/>
  <c r="X119"/>
  <c r="W119"/>
  <c r="V119"/>
  <c r="U119"/>
  <c r="T119"/>
  <c r="S119"/>
  <c r="R119"/>
  <c r="Q119"/>
  <c r="P119"/>
  <c r="O119"/>
  <c r="L119"/>
  <c r="K119"/>
  <c r="J119"/>
  <c r="I119"/>
  <c r="H119"/>
  <c r="G119"/>
  <c r="F119"/>
  <c r="D119"/>
  <c r="E119" s="1"/>
  <c r="C119"/>
  <c r="B119"/>
  <c r="AM118"/>
  <c r="AL118"/>
  <c r="AK118"/>
  <c r="AJ118"/>
  <c r="AI118"/>
  <c r="AH118"/>
  <c r="AG118"/>
  <c r="AF118"/>
  <c r="AE118"/>
  <c r="AD118"/>
  <c r="AC118"/>
  <c r="Y118"/>
  <c r="X118"/>
  <c r="W118"/>
  <c r="V118"/>
  <c r="U118"/>
  <c r="T118"/>
  <c r="S118"/>
  <c r="R118"/>
  <c r="Q118"/>
  <c r="P118"/>
  <c r="O118"/>
  <c r="L118"/>
  <c r="K118"/>
  <c r="J118"/>
  <c r="I118"/>
  <c r="H118"/>
  <c r="G118"/>
  <c r="F118"/>
  <c r="D118"/>
  <c r="E118" s="1"/>
  <c r="C118"/>
  <c r="B118"/>
  <c r="AM117"/>
  <c r="AL117"/>
  <c r="AK117"/>
  <c r="AJ117"/>
  <c r="AI117"/>
  <c r="AH117"/>
  <c r="AG117"/>
  <c r="AF117"/>
  <c r="AE117"/>
  <c r="AD117"/>
  <c r="AC117"/>
  <c r="Y117"/>
  <c r="X117"/>
  <c r="W117"/>
  <c r="V117"/>
  <c r="U117"/>
  <c r="T117"/>
  <c r="S117"/>
  <c r="R117"/>
  <c r="Q117"/>
  <c r="P117"/>
  <c r="O117"/>
  <c r="L117"/>
  <c r="K117"/>
  <c r="J117"/>
  <c r="I117"/>
  <c r="H117"/>
  <c r="G117"/>
  <c r="F117"/>
  <c r="D117"/>
  <c r="E117" s="1"/>
  <c r="C117"/>
  <c r="B117"/>
  <c r="AM116"/>
  <c r="AL116"/>
  <c r="AK116"/>
  <c r="AJ116"/>
  <c r="AI116"/>
  <c r="AH116"/>
  <c r="AG116"/>
  <c r="AF116"/>
  <c r="AE116"/>
  <c r="AD116"/>
  <c r="AC116"/>
  <c r="Y116"/>
  <c r="X116"/>
  <c r="W116"/>
  <c r="V116"/>
  <c r="U116"/>
  <c r="T116"/>
  <c r="S116"/>
  <c r="R116"/>
  <c r="Q116"/>
  <c r="P116"/>
  <c r="O116"/>
  <c r="L116"/>
  <c r="K116"/>
  <c r="J116"/>
  <c r="I116"/>
  <c r="H116"/>
  <c r="G116"/>
  <c r="F116"/>
  <c r="D116"/>
  <c r="E116" s="1"/>
  <c r="C116"/>
  <c r="B116"/>
  <c r="AM115"/>
  <c r="AL115"/>
  <c r="AK115"/>
  <c r="AJ115"/>
  <c r="AI115"/>
  <c r="AH115"/>
  <c r="AG115"/>
  <c r="AF115"/>
  <c r="AE115"/>
  <c r="AD115"/>
  <c r="AC115"/>
  <c r="Y115"/>
  <c r="X115"/>
  <c r="W115"/>
  <c r="V115"/>
  <c r="U115"/>
  <c r="T115"/>
  <c r="S115"/>
  <c r="R115"/>
  <c r="Q115"/>
  <c r="P115"/>
  <c r="O115"/>
  <c r="L115"/>
  <c r="K115"/>
  <c r="J115"/>
  <c r="I115"/>
  <c r="H115"/>
  <c r="G115"/>
  <c r="F115"/>
  <c r="D115"/>
  <c r="E115" s="1"/>
  <c r="C115"/>
  <c r="B115"/>
  <c r="AM114"/>
  <c r="AL114"/>
  <c r="AK114"/>
  <c r="AJ114"/>
  <c r="AI114"/>
  <c r="AH114"/>
  <c r="AG114"/>
  <c r="AF114"/>
  <c r="AE114"/>
  <c r="AD114"/>
  <c r="AC114"/>
  <c r="Y114"/>
  <c r="X114"/>
  <c r="W114"/>
  <c r="V114"/>
  <c r="U114"/>
  <c r="T114"/>
  <c r="S114"/>
  <c r="R114"/>
  <c r="Q114"/>
  <c r="P114"/>
  <c r="O114"/>
  <c r="L114"/>
  <c r="K114"/>
  <c r="J114"/>
  <c r="I114"/>
  <c r="H114"/>
  <c r="G114"/>
  <c r="F114"/>
  <c r="D114"/>
  <c r="E114" s="1"/>
  <c r="C114"/>
  <c r="B114"/>
  <c r="AM113"/>
  <c r="AL113"/>
  <c r="AK113"/>
  <c r="AJ113"/>
  <c r="AI113"/>
  <c r="AH113"/>
  <c r="AG113"/>
  <c r="AF113"/>
  <c r="AE113"/>
  <c r="AD113"/>
  <c r="AC113"/>
  <c r="Y113"/>
  <c r="X113"/>
  <c r="W113"/>
  <c r="V113"/>
  <c r="U113"/>
  <c r="T113"/>
  <c r="S113"/>
  <c r="R113"/>
  <c r="Q113"/>
  <c r="P113"/>
  <c r="O113"/>
  <c r="L113"/>
  <c r="K113"/>
  <c r="J113"/>
  <c r="I113"/>
  <c r="H113"/>
  <c r="G113"/>
  <c r="F113"/>
  <c r="D113"/>
  <c r="E113" s="1"/>
  <c r="C113"/>
  <c r="B113"/>
  <c r="AM112"/>
  <c r="AL112"/>
  <c r="AK112"/>
  <c r="AJ112"/>
  <c r="AI112"/>
  <c r="AH112"/>
  <c r="AG112"/>
  <c r="AF112"/>
  <c r="AE112"/>
  <c r="AD112"/>
  <c r="AC112"/>
  <c r="Y112"/>
  <c r="X112"/>
  <c r="W112"/>
  <c r="V112"/>
  <c r="U112"/>
  <c r="T112"/>
  <c r="S112"/>
  <c r="R112"/>
  <c r="Q112"/>
  <c r="P112"/>
  <c r="O112"/>
  <c r="L112"/>
  <c r="K112"/>
  <c r="J112"/>
  <c r="I112"/>
  <c r="H112"/>
  <c r="G112"/>
  <c r="F112"/>
  <c r="D112"/>
  <c r="E112" s="1"/>
  <c r="C112"/>
  <c r="B112"/>
  <c r="AM111"/>
  <c r="AL111"/>
  <c r="AK111"/>
  <c r="AJ111"/>
  <c r="AI111"/>
  <c r="AH111"/>
  <c r="AG111"/>
  <c r="AF111"/>
  <c r="AE111"/>
  <c r="AD111"/>
  <c r="AC111"/>
  <c r="Y111"/>
  <c r="X111"/>
  <c r="W111"/>
  <c r="V111"/>
  <c r="U111"/>
  <c r="T111"/>
  <c r="S111"/>
  <c r="R111"/>
  <c r="Q111"/>
  <c r="P111"/>
  <c r="O111"/>
  <c r="L111"/>
  <c r="K111"/>
  <c r="J111"/>
  <c r="I111"/>
  <c r="H111"/>
  <c r="G111"/>
  <c r="F111"/>
  <c r="D111"/>
  <c r="E111" s="1"/>
  <c r="C111"/>
  <c r="B111"/>
  <c r="AM110"/>
  <c r="AL110"/>
  <c r="AK110"/>
  <c r="AJ110"/>
  <c r="AI110"/>
  <c r="AH110"/>
  <c r="AG110"/>
  <c r="AF110"/>
  <c r="AE110"/>
  <c r="AD110"/>
  <c r="AC110"/>
  <c r="Y110"/>
  <c r="X110"/>
  <c r="W110"/>
  <c r="V110"/>
  <c r="U110"/>
  <c r="T110"/>
  <c r="S110"/>
  <c r="R110"/>
  <c r="Q110"/>
  <c r="P110"/>
  <c r="O110"/>
  <c r="L110"/>
  <c r="K110"/>
  <c r="J110"/>
  <c r="I110"/>
  <c r="H110"/>
  <c r="G110"/>
  <c r="F110"/>
  <c r="D110"/>
  <c r="E110" s="1"/>
  <c r="C110"/>
  <c r="B110"/>
  <c r="AM109"/>
  <c r="AL109"/>
  <c r="AK109"/>
  <c r="AJ109"/>
  <c r="AI109"/>
  <c r="AH109"/>
  <c r="AG109"/>
  <c r="AF109"/>
  <c r="AE109"/>
  <c r="AD109"/>
  <c r="AC109"/>
  <c r="Y109"/>
  <c r="X109"/>
  <c r="W109"/>
  <c r="V109"/>
  <c r="U109"/>
  <c r="T109"/>
  <c r="S109"/>
  <c r="R109"/>
  <c r="Q109"/>
  <c r="P109"/>
  <c r="O109"/>
  <c r="L109"/>
  <c r="K109"/>
  <c r="J109"/>
  <c r="I109"/>
  <c r="H109"/>
  <c r="G109"/>
  <c r="F109"/>
  <c r="D109"/>
  <c r="E109" s="1"/>
  <c r="C109"/>
  <c r="B109"/>
  <c r="AM108"/>
  <c r="AL108"/>
  <c r="AK108"/>
  <c r="AJ108"/>
  <c r="AI108"/>
  <c r="AH108"/>
  <c r="AG108"/>
  <c r="AF108"/>
  <c r="AE108"/>
  <c r="AD108"/>
  <c r="AC108"/>
  <c r="Y108"/>
  <c r="X108"/>
  <c r="W108"/>
  <c r="V108"/>
  <c r="U108"/>
  <c r="T108"/>
  <c r="S108"/>
  <c r="R108"/>
  <c r="Q108"/>
  <c r="P108"/>
  <c r="O108"/>
  <c r="L108"/>
  <c r="K108"/>
  <c r="J108"/>
  <c r="I108"/>
  <c r="H108"/>
  <c r="G108"/>
  <c r="F108"/>
  <c r="D108"/>
  <c r="E108" s="1"/>
  <c r="C108"/>
  <c r="B108"/>
  <c r="AM107"/>
  <c r="AL107"/>
  <c r="AK107"/>
  <c r="AJ107"/>
  <c r="AI107"/>
  <c r="AH107"/>
  <c r="AG107"/>
  <c r="AF107"/>
  <c r="AE107"/>
  <c r="AD107"/>
  <c r="AC107"/>
  <c r="Y107"/>
  <c r="X107"/>
  <c r="W107"/>
  <c r="V107"/>
  <c r="U107"/>
  <c r="T107"/>
  <c r="S107"/>
  <c r="R107"/>
  <c r="Q107"/>
  <c r="P107"/>
  <c r="O107"/>
  <c r="L107"/>
  <c r="K107"/>
  <c r="J107"/>
  <c r="I107"/>
  <c r="H107"/>
  <c r="G107"/>
  <c r="F107"/>
  <c r="D107"/>
  <c r="E107" s="1"/>
  <c r="C107"/>
  <c r="B107"/>
  <c r="AM106"/>
  <c r="AL106"/>
  <c r="AK106"/>
  <c r="AJ106"/>
  <c r="AI106"/>
  <c r="AH106"/>
  <c r="AG106"/>
  <c r="AF106"/>
  <c r="AE106"/>
  <c r="AD106"/>
  <c r="AC106"/>
  <c r="Y106"/>
  <c r="X106"/>
  <c r="W106"/>
  <c r="V106"/>
  <c r="U106"/>
  <c r="T106"/>
  <c r="S106"/>
  <c r="R106"/>
  <c r="Q106"/>
  <c r="P106"/>
  <c r="O106"/>
  <c r="L106"/>
  <c r="K106"/>
  <c r="J106"/>
  <c r="I106"/>
  <c r="H106"/>
  <c r="G106"/>
  <c r="F106"/>
  <c r="D106"/>
  <c r="E106" s="1"/>
  <c r="C106"/>
  <c r="B106"/>
  <c r="AM105"/>
  <c r="AL105"/>
  <c r="AK105"/>
  <c r="AJ105"/>
  <c r="AI105"/>
  <c r="AH105"/>
  <c r="AG105"/>
  <c r="AF105"/>
  <c r="AE105"/>
  <c r="AD105"/>
  <c r="AC105"/>
  <c r="Y105"/>
  <c r="X105"/>
  <c r="W105"/>
  <c r="V105"/>
  <c r="U105"/>
  <c r="T105"/>
  <c r="S105"/>
  <c r="R105"/>
  <c r="Q105"/>
  <c r="P105"/>
  <c r="O105"/>
  <c r="L105"/>
  <c r="K105"/>
  <c r="J105"/>
  <c r="I105"/>
  <c r="H105"/>
  <c r="G105"/>
  <c r="F105"/>
  <c r="D105"/>
  <c r="E105" s="1"/>
  <c r="C105"/>
  <c r="B105"/>
  <c r="AM104"/>
  <c r="AL104"/>
  <c r="AK104"/>
  <c r="AJ104"/>
  <c r="AI104"/>
  <c r="AH104"/>
  <c r="AG104"/>
  <c r="AF104"/>
  <c r="AE104"/>
  <c r="AD104"/>
  <c r="AC104"/>
  <c r="Y104"/>
  <c r="X104"/>
  <c r="W104"/>
  <c r="V104"/>
  <c r="U104"/>
  <c r="T104"/>
  <c r="S104"/>
  <c r="R104"/>
  <c r="Q104"/>
  <c r="P104"/>
  <c r="O104"/>
  <c r="L104"/>
  <c r="K104"/>
  <c r="J104"/>
  <c r="I104"/>
  <c r="H104"/>
  <c r="G104"/>
  <c r="F104"/>
  <c r="D104"/>
  <c r="E104" s="1"/>
  <c r="C104"/>
  <c r="B104"/>
  <c r="AM103"/>
  <c r="AL103"/>
  <c r="AK103"/>
  <c r="AJ103"/>
  <c r="AI103"/>
  <c r="AH103"/>
  <c r="AG103"/>
  <c r="AF103"/>
  <c r="AE103"/>
  <c r="AD103"/>
  <c r="AC103"/>
  <c r="Y103"/>
  <c r="X103"/>
  <c r="W103"/>
  <c r="V103"/>
  <c r="U103"/>
  <c r="T103"/>
  <c r="S103"/>
  <c r="R103"/>
  <c r="Q103"/>
  <c r="P103"/>
  <c r="O103"/>
  <c r="L103"/>
  <c r="K103"/>
  <c r="J103"/>
  <c r="I103"/>
  <c r="H103"/>
  <c r="G103"/>
  <c r="F103"/>
  <c r="D103"/>
  <c r="E103" s="1"/>
  <c r="C103"/>
  <c r="B103"/>
  <c r="AM102"/>
  <c r="AL102"/>
  <c r="AK102"/>
  <c r="AJ102"/>
  <c r="AI102"/>
  <c r="AH102"/>
  <c r="AG102"/>
  <c r="AF102"/>
  <c r="AE102"/>
  <c r="AD102"/>
  <c r="AC102"/>
  <c r="Y102"/>
  <c r="X102"/>
  <c r="W102"/>
  <c r="V102"/>
  <c r="U102"/>
  <c r="T102"/>
  <c r="S102"/>
  <c r="R102"/>
  <c r="Q102"/>
  <c r="P102"/>
  <c r="O102"/>
  <c r="L102"/>
  <c r="K102"/>
  <c r="J102"/>
  <c r="I102"/>
  <c r="H102"/>
  <c r="G102"/>
  <c r="F102"/>
  <c r="D102"/>
  <c r="E102" s="1"/>
  <c r="C102"/>
  <c r="B102"/>
  <c r="AM101"/>
  <c r="AL101"/>
  <c r="AK101"/>
  <c r="AJ101"/>
  <c r="AI101"/>
  <c r="AH101"/>
  <c r="AG101"/>
  <c r="AF101"/>
  <c r="AE101"/>
  <c r="AD101"/>
  <c r="AC101"/>
  <c r="Y101"/>
  <c r="X101"/>
  <c r="W101"/>
  <c r="V101"/>
  <c r="U101"/>
  <c r="T101"/>
  <c r="S101"/>
  <c r="R101"/>
  <c r="Q101"/>
  <c r="P101"/>
  <c r="O101"/>
  <c r="L101"/>
  <c r="K101"/>
  <c r="J101"/>
  <c r="I101"/>
  <c r="H101"/>
  <c r="G101"/>
  <c r="F101"/>
  <c r="D101"/>
  <c r="E101" s="1"/>
  <c r="C101"/>
  <c r="B101"/>
  <c r="AM100"/>
  <c r="AL100"/>
  <c r="AK100"/>
  <c r="AJ100"/>
  <c r="AI100"/>
  <c r="AH100"/>
  <c r="AG100"/>
  <c r="AF100"/>
  <c r="AE100"/>
  <c r="AD100"/>
  <c r="AC100"/>
  <c r="Y100"/>
  <c r="X100"/>
  <c r="W100"/>
  <c r="V100"/>
  <c r="U100"/>
  <c r="T100"/>
  <c r="S100"/>
  <c r="R100"/>
  <c r="Q100"/>
  <c r="P100"/>
  <c r="O100"/>
  <c r="L100"/>
  <c r="K100"/>
  <c r="J100"/>
  <c r="I100"/>
  <c r="H100"/>
  <c r="G100"/>
  <c r="F100"/>
  <c r="D100"/>
  <c r="E100" s="1"/>
  <c r="C100"/>
  <c r="B100"/>
  <c r="AM99"/>
  <c r="AL99"/>
  <c r="AK99"/>
  <c r="AJ99"/>
  <c r="AI99"/>
  <c r="AH99"/>
  <c r="AG99"/>
  <c r="AF99"/>
  <c r="AE99"/>
  <c r="AD99"/>
  <c r="AC99"/>
  <c r="Y99"/>
  <c r="X99"/>
  <c r="W99"/>
  <c r="V99"/>
  <c r="U99"/>
  <c r="T99"/>
  <c r="S99"/>
  <c r="R99"/>
  <c r="Q99"/>
  <c r="P99"/>
  <c r="O99"/>
  <c r="L99"/>
  <c r="K99"/>
  <c r="J99"/>
  <c r="I99"/>
  <c r="H99"/>
  <c r="G99"/>
  <c r="F99"/>
  <c r="D99"/>
  <c r="E99" s="1"/>
  <c r="C99"/>
  <c r="B99"/>
  <c r="AM98"/>
  <c r="AL98"/>
  <c r="AK98"/>
  <c r="AJ98"/>
  <c r="AI98"/>
  <c r="AH98"/>
  <c r="AG98"/>
  <c r="AF98"/>
  <c r="AE98"/>
  <c r="AD98"/>
  <c r="AC98"/>
  <c r="Y98"/>
  <c r="X98"/>
  <c r="W98"/>
  <c r="V98"/>
  <c r="U98"/>
  <c r="T98"/>
  <c r="S98"/>
  <c r="R98"/>
  <c r="Q98"/>
  <c r="P98"/>
  <c r="O98"/>
  <c r="L98"/>
  <c r="K98"/>
  <c r="J98"/>
  <c r="I98"/>
  <c r="H98"/>
  <c r="G98"/>
  <c r="F98"/>
  <c r="D98"/>
  <c r="E98" s="1"/>
  <c r="C98"/>
  <c r="B98"/>
  <c r="AM97"/>
  <c r="AL97"/>
  <c r="AK97"/>
  <c r="AJ97"/>
  <c r="AI97"/>
  <c r="AH97"/>
  <c r="AG97"/>
  <c r="AF97"/>
  <c r="AE97"/>
  <c r="AD97"/>
  <c r="AC97"/>
  <c r="Y97"/>
  <c r="X97"/>
  <c r="W97"/>
  <c r="V97"/>
  <c r="U97"/>
  <c r="T97"/>
  <c r="S97"/>
  <c r="R97"/>
  <c r="Q97"/>
  <c r="P97"/>
  <c r="O97"/>
  <c r="L97"/>
  <c r="K97"/>
  <c r="J97"/>
  <c r="I97"/>
  <c r="H97"/>
  <c r="G97"/>
  <c r="F97"/>
  <c r="D97"/>
  <c r="E97" s="1"/>
  <c r="C97"/>
  <c r="B97"/>
  <c r="AM96"/>
  <c r="AL96"/>
  <c r="AK96"/>
  <c r="AJ96"/>
  <c r="AI96"/>
  <c r="AH96"/>
  <c r="AG96"/>
  <c r="AF96"/>
  <c r="AE96"/>
  <c r="AD96"/>
  <c r="AC96"/>
  <c r="Y96"/>
  <c r="X96"/>
  <c r="W96"/>
  <c r="V96"/>
  <c r="U96"/>
  <c r="T96"/>
  <c r="S96"/>
  <c r="R96"/>
  <c r="Q96"/>
  <c r="P96"/>
  <c r="O96"/>
  <c r="L96"/>
  <c r="K96"/>
  <c r="J96"/>
  <c r="I96"/>
  <c r="H96"/>
  <c r="G96"/>
  <c r="F96"/>
  <c r="D96"/>
  <c r="E96" s="1"/>
  <c r="C96"/>
  <c r="B96"/>
  <c r="AM95"/>
  <c r="AL95"/>
  <c r="AK95"/>
  <c r="AJ95"/>
  <c r="AI95"/>
  <c r="AH95"/>
  <c r="AG95"/>
  <c r="AF95"/>
  <c r="AE95"/>
  <c r="AD95"/>
  <c r="AC95"/>
  <c r="Y95"/>
  <c r="X95"/>
  <c r="W95"/>
  <c r="V95"/>
  <c r="U95"/>
  <c r="T95"/>
  <c r="S95"/>
  <c r="R95"/>
  <c r="Q95"/>
  <c r="P95"/>
  <c r="O95"/>
  <c r="L95"/>
  <c r="K95"/>
  <c r="J95"/>
  <c r="I95"/>
  <c r="H95"/>
  <c r="G95"/>
  <c r="F95"/>
  <c r="D95"/>
  <c r="E95" s="1"/>
  <c r="C95"/>
  <c r="B95"/>
  <c r="AM94"/>
  <c r="AL94"/>
  <c r="AK94"/>
  <c r="AJ94"/>
  <c r="AI94"/>
  <c r="AH94"/>
  <c r="AG94"/>
  <c r="AF94"/>
  <c r="AE94"/>
  <c r="AD94"/>
  <c r="AC94"/>
  <c r="Y94"/>
  <c r="X94"/>
  <c r="W94"/>
  <c r="V94"/>
  <c r="U94"/>
  <c r="T94"/>
  <c r="S94"/>
  <c r="R94"/>
  <c r="Q94"/>
  <c r="P94"/>
  <c r="O94"/>
  <c r="L94"/>
  <c r="K94"/>
  <c r="J94"/>
  <c r="I94"/>
  <c r="H94"/>
  <c r="G94"/>
  <c r="F94"/>
  <c r="D94"/>
  <c r="E94" s="1"/>
  <c r="C94"/>
  <c r="B94"/>
  <c r="A94"/>
  <c r="C86"/>
  <c r="C85"/>
  <c r="C84"/>
  <c r="C83"/>
  <c r="AX42"/>
  <c r="AW42"/>
  <c r="AV42"/>
  <c r="AU42"/>
  <c r="AT42"/>
  <c r="AS42"/>
  <c r="AR42"/>
  <c r="AQ42"/>
  <c r="AP42"/>
  <c r="AO42"/>
  <c r="AN42"/>
  <c r="AM42"/>
  <c r="AL42"/>
  <c r="AK42"/>
  <c r="AJ42"/>
  <c r="AI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C42"/>
  <c r="B42"/>
  <c r="AX41"/>
  <c r="AW41"/>
  <c r="AV41"/>
  <c r="AU41"/>
  <c r="AT41"/>
  <c r="AS41"/>
  <c r="AR41"/>
  <c r="AQ41"/>
  <c r="AP41"/>
  <c r="AO41"/>
  <c r="AN41"/>
  <c r="AM41"/>
  <c r="AL41"/>
  <c r="AK41"/>
  <c r="AJ41"/>
  <c r="AI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AX40"/>
  <c r="AW40"/>
  <c r="AV40"/>
  <c r="AU40"/>
  <c r="AT40"/>
  <c r="AS40"/>
  <c r="AR40"/>
  <c r="AQ40"/>
  <c r="AP40"/>
  <c r="AO40"/>
  <c r="AN40"/>
  <c r="AM40"/>
  <c r="AL40"/>
  <c r="AK40"/>
  <c r="AJ40"/>
  <c r="AI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AX39"/>
  <c r="AW39"/>
  <c r="AV39"/>
  <c r="AU39"/>
  <c r="AT39"/>
  <c r="AS39"/>
  <c r="AR39"/>
  <c r="AQ39"/>
  <c r="AP39"/>
  <c r="AO39"/>
  <c r="AN39"/>
  <c r="AM39"/>
  <c r="AL39"/>
  <c r="AK39"/>
  <c r="AJ39"/>
  <c r="AI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AX38"/>
  <c r="AW38"/>
  <c r="AV38"/>
  <c r="AU38"/>
  <c r="AT38"/>
  <c r="AS38"/>
  <c r="AR38"/>
  <c r="AQ38"/>
  <c r="AP38"/>
  <c r="AO38"/>
  <c r="AN38"/>
  <c r="AM38"/>
  <c r="AL38"/>
  <c r="AK38"/>
  <c r="AJ38"/>
  <c r="AI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AX37"/>
  <c r="AW37"/>
  <c r="AV37"/>
  <c r="AU37"/>
  <c r="AT37"/>
  <c r="AS37"/>
  <c r="AR37"/>
  <c r="AQ37"/>
  <c r="AP37"/>
  <c r="AO37"/>
  <c r="AN37"/>
  <c r="AM37"/>
  <c r="AL37"/>
  <c r="AK37"/>
  <c r="AJ37"/>
  <c r="AI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AX36"/>
  <c r="AW36"/>
  <c r="AV36"/>
  <c r="AU36"/>
  <c r="AT36"/>
  <c r="AS36"/>
  <c r="AR36"/>
  <c r="AQ36"/>
  <c r="AP36"/>
  <c r="AO36"/>
  <c r="AN36"/>
  <c r="AM36"/>
  <c r="AL36"/>
  <c r="AK36"/>
  <c r="AJ36"/>
  <c r="AI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AX35"/>
  <c r="AW35"/>
  <c r="AV35"/>
  <c r="AU35"/>
  <c r="AT35"/>
  <c r="AS35"/>
  <c r="AR35"/>
  <c r="AQ35"/>
  <c r="AP35"/>
  <c r="AO35"/>
  <c r="AN35"/>
  <c r="AM35"/>
  <c r="AL35"/>
  <c r="AK35"/>
  <c r="AJ35"/>
  <c r="AI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AX34"/>
  <c r="AW34"/>
  <c r="AV34"/>
  <c r="AU34"/>
  <c r="AT34"/>
  <c r="AS34"/>
  <c r="AR34"/>
  <c r="AQ34"/>
  <c r="AP34"/>
  <c r="AO34"/>
  <c r="AN34"/>
  <c r="AM34"/>
  <c r="AL34"/>
  <c r="AK34"/>
  <c r="AJ34"/>
  <c r="AI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AX33"/>
  <c r="AW33"/>
  <c r="AV33"/>
  <c r="AU33"/>
  <c r="AT33"/>
  <c r="AS33"/>
  <c r="AR33"/>
  <c r="AQ33"/>
  <c r="AP33"/>
  <c r="AO33"/>
  <c r="AN33"/>
  <c r="AM33"/>
  <c r="AL33"/>
  <c r="AK33"/>
  <c r="AJ33"/>
  <c r="AI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AX32"/>
  <c r="AW32"/>
  <c r="AV32"/>
  <c r="AU32"/>
  <c r="AT32"/>
  <c r="AS32"/>
  <c r="AR32"/>
  <c r="AQ32"/>
  <c r="AP32"/>
  <c r="AO32"/>
  <c r="AN32"/>
  <c r="AM32"/>
  <c r="AL32"/>
  <c r="AK32"/>
  <c r="AJ32"/>
  <c r="AI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AX31"/>
  <c r="AW31"/>
  <c r="AV31"/>
  <c r="AU31"/>
  <c r="AT31"/>
  <c r="AS31"/>
  <c r="AR31"/>
  <c r="AQ31"/>
  <c r="AP31"/>
  <c r="AO31"/>
  <c r="AN31"/>
  <c r="AM31"/>
  <c r="AL31"/>
  <c r="AK31"/>
  <c r="AJ31"/>
  <c r="AI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AX30"/>
  <c r="AW30"/>
  <c r="AV30"/>
  <c r="AU30"/>
  <c r="AT30"/>
  <c r="AS30"/>
  <c r="AR30"/>
  <c r="AQ30"/>
  <c r="AP30"/>
  <c r="AO30"/>
  <c r="AN30"/>
  <c r="AM30"/>
  <c r="AL30"/>
  <c r="AK30"/>
  <c r="AJ30"/>
  <c r="AI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AX29"/>
  <c r="AW29"/>
  <c r="AV29"/>
  <c r="AU29"/>
  <c r="AT29"/>
  <c r="AS29"/>
  <c r="AR29"/>
  <c r="AQ29"/>
  <c r="AP29"/>
  <c r="AO29"/>
  <c r="AN29"/>
  <c r="AM29"/>
  <c r="AL29"/>
  <c r="AK29"/>
  <c r="AJ29"/>
  <c r="AI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AX28"/>
  <c r="AW28"/>
  <c r="AV28"/>
  <c r="AU28"/>
  <c r="AT28"/>
  <c r="AS28"/>
  <c r="AR28"/>
  <c r="AQ28"/>
  <c r="AP28"/>
  <c r="AO28"/>
  <c r="AN28"/>
  <c r="AM28"/>
  <c r="AL28"/>
  <c r="AK28"/>
  <c r="AJ28"/>
  <c r="AI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AX27"/>
  <c r="AW27"/>
  <c r="AV27"/>
  <c r="AU27"/>
  <c r="AT27"/>
  <c r="AS27"/>
  <c r="AR27"/>
  <c r="AQ27"/>
  <c r="AP27"/>
  <c r="AO27"/>
  <c r="AN27"/>
  <c r="AM27"/>
  <c r="AL27"/>
  <c r="AK27"/>
  <c r="AJ27"/>
  <c r="AI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AX26"/>
  <c r="AW26"/>
  <c r="AV26"/>
  <c r="AU26"/>
  <c r="AT26"/>
  <c r="AS26"/>
  <c r="AR26"/>
  <c r="AQ26"/>
  <c r="AP26"/>
  <c r="AO26"/>
  <c r="AN26"/>
  <c r="AM26"/>
  <c r="AL26"/>
  <c r="AK26"/>
  <c r="AJ26"/>
  <c r="AI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AX25"/>
  <c r="AW25"/>
  <c r="AV25"/>
  <c r="AU25"/>
  <c r="AT25"/>
  <c r="AS25"/>
  <c r="AR25"/>
  <c r="AQ25"/>
  <c r="AP25"/>
  <c r="AO25"/>
  <c r="AN25"/>
  <c r="AM25"/>
  <c r="AL25"/>
  <c r="AK25"/>
  <c r="AJ25"/>
  <c r="AI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AX24"/>
  <c r="AW24"/>
  <c r="AV24"/>
  <c r="AU24"/>
  <c r="AT24"/>
  <c r="AS24"/>
  <c r="AR24"/>
  <c r="AQ24"/>
  <c r="AP24"/>
  <c r="AO24"/>
  <c r="AN24"/>
  <c r="AM24"/>
  <c r="AL24"/>
  <c r="AK24"/>
  <c r="AJ24"/>
  <c r="AI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AX23"/>
  <c r="AW23"/>
  <c r="AV23"/>
  <c r="AU23"/>
  <c r="AT23"/>
  <c r="AS23"/>
  <c r="AR23"/>
  <c r="AQ23"/>
  <c r="AP23"/>
  <c r="AO23"/>
  <c r="AN23"/>
  <c r="AM23"/>
  <c r="AL23"/>
  <c r="AK23"/>
  <c r="AJ23"/>
  <c r="AI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AX22"/>
  <c r="AW22"/>
  <c r="AV22"/>
  <c r="AU22"/>
  <c r="AT22"/>
  <c r="AS22"/>
  <c r="AR22"/>
  <c r="AQ22"/>
  <c r="AP22"/>
  <c r="AO22"/>
  <c r="AN22"/>
  <c r="AM22"/>
  <c r="AL22"/>
  <c r="AK22"/>
  <c r="AJ22"/>
  <c r="AI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AX21"/>
  <c r="AW21"/>
  <c r="AV21"/>
  <c r="AU21"/>
  <c r="AT21"/>
  <c r="AS21"/>
  <c r="AR21"/>
  <c r="AQ21"/>
  <c r="AP21"/>
  <c r="AO21"/>
  <c r="AN21"/>
  <c r="AM21"/>
  <c r="AL21"/>
  <c r="AK21"/>
  <c r="AJ21"/>
  <c r="AI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AX20"/>
  <c r="AW20"/>
  <c r="AV20"/>
  <c r="AU20"/>
  <c r="AT20"/>
  <c r="AS20"/>
  <c r="AR20"/>
  <c r="AQ20"/>
  <c r="AP20"/>
  <c r="AO20"/>
  <c r="AN20"/>
  <c r="AM20"/>
  <c r="AL20"/>
  <c r="AK20"/>
  <c r="AJ20"/>
  <c r="AI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AX19"/>
  <c r="AW19"/>
  <c r="AV19"/>
  <c r="AU19"/>
  <c r="AT19"/>
  <c r="AS19"/>
  <c r="AR19"/>
  <c r="AQ19"/>
  <c r="AP19"/>
  <c r="AO19"/>
  <c r="AN19"/>
  <c r="AM19"/>
  <c r="AL19"/>
  <c r="AK19"/>
  <c r="AJ19"/>
  <c r="AI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AX18"/>
  <c r="AW18"/>
  <c r="AV18"/>
  <c r="AU18"/>
  <c r="AT18"/>
  <c r="AS18"/>
  <c r="AR18"/>
  <c r="AQ18"/>
  <c r="AP18"/>
  <c r="AO18"/>
  <c r="AN18"/>
  <c r="AM18"/>
  <c r="AL18"/>
  <c r="AK18"/>
  <c r="AJ18"/>
  <c r="AI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AX17"/>
  <c r="AW17"/>
  <c r="AV17"/>
  <c r="AU17"/>
  <c r="AT17"/>
  <c r="AS17"/>
  <c r="AR17"/>
  <c r="AQ17"/>
  <c r="AP17"/>
  <c r="AO17"/>
  <c r="AN17"/>
  <c r="AM17"/>
  <c r="AL17"/>
  <c r="AK17"/>
  <c r="AJ17"/>
  <c r="AI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AX16"/>
  <c r="AW16"/>
  <c r="AV16"/>
  <c r="AU16"/>
  <c r="AT16"/>
  <c r="AS16"/>
  <c r="AR16"/>
  <c r="AQ16"/>
  <c r="AP16"/>
  <c r="AO16"/>
  <c r="AN16"/>
  <c r="AM16"/>
  <c r="AL16"/>
  <c r="AK16"/>
  <c r="AJ16"/>
  <c r="AI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AX15"/>
  <c r="AW15"/>
  <c r="AV15"/>
  <c r="AU15"/>
  <c r="AT15"/>
  <c r="AS15"/>
  <c r="AR15"/>
  <c r="AQ15"/>
  <c r="AP15"/>
  <c r="AO15"/>
  <c r="AN15"/>
  <c r="AM15"/>
  <c r="AL15"/>
  <c r="AK15"/>
  <c r="AJ15"/>
  <c r="AI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X14"/>
  <c r="AW14"/>
  <c r="AV14"/>
  <c r="AU14"/>
  <c r="AT14"/>
  <c r="AS14"/>
  <c r="AR14"/>
  <c r="AQ14"/>
  <c r="AP14"/>
  <c r="AO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J14"/>
  <c r="I14"/>
  <c r="H14"/>
  <c r="G14"/>
  <c r="F14"/>
  <c r="D14"/>
  <c r="E14" s="1"/>
  <c r="C14"/>
  <c r="B14"/>
  <c r="A14"/>
  <c r="C6"/>
  <c r="C5"/>
  <c r="C4"/>
  <c r="C3"/>
  <c r="BD63" i="22"/>
  <c r="BD53"/>
  <c r="BD58"/>
  <c r="BD40"/>
  <c r="BD38"/>
  <c r="BH56"/>
  <c r="BH40"/>
  <c r="BH38"/>
  <c r="BL60"/>
  <c r="BL40"/>
  <c r="BP64"/>
  <c r="BP60"/>
  <c r="BP58"/>
  <c r="BP40"/>
  <c r="B50"/>
  <c r="AV50" s="1"/>
  <c r="D37"/>
  <c r="AX37" s="1"/>
  <c r="E48"/>
  <c r="AY48" s="1"/>
  <c r="F39"/>
  <c r="AZ39" s="1"/>
  <c r="BD39"/>
  <c r="BD37"/>
  <c r="BH63"/>
  <c r="BH53"/>
  <c r="BH39"/>
  <c r="BH37"/>
  <c r="BL57"/>
  <c r="BL39"/>
  <c r="BL37"/>
  <c r="BP61"/>
  <c r="BP55"/>
  <c r="BP39"/>
  <c r="BP37"/>
  <c r="AH35" i="17"/>
  <c r="B65" i="22"/>
  <c r="AV65" s="1"/>
  <c r="B53"/>
  <c r="AV53" s="1"/>
  <c r="B49"/>
  <c r="AV49" s="1"/>
  <c r="B39"/>
  <c r="AV39" s="1"/>
  <c r="E45"/>
  <c r="AY45" s="1"/>
  <c r="F46"/>
  <c r="AZ46" s="1"/>
  <c r="AI65" i="20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I64"/>
  <c r="AH64"/>
  <c r="AG64"/>
  <c r="AV14"/>
  <c r="AU1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64"/>
  <c r="AG92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F6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X14"/>
  <c r="AW14"/>
  <c r="AT14"/>
  <c r="AP42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14"/>
  <c r="AO14"/>
  <c r="C79" i="15"/>
  <c r="D79" s="1"/>
  <c r="E79" s="1"/>
  <c r="F79" s="1"/>
  <c r="G79" s="1"/>
  <c r="H79" s="1"/>
  <c r="I79" s="1"/>
  <c r="J79" s="1"/>
  <c r="K79" s="1"/>
  <c r="L79" s="1"/>
  <c r="C63"/>
  <c r="D63"/>
  <c r="E63" s="1"/>
  <c r="F63" s="1"/>
  <c r="G63" s="1"/>
  <c r="H63" s="1"/>
  <c r="I63"/>
  <c r="J63" s="1"/>
  <c r="K63" s="1"/>
  <c r="L63"/>
  <c r="M63" s="1"/>
  <c r="N63" s="1"/>
  <c r="O63" s="1"/>
  <c r="P63" s="1"/>
  <c r="Q63" s="1"/>
  <c r="R63" s="1"/>
  <c r="S63" s="1"/>
  <c r="T63" s="1"/>
  <c r="U63" s="1"/>
  <c r="C47"/>
  <c r="D47"/>
  <c r="E47"/>
  <c r="F47" s="1"/>
  <c r="G47" s="1"/>
  <c r="H47" s="1"/>
  <c r="I47" s="1"/>
  <c r="J47" s="1"/>
  <c r="K47" s="1"/>
  <c r="L47" s="1"/>
  <c r="M47" s="1"/>
  <c r="N47" s="1"/>
  <c r="O47" s="1"/>
  <c r="P47" s="1"/>
  <c r="Q47" s="1"/>
  <c r="R47"/>
  <c r="S47" s="1"/>
  <c r="T47" s="1"/>
  <c r="U47" s="1"/>
  <c r="C31"/>
  <c r="D31" s="1"/>
  <c r="E31" s="1"/>
  <c r="F31"/>
  <c r="G31"/>
  <c r="H31" s="1"/>
  <c r="I31" s="1"/>
  <c r="J31" s="1"/>
  <c r="K31" s="1"/>
  <c r="L31" s="1"/>
  <c r="M31" s="1"/>
  <c r="N31" s="1"/>
  <c r="O31" s="1"/>
  <c r="P31" s="1"/>
  <c r="Q31" s="1"/>
  <c r="R31" s="1"/>
  <c r="S31" s="1"/>
  <c r="T31" s="1"/>
  <c r="U31" s="1"/>
  <c r="C15"/>
  <c r="D15"/>
  <c r="E15" s="1"/>
  <c r="F15" s="1"/>
  <c r="G15" s="1"/>
  <c r="H15" s="1"/>
  <c r="I15" s="1"/>
  <c r="J15" s="1"/>
  <c r="K15" s="1"/>
  <c r="L15" s="1"/>
  <c r="M15" s="1"/>
  <c r="N15" s="1"/>
  <c r="O15" s="1"/>
  <c r="P15" s="1"/>
  <c r="Q15" s="1"/>
  <c r="R15" s="1"/>
  <c r="S15" s="1"/>
  <c r="T15" s="1"/>
  <c r="U15" s="1"/>
  <c r="A42" i="10"/>
  <c r="A83"/>
  <c r="A14" i="20"/>
  <c r="B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14"/>
  <c r="AL38"/>
  <c r="AL39"/>
  <c r="AL40"/>
  <c r="AL41"/>
  <c r="AK38"/>
  <c r="AK39"/>
  <c r="AK40"/>
  <c r="AK41"/>
  <c r="AK42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14"/>
  <c r="AE38"/>
  <c r="AE39"/>
  <c r="AE40"/>
  <c r="AE41"/>
  <c r="AE42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14"/>
  <c r="AD38"/>
  <c r="AD39"/>
  <c r="AD40"/>
  <c r="AD41"/>
  <c r="AD42"/>
  <c r="AC38"/>
  <c r="AC39"/>
  <c r="AC40"/>
  <c r="AC41"/>
  <c r="AC42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14"/>
  <c r="Q40"/>
  <c r="Q41"/>
  <c r="Q42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14"/>
  <c r="D14"/>
  <c r="E14" s="1"/>
  <c r="F14"/>
  <c r="G14"/>
  <c r="H14"/>
  <c r="I14"/>
  <c r="J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C4"/>
  <c r="C5"/>
  <c r="C6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C54"/>
  <c r="C55"/>
  <c r="C56"/>
  <c r="C53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T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64"/>
  <c r="AN64" s="1"/>
  <c r="X35" i="10" s="1"/>
  <c r="T39" s="1"/>
  <c r="Y65" i="20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K65"/>
  <c r="AN65" s="1"/>
  <c r="X76" i="10" s="1"/>
  <c r="T80" s="1"/>
  <c r="K66" i="20"/>
  <c r="K67"/>
  <c r="AN67" s="1"/>
  <c r="X158" i="10" s="1"/>
  <c r="T162" s="1"/>
  <c r="K68" i="20"/>
  <c r="K69"/>
  <c r="AN69" s="1"/>
  <c r="X240" i="10" s="1"/>
  <c r="T244" s="1"/>
  <c r="K70" i="20"/>
  <c r="K71"/>
  <c r="AN71" s="1"/>
  <c r="X322" i="10" s="1"/>
  <c r="T326" s="1"/>
  <c r="K72" i="20"/>
  <c r="K73"/>
  <c r="AN73" s="1"/>
  <c r="X404" i="10" s="1"/>
  <c r="T408" s="1"/>
  <c r="K74" i="20"/>
  <c r="K75"/>
  <c r="AN75" s="1"/>
  <c r="X486" i="10" s="1"/>
  <c r="T490" s="1"/>
  <c r="K76" i="20"/>
  <c r="K77"/>
  <c r="AN77" s="1"/>
  <c r="X568" i="10" s="1"/>
  <c r="T572" s="1"/>
  <c r="K78" i="20"/>
  <c r="K79"/>
  <c r="AN79" s="1"/>
  <c r="X650" i="10" s="1"/>
  <c r="T654" s="1"/>
  <c r="K80" i="20"/>
  <c r="K81"/>
  <c r="AN81" s="1"/>
  <c r="X732" i="10" s="1"/>
  <c r="T736" s="1"/>
  <c r="K82" i="20"/>
  <c r="K83"/>
  <c r="AN83" s="1"/>
  <c r="X814" i="10" s="1"/>
  <c r="T818" s="1"/>
  <c r="K84" i="20"/>
  <c r="K85"/>
  <c r="AN85" s="1"/>
  <c r="X896" i="10" s="1"/>
  <c r="T900" s="1"/>
  <c r="K86" i="20"/>
  <c r="K87"/>
  <c r="AN87" s="1"/>
  <c r="X978" i="10" s="1"/>
  <c r="T982" s="1"/>
  <c r="K88" i="20"/>
  <c r="K89"/>
  <c r="AN89" s="1"/>
  <c r="X1060" i="10" s="1"/>
  <c r="T1064" s="1"/>
  <c r="K90" i="20"/>
  <c r="K91"/>
  <c r="AN91" s="1"/>
  <c r="X1142" i="10" s="1"/>
  <c r="T1146" s="1"/>
  <c r="K92" i="20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D74"/>
  <c r="E74" s="1"/>
  <c r="D75"/>
  <c r="E75" s="1"/>
  <c r="D76"/>
  <c r="E76" s="1"/>
  <c r="D77"/>
  <c r="E77" s="1"/>
  <c r="D78"/>
  <c r="E78" s="1"/>
  <c r="D79"/>
  <c r="E79" s="1"/>
  <c r="D80"/>
  <c r="E80" s="1"/>
  <c r="D81"/>
  <c r="E81" s="1"/>
  <c r="D82"/>
  <c r="E82" s="1"/>
  <c r="D83"/>
  <c r="E83" s="1"/>
  <c r="D84"/>
  <c r="E84" s="1"/>
  <c r="D85"/>
  <c r="E85" s="1"/>
  <c r="D86"/>
  <c r="E86" s="1"/>
  <c r="D87"/>
  <c r="E87" s="1"/>
  <c r="D88"/>
  <c r="E88" s="1"/>
  <c r="D89"/>
  <c r="E89" s="1"/>
  <c r="D90"/>
  <c r="E90" s="1"/>
  <c r="D91"/>
  <c r="E91" s="1"/>
  <c r="D92"/>
  <c r="E92" s="1"/>
  <c r="J86"/>
  <c r="J87"/>
  <c r="J88"/>
  <c r="J89"/>
  <c r="J90"/>
  <c r="J91"/>
  <c r="J92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C64"/>
  <c r="D64"/>
  <c r="E64" s="1"/>
  <c r="F64"/>
  <c r="G64"/>
  <c r="H64"/>
  <c r="I64"/>
  <c r="J64"/>
  <c r="K64"/>
  <c r="L64"/>
  <c r="P64"/>
  <c r="Q64"/>
  <c r="AD64"/>
  <c r="AE64"/>
  <c r="AJ64"/>
  <c r="AK64"/>
  <c r="B64"/>
  <c r="A64"/>
  <c r="A6" i="18"/>
  <c r="B7" i="10" s="1"/>
  <c r="AL32" i="17"/>
  <c r="X1087" i="10" s="1"/>
  <c r="AL33" i="22"/>
  <c r="X1128" i="23" s="1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F6" i="17"/>
  <c r="AZ6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G11" i="18"/>
  <c r="AG11" i="22" s="1"/>
  <c r="J7" i="18"/>
  <c r="K43" i="23" s="1"/>
  <c r="J8" i="18"/>
  <c r="AJ8" i="22" s="1"/>
  <c r="J9" i="18"/>
  <c r="F9" i="17" s="1"/>
  <c r="AZ9" s="1"/>
  <c r="J10" i="18"/>
  <c r="F10" i="22" s="1"/>
  <c r="AZ10" s="1"/>
  <c r="J11" i="18"/>
  <c r="F11" i="22" s="1"/>
  <c r="AZ11" s="1"/>
  <c r="J12" i="18"/>
  <c r="AJ12" i="17" s="1"/>
  <c r="J13" i="18"/>
  <c r="K289" i="23" s="1"/>
  <c r="J14" i="18"/>
  <c r="J15"/>
  <c r="AJ15" i="17" s="1"/>
  <c r="J16" i="18"/>
  <c r="F16" i="22" s="1"/>
  <c r="AZ16" s="1"/>
  <c r="J17" i="18"/>
  <c r="AJ17" i="22" s="1"/>
  <c r="J18" i="18"/>
  <c r="F18" i="17" s="1"/>
  <c r="AZ18" s="1"/>
  <c r="J19" i="18"/>
  <c r="K535" i="10" s="1"/>
  <c r="J20" i="18"/>
  <c r="K576" i="23" s="1"/>
  <c r="J21" i="18"/>
  <c r="AJ21" i="22" s="1"/>
  <c r="J22" i="18"/>
  <c r="K658" i="10" s="1"/>
  <c r="J23" i="18"/>
  <c r="K699" i="23" s="1"/>
  <c r="J24" i="18"/>
  <c r="AJ24" i="22" s="1"/>
  <c r="J25" i="18"/>
  <c r="F25" i="22" s="1"/>
  <c r="AZ25" s="1"/>
  <c r="J26" i="18"/>
  <c r="J27"/>
  <c r="F27" i="22" s="1"/>
  <c r="AZ27" s="1"/>
  <c r="J28" i="18"/>
  <c r="F28" i="17" s="1"/>
  <c r="AZ28" s="1"/>
  <c r="J29" i="18"/>
  <c r="K945" i="23" s="1"/>
  <c r="J30" i="18"/>
  <c r="F30" i="22" s="1"/>
  <c r="AZ30" s="1"/>
  <c r="J31" i="18"/>
  <c r="K1027" i="10" s="1"/>
  <c r="J32" i="18"/>
  <c r="J33"/>
  <c r="J34"/>
  <c r="I6"/>
  <c r="E6" i="22" s="1"/>
  <c r="AY6" s="1"/>
  <c r="I7" i="18"/>
  <c r="E7" i="22" s="1"/>
  <c r="AY7" s="1"/>
  <c r="I8" i="18"/>
  <c r="F84" i="23" s="1"/>
  <c r="I9" i="18"/>
  <c r="I10"/>
  <c r="E10" i="22" s="1"/>
  <c r="AY10" s="1"/>
  <c r="I11" i="18"/>
  <c r="F207" i="23" s="1"/>
  <c r="I12" i="18"/>
  <c r="F248" i="10" s="1"/>
  <c r="I13" i="18"/>
  <c r="F289" i="10" s="1"/>
  <c r="I14" i="18"/>
  <c r="E14" i="22" s="1"/>
  <c r="AY14" s="1"/>
  <c r="I15" i="18"/>
  <c r="AI15" i="17" s="1"/>
  <c r="I16" i="18"/>
  <c r="AI16" i="22" s="1"/>
  <c r="I17" i="18"/>
  <c r="I18"/>
  <c r="E18" i="22" s="1"/>
  <c r="AY18" s="1"/>
  <c r="I19" i="18"/>
  <c r="AI19" i="22" s="1"/>
  <c r="I20" i="18"/>
  <c r="E20" i="17" s="1"/>
  <c r="AY20" s="1"/>
  <c r="I21" i="18"/>
  <c r="F617" i="23" s="1"/>
  <c r="I22" i="18"/>
  <c r="I23"/>
  <c r="I24"/>
  <c r="E24" i="17" s="1"/>
  <c r="AY24" s="1"/>
  <c r="I25" i="18"/>
  <c r="I26"/>
  <c r="AI26" i="22" s="1"/>
  <c r="I27" i="18"/>
  <c r="I28"/>
  <c r="E28" i="22" s="1"/>
  <c r="AY28" s="1"/>
  <c r="I29" i="18"/>
  <c r="I30"/>
  <c r="AI30" i="22" s="1"/>
  <c r="I31" i="18"/>
  <c r="E31" i="22" s="1"/>
  <c r="AY31" s="1"/>
  <c r="I32" i="18"/>
  <c r="F1068" i="23" s="1"/>
  <c r="I33" i="18"/>
  <c r="I34"/>
  <c r="AI34" i="22" s="1"/>
  <c r="H6" i="18"/>
  <c r="H7"/>
  <c r="Q43" i="23" s="1"/>
  <c r="H8" i="18"/>
  <c r="Q84" i="23" s="1"/>
  <c r="H9" i="18"/>
  <c r="AH9" i="17" s="1"/>
  <c r="H10" i="18"/>
  <c r="H11"/>
  <c r="Q207" i="23" s="1"/>
  <c r="H12" i="18"/>
  <c r="AH12" i="17" s="1"/>
  <c r="H13" i="18"/>
  <c r="AH13" i="22" s="1"/>
  <c r="H14" i="18"/>
  <c r="H15"/>
  <c r="Q371" i="23" s="1"/>
  <c r="H16" i="18"/>
  <c r="H17"/>
  <c r="AH17" i="22" s="1"/>
  <c r="H18" i="18"/>
  <c r="H19"/>
  <c r="Q535" i="23" s="1"/>
  <c r="H20" i="18"/>
  <c r="AH20" i="22" s="1"/>
  <c r="H21" i="18"/>
  <c r="AH21" i="22" s="1"/>
  <c r="H22" i="18"/>
  <c r="AH22" i="22" s="1"/>
  <c r="H23" i="18"/>
  <c r="Q699" i="23" s="1"/>
  <c r="H24" i="18"/>
  <c r="AH24" i="22" s="1"/>
  <c r="H25" i="18"/>
  <c r="AH25" i="17" s="1"/>
  <c r="H26" i="18"/>
  <c r="AH26" i="22" s="1"/>
  <c r="H27" i="18"/>
  <c r="Q863" i="23" s="1"/>
  <c r="H28" i="18"/>
  <c r="AH28" i="22" s="1"/>
  <c r="H29" i="18"/>
  <c r="AH29" i="17" s="1"/>
  <c r="H30" i="18"/>
  <c r="AH30" i="22" s="1"/>
  <c r="H31" i="18"/>
  <c r="Q1027" i="23" s="1"/>
  <c r="H32" i="18"/>
  <c r="H33"/>
  <c r="AH33" i="17" s="1"/>
  <c r="H34" i="18"/>
  <c r="AH34" i="22" s="1"/>
  <c r="G6" i="18"/>
  <c r="AG6" i="22" s="1"/>
  <c r="B31" i="18"/>
  <c r="B1027" i="23" s="1"/>
  <c r="B32" i="18"/>
  <c r="B33"/>
  <c r="B33" i="22" s="1"/>
  <c r="AV33" s="1"/>
  <c r="B34" i="18"/>
  <c r="C1155" i="23" s="1"/>
  <c r="C31" i="18"/>
  <c r="AB31" i="22" s="1"/>
  <c r="AC31" s="1"/>
  <c r="C32" i="18"/>
  <c r="AB32" i="22" s="1"/>
  <c r="AC32" s="1"/>
  <c r="C33" i="18"/>
  <c r="D33" s="1"/>
  <c r="AD33" i="22" s="1"/>
  <c r="C34" i="18"/>
  <c r="D34" s="1"/>
  <c r="AD34" i="22" s="1"/>
  <c r="G7" i="18"/>
  <c r="AG7" i="17" s="1"/>
  <c r="G8" i="18"/>
  <c r="G9"/>
  <c r="G10"/>
  <c r="AG10" i="22" s="1"/>
  <c r="G12" i="18"/>
  <c r="G13"/>
  <c r="G14"/>
  <c r="AG14" i="17" s="1"/>
  <c r="G15" i="18"/>
  <c r="AG15" i="22" s="1"/>
  <c r="G16" i="18"/>
  <c r="AG16" i="17" s="1"/>
  <c r="G17" i="18"/>
  <c r="G18"/>
  <c r="G19"/>
  <c r="AG19" i="22" s="1"/>
  <c r="G20" i="18"/>
  <c r="G21"/>
  <c r="G22"/>
  <c r="AG22" i="22" s="1"/>
  <c r="G23" i="18"/>
  <c r="AG23" i="22" s="1"/>
  <c r="G24" i="18"/>
  <c r="AG24" i="22" s="1"/>
  <c r="G25" i="18"/>
  <c r="G26"/>
  <c r="G27"/>
  <c r="AG27" i="22" s="1"/>
  <c r="G28" i="18"/>
  <c r="G29"/>
  <c r="G30"/>
  <c r="AG30" i="17" s="1"/>
  <c r="G31" i="18"/>
  <c r="AG31" i="22" s="1"/>
  <c r="G32" i="18"/>
  <c r="AG32" i="17" s="1"/>
  <c r="G33" i="18"/>
  <c r="G34"/>
  <c r="AG34" i="17" s="1"/>
  <c r="F6" i="18"/>
  <c r="AF6" i="22" s="1"/>
  <c r="F7" i="18"/>
  <c r="F8"/>
  <c r="AF8" i="22" s="1"/>
  <c r="F9" i="18"/>
  <c r="F10"/>
  <c r="AF10" i="22" s="1"/>
  <c r="F11" i="18"/>
  <c r="F12"/>
  <c r="F13"/>
  <c r="D13" i="17" s="1"/>
  <c r="AX13" s="1"/>
  <c r="F14" i="18"/>
  <c r="AF14" i="22" s="1"/>
  <c r="F15" i="18"/>
  <c r="AF15" i="17" s="1"/>
  <c r="F16" i="18"/>
  <c r="AF16" i="22" s="1"/>
  <c r="F17" i="18"/>
  <c r="F18"/>
  <c r="AF18" i="22" s="1"/>
  <c r="F19" i="18"/>
  <c r="D19" i="17" s="1"/>
  <c r="AX19" s="1"/>
  <c r="F20" i="18"/>
  <c r="D20" i="22" s="1"/>
  <c r="AX20" s="1"/>
  <c r="F21" i="18"/>
  <c r="AF21" i="17" s="1"/>
  <c r="F22" i="18"/>
  <c r="AF22" i="22" s="1"/>
  <c r="F23" i="18"/>
  <c r="F24"/>
  <c r="D24" i="17" s="1"/>
  <c r="AX24" s="1"/>
  <c r="F25" i="18"/>
  <c r="D25" i="22" s="1"/>
  <c r="AX25" s="1"/>
  <c r="F26" i="18"/>
  <c r="AF26" i="22" s="1"/>
  <c r="F27" i="18"/>
  <c r="D27" i="22" s="1"/>
  <c r="AX27" s="1"/>
  <c r="F28" i="18"/>
  <c r="AF28" i="22" s="1"/>
  <c r="F29" i="18"/>
  <c r="F30"/>
  <c r="AF30" i="22" s="1"/>
  <c r="F31" i="18"/>
  <c r="AF31" i="22" s="1"/>
  <c r="F32" i="18"/>
  <c r="D32" i="17" s="1"/>
  <c r="AX32" s="1"/>
  <c r="F33" i="18"/>
  <c r="AF33" i="17" s="1"/>
  <c r="F34" i="18"/>
  <c r="AF34" i="22" s="1"/>
  <c r="E6" i="18"/>
  <c r="E7"/>
  <c r="AE7" i="22" s="1"/>
  <c r="E8" i="18"/>
  <c r="AE8" i="22" s="1"/>
  <c r="E9" i="18"/>
  <c r="AE9" i="22" s="1"/>
  <c r="E10" i="18"/>
  <c r="AE10" i="22" s="1"/>
  <c r="E11" i="18"/>
  <c r="E12"/>
  <c r="AE12" i="17" s="1"/>
  <c r="E13" i="18"/>
  <c r="AE13" i="22" s="1"/>
  <c r="E14" i="18"/>
  <c r="E15"/>
  <c r="E16"/>
  <c r="AE16" i="22" s="1"/>
  <c r="E17" i="18"/>
  <c r="AE17" i="22" s="1"/>
  <c r="E18" i="18"/>
  <c r="E19"/>
  <c r="E20"/>
  <c r="AE20" i="17" s="1"/>
  <c r="E21" i="18"/>
  <c r="AE21" i="22" s="1"/>
  <c r="E22" i="18"/>
  <c r="AE22" i="17" s="1"/>
  <c r="E23" i="18"/>
  <c r="E24"/>
  <c r="E25"/>
  <c r="AE25" i="22" s="1"/>
  <c r="E26" i="18"/>
  <c r="E27"/>
  <c r="E28"/>
  <c r="AE28" i="17" s="1"/>
  <c r="E29" i="18"/>
  <c r="AE29" i="22" s="1"/>
  <c r="E30" i="18"/>
  <c r="E31"/>
  <c r="E32"/>
  <c r="AE32" i="22" s="1"/>
  <c r="E33" i="18"/>
  <c r="AE33" i="22" s="1"/>
  <c r="E34" i="18"/>
  <c r="C6"/>
  <c r="AB6" i="22" s="1"/>
  <c r="AC6" s="1"/>
  <c r="C7" i="18"/>
  <c r="AB7" i="22" s="1"/>
  <c r="AC7" s="1"/>
  <c r="C8" i="18"/>
  <c r="AB8" i="17" s="1"/>
  <c r="AC8" s="1"/>
  <c r="C9" i="18"/>
  <c r="D9" s="1"/>
  <c r="C9" i="17" s="1"/>
  <c r="AW9" s="1"/>
  <c r="C10" i="18"/>
  <c r="AB10" i="17" s="1"/>
  <c r="AC10" s="1"/>
  <c r="C11" i="18"/>
  <c r="C12"/>
  <c r="D12" s="1"/>
  <c r="AD12" i="17" s="1"/>
  <c r="C13" i="18"/>
  <c r="AB13" i="22" s="1"/>
  <c r="AC13" s="1"/>
  <c r="C14" i="18"/>
  <c r="AB14" i="22" s="1"/>
  <c r="AC14" s="1"/>
  <c r="C15" i="18"/>
  <c r="AB15" i="22" s="1"/>
  <c r="AC15" s="1"/>
  <c r="C16" i="18"/>
  <c r="AB16" i="22" s="1"/>
  <c r="AC16" s="1"/>
  <c r="C17" i="18"/>
  <c r="AB17" i="22" s="1"/>
  <c r="AC17" s="1"/>
  <c r="C18" i="18"/>
  <c r="AB18" i="22" s="1"/>
  <c r="AC18" s="1"/>
  <c r="C19" i="18"/>
  <c r="C20"/>
  <c r="AB20" i="22" s="1"/>
  <c r="AC20" s="1"/>
  <c r="C21" i="18"/>
  <c r="D21" s="1"/>
  <c r="AD21" i="22" s="1"/>
  <c r="C22" i="18"/>
  <c r="C23"/>
  <c r="AB23" i="22" s="1"/>
  <c r="AC23" s="1"/>
  <c r="C24" i="18"/>
  <c r="AB24" i="22" s="1"/>
  <c r="AC24" s="1"/>
  <c r="C25" i="18"/>
  <c r="D25" s="1"/>
  <c r="C25" i="17" s="1"/>
  <c r="AW25" s="1"/>
  <c r="C26" i="18"/>
  <c r="D26" s="1"/>
  <c r="AD26" i="22" s="1"/>
  <c r="C27" i="18"/>
  <c r="AB27" i="22" s="1"/>
  <c r="AC27" s="1"/>
  <c r="C28" i="18"/>
  <c r="AB28" i="17" s="1"/>
  <c r="AC28" s="1"/>
  <c r="C29" i="18"/>
  <c r="C30"/>
  <c r="AB30" i="22" s="1"/>
  <c r="AC30" s="1"/>
  <c r="B6" i="18"/>
  <c r="B7"/>
  <c r="C48" i="23" s="1"/>
  <c r="B8" i="18"/>
  <c r="B9"/>
  <c r="B125" i="23" s="1"/>
  <c r="B10" i="18"/>
  <c r="AA10" i="22" s="1"/>
  <c r="B11" i="18"/>
  <c r="B207" i="23" s="1"/>
  <c r="B13" i="18"/>
  <c r="AA13" i="17" s="1"/>
  <c r="B14" i="18"/>
  <c r="C335" i="23" s="1"/>
  <c r="B15" i="18"/>
  <c r="AA15" i="17" s="1"/>
  <c r="B16" i="18"/>
  <c r="C417" i="23" s="1"/>
  <c r="B17" i="18"/>
  <c r="C458" i="23" s="1"/>
  <c r="B18" i="18"/>
  <c r="B18" i="22" s="1"/>
  <c r="AV18" s="1"/>
  <c r="B19" i="18"/>
  <c r="AA19" i="17" s="1"/>
  <c r="B20" i="18"/>
  <c r="AA20" i="22" s="1"/>
  <c r="B21" i="18"/>
  <c r="C622" i="23" s="1"/>
  <c r="B22" i="18"/>
  <c r="AA22" i="22" s="1"/>
  <c r="B23" i="18"/>
  <c r="B699" i="10" s="1"/>
  <c r="B24" i="18"/>
  <c r="AA24" i="22" s="1"/>
  <c r="B25" i="18"/>
  <c r="C786" i="23" s="1"/>
  <c r="B26" i="18"/>
  <c r="B822" i="23" s="1"/>
  <c r="B27" i="18"/>
  <c r="B28"/>
  <c r="C909" i="23" s="1"/>
  <c r="B29" i="18"/>
  <c r="C950" i="23" s="1"/>
  <c r="B30" i="18"/>
  <c r="B986" i="23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I5"/>
  <c r="G5"/>
  <c r="Z7"/>
  <c r="Z8"/>
  <c r="Z9" s="1"/>
  <c r="Z10" s="1"/>
  <c r="Z11" s="1"/>
  <c r="Z12" s="1"/>
  <c r="Z13" s="1"/>
  <c r="Z14" s="1"/>
  <c r="Z15" s="1"/>
  <c r="Z16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AA12"/>
  <c r="B248" i="23"/>
  <c r="AA12" i="22"/>
  <c r="B12"/>
  <c r="AV12" s="1"/>
  <c r="E32"/>
  <c r="AY32" s="1"/>
  <c r="U33" i="17"/>
  <c r="BP33" s="1"/>
  <c r="U31"/>
  <c r="V31" s="1"/>
  <c r="U29"/>
  <c r="BP29" s="1"/>
  <c r="U27"/>
  <c r="U25"/>
  <c r="BP25" s="1"/>
  <c r="U23"/>
  <c r="V23" s="1"/>
  <c r="BQ23" s="1"/>
  <c r="U21"/>
  <c r="R622" i="10" s="1"/>
  <c r="U19" i="17"/>
  <c r="V19" s="1"/>
  <c r="BQ19" s="1"/>
  <c r="U17"/>
  <c r="R458" i="10" s="1"/>
  <c r="U15" i="17"/>
  <c r="V15" s="1"/>
  <c r="BQ15" s="1"/>
  <c r="U13"/>
  <c r="V13" s="1"/>
  <c r="BQ13" s="1"/>
  <c r="U11"/>
  <c r="V11" s="1"/>
  <c r="BQ11" s="1"/>
  <c r="U9"/>
  <c r="BD12" i="22"/>
  <c r="U34" i="17"/>
  <c r="U32"/>
  <c r="U30"/>
  <c r="R991" i="10" s="1"/>
  <c r="U28" i="17"/>
  <c r="R909" i="10" s="1"/>
  <c r="U26" i="17"/>
  <c r="BP26" s="1"/>
  <c r="U24"/>
  <c r="R745" i="10" s="1"/>
  <c r="U22" i="17"/>
  <c r="R663" i="10" s="1"/>
  <c r="U20" i="17"/>
  <c r="R581" i="10" s="1"/>
  <c r="U18" i="17"/>
  <c r="R499" i="10" s="1"/>
  <c r="U16" i="17"/>
  <c r="BP16" s="1"/>
  <c r="U14"/>
  <c r="BP14" s="1"/>
  <c r="U10"/>
  <c r="U8"/>
  <c r="V8" s="1"/>
  <c r="U6"/>
  <c r="V6" s="1"/>
  <c r="F10"/>
  <c r="AZ10" s="1"/>
  <c r="C253" i="10"/>
  <c r="B248"/>
  <c r="AJ17" i="17"/>
  <c r="B12"/>
  <c r="AV12" s="1"/>
  <c r="BL12" i="22"/>
  <c r="AN94" i="21" l="1"/>
  <c r="X35" i="23" s="1"/>
  <c r="T39" s="1"/>
  <c r="G7" i="22"/>
  <c r="P42" i="20"/>
  <c r="P40"/>
  <c r="P17" i="21"/>
  <c r="P19"/>
  <c r="P23"/>
  <c r="P25"/>
  <c r="P27"/>
  <c r="P31"/>
  <c r="P33"/>
  <c r="P37"/>
  <c r="AN95"/>
  <c r="X76" i="23" s="1"/>
  <c r="T80" s="1"/>
  <c r="AN96" i="21"/>
  <c r="X117" i="23" s="1"/>
  <c r="T121" s="1"/>
  <c r="AN97" i="21"/>
  <c r="X158" i="23" s="1"/>
  <c r="T162" s="1"/>
  <c r="AN98" i="21"/>
  <c r="X199" i="23" s="1"/>
  <c r="T203" s="1"/>
  <c r="AN99" i="21"/>
  <c r="X240" i="23" s="1"/>
  <c r="T244" s="1"/>
  <c r="AN100" i="21"/>
  <c r="X281" i="23" s="1"/>
  <c r="T285" s="1"/>
  <c r="AN101" i="21"/>
  <c r="X322" i="23" s="1"/>
  <c r="T326" s="1"/>
  <c r="AN102" i="21"/>
  <c r="X363" i="23" s="1"/>
  <c r="T367" s="1"/>
  <c r="AN103" i="21"/>
  <c r="X404" i="23" s="1"/>
  <c r="T408" s="1"/>
  <c r="AN104" i="21"/>
  <c r="X445" i="23" s="1"/>
  <c r="T449" s="1"/>
  <c r="AN105" i="21"/>
  <c r="X486" i="23" s="1"/>
  <c r="T490" s="1"/>
  <c r="AN106" i="21"/>
  <c r="X527" i="23" s="1"/>
  <c r="T531" s="1"/>
  <c r="AN107" i="21"/>
  <c r="X568" i="23" s="1"/>
  <c r="T572" s="1"/>
  <c r="AN108" i="21"/>
  <c r="AN109"/>
  <c r="AN110"/>
  <c r="AN111"/>
  <c r="AN112"/>
  <c r="AN113"/>
  <c r="AN114"/>
  <c r="AN115"/>
  <c r="AN116"/>
  <c r="AN117"/>
  <c r="AN118"/>
  <c r="AN119"/>
  <c r="AN120"/>
  <c r="AN121"/>
  <c r="AN122"/>
  <c r="AN152"/>
  <c r="AN150"/>
  <c r="AN148"/>
  <c r="AN146"/>
  <c r="AN144"/>
  <c r="AN142"/>
  <c r="AN140"/>
  <c r="AN138"/>
  <c r="AN136"/>
  <c r="AN134"/>
  <c r="AN132"/>
  <c r="AN130"/>
  <c r="AA46" i="22"/>
  <c r="AJ46"/>
  <c r="AN153" i="21"/>
  <c r="AN151"/>
  <c r="AN149"/>
  <c r="AN147"/>
  <c r="AN145"/>
  <c r="AN143"/>
  <c r="AN141"/>
  <c r="AN139"/>
  <c r="AN137"/>
  <c r="AN135"/>
  <c r="AN133"/>
  <c r="AN131"/>
  <c r="AN129"/>
  <c r="P72"/>
  <c r="P70"/>
  <c r="P68"/>
  <c r="P66"/>
  <c r="P64"/>
  <c r="P62"/>
  <c r="P60"/>
  <c r="P58"/>
  <c r="P56"/>
  <c r="P54"/>
  <c r="P52"/>
  <c r="P50"/>
  <c r="H2426" i="23"/>
  <c r="L65" i="22"/>
  <c r="BF63"/>
  <c r="L63"/>
  <c r="BF61"/>
  <c r="L61"/>
  <c r="BF58"/>
  <c r="L58"/>
  <c r="BF57"/>
  <c r="L57"/>
  <c r="H2057" i="23"/>
  <c r="L56" i="22"/>
  <c r="BF55"/>
  <c r="L55"/>
  <c r="BF52"/>
  <c r="L52"/>
  <c r="BF51"/>
  <c r="L51"/>
  <c r="H1811" i="23"/>
  <c r="L50" i="22"/>
  <c r="BF48"/>
  <c r="L48"/>
  <c r="BF44"/>
  <c r="L44"/>
  <c r="H1524" i="23"/>
  <c r="L43" i="22"/>
  <c r="H1360" i="23"/>
  <c r="L39" i="22"/>
  <c r="AN92" i="20"/>
  <c r="X1183" i="10" s="1"/>
  <c r="T1187" s="1"/>
  <c r="AN90" i="20"/>
  <c r="X1101" i="10" s="1"/>
  <c r="T1105" s="1"/>
  <c r="AN88" i="20"/>
  <c r="X1019" i="10" s="1"/>
  <c r="T1023" s="1"/>
  <c r="AN86" i="20"/>
  <c r="X937" i="10" s="1"/>
  <c r="T941" s="1"/>
  <c r="AN84" i="20"/>
  <c r="X855" i="10" s="1"/>
  <c r="T859" s="1"/>
  <c r="AN82" i="20"/>
  <c r="X773" i="10" s="1"/>
  <c r="T777" s="1"/>
  <c r="AN80" i="20"/>
  <c r="X691" i="10" s="1"/>
  <c r="T695" s="1"/>
  <c r="AN78" i="20"/>
  <c r="X609" i="10" s="1"/>
  <c r="T613" s="1"/>
  <c r="AN76" i="20"/>
  <c r="X527" i="10" s="1"/>
  <c r="T531" s="1"/>
  <c r="AN74" i="20"/>
  <c r="X445" i="10" s="1"/>
  <c r="T449" s="1"/>
  <c r="AN72" i="20"/>
  <c r="X363" i="10" s="1"/>
  <c r="T367" s="1"/>
  <c r="AN70" i="20"/>
  <c r="X281" i="10" s="1"/>
  <c r="T285" s="1"/>
  <c r="AN68" i="20"/>
  <c r="X199" i="10" s="1"/>
  <c r="T203" s="1"/>
  <c r="AN66" i="20"/>
  <c r="X117" i="10" s="1"/>
  <c r="T121" s="1"/>
  <c r="P41" i="20"/>
  <c r="P39"/>
  <c r="P41" i="21"/>
  <c r="P42"/>
  <c r="X609" i="23"/>
  <c r="T613" s="1"/>
  <c r="P73" i="21"/>
  <c r="P71"/>
  <c r="P69"/>
  <c r="P67"/>
  <c r="B7" i="17"/>
  <c r="AV7" s="1"/>
  <c r="X95" i="20"/>
  <c r="P37"/>
  <c r="P33"/>
  <c r="P31"/>
  <c r="P29"/>
  <c r="P23"/>
  <c r="P21"/>
  <c r="P19"/>
  <c r="P17"/>
  <c r="P65" i="21"/>
  <c r="P63"/>
  <c r="P61"/>
  <c r="P59"/>
  <c r="P57"/>
  <c r="P55"/>
  <c r="P53"/>
  <c r="P51"/>
  <c r="P49"/>
  <c r="P47"/>
  <c r="P45"/>
  <c r="P43"/>
  <c r="Z1620" i="23"/>
  <c r="Y95" i="20"/>
  <c r="AC95"/>
  <c r="AJ34" i="22"/>
  <c r="K1068" i="10"/>
  <c r="AJ95" i="20"/>
  <c r="AJ96"/>
  <c r="AJ97"/>
  <c r="AJ99"/>
  <c r="AJ98"/>
  <c r="AJ94"/>
  <c r="Q99"/>
  <c r="Q95"/>
  <c r="Q97"/>
  <c r="Q96"/>
  <c r="Q98"/>
  <c r="Q94"/>
  <c r="W99"/>
  <c r="W95"/>
  <c r="W96"/>
  <c r="W98"/>
  <c r="W97"/>
  <c r="W94"/>
  <c r="T99"/>
  <c r="T95"/>
  <c r="T97"/>
  <c r="T96"/>
  <c r="T98"/>
  <c r="T94"/>
  <c r="O97"/>
  <c r="O99"/>
  <c r="O95"/>
  <c r="O96"/>
  <c r="O98"/>
  <c r="O94"/>
  <c r="R49"/>
  <c r="R45"/>
  <c r="R44"/>
  <c r="R47"/>
  <c r="R46"/>
  <c r="R48"/>
  <c r="T49"/>
  <c r="T45"/>
  <c r="T44"/>
  <c r="T47"/>
  <c r="T46"/>
  <c r="T48"/>
  <c r="AJ49"/>
  <c r="AJ45"/>
  <c r="AJ44"/>
  <c r="AJ46"/>
  <c r="AJ47"/>
  <c r="AJ48"/>
  <c r="AQ49"/>
  <c r="AQ45"/>
  <c r="AQ44"/>
  <c r="AQ46"/>
  <c r="AQ47"/>
  <c r="AQ48"/>
  <c r="AP49"/>
  <c r="AP45"/>
  <c r="AP47"/>
  <c r="AP44"/>
  <c r="AP46"/>
  <c r="AP48"/>
  <c r="AF95"/>
  <c r="AF96"/>
  <c r="AF97"/>
  <c r="AF94"/>
  <c r="AF99"/>
  <c r="AF98"/>
  <c r="AV49"/>
  <c r="AV45"/>
  <c r="AV44"/>
  <c r="AV46"/>
  <c r="AV47"/>
  <c r="AV48"/>
  <c r="L77" i="21"/>
  <c r="L75"/>
  <c r="L76"/>
  <c r="L78"/>
  <c r="L79"/>
  <c r="L74"/>
  <c r="R77"/>
  <c r="R79"/>
  <c r="R78"/>
  <c r="R75"/>
  <c r="R76"/>
  <c r="R74"/>
  <c r="T77"/>
  <c r="T79"/>
  <c r="T76"/>
  <c r="T78"/>
  <c r="T75"/>
  <c r="T74"/>
  <c r="AB77"/>
  <c r="AB75"/>
  <c r="AB78"/>
  <c r="AB79"/>
  <c r="AB76"/>
  <c r="AB74"/>
  <c r="AI79"/>
  <c r="AI75"/>
  <c r="AI76"/>
  <c r="AI74"/>
  <c r="AI77"/>
  <c r="AI78"/>
  <c r="AM75"/>
  <c r="AM76"/>
  <c r="AM74"/>
  <c r="AM79"/>
  <c r="AM77"/>
  <c r="AM78"/>
  <c r="AQ75"/>
  <c r="AQ76"/>
  <c r="AQ74"/>
  <c r="AQ79"/>
  <c r="AQ77"/>
  <c r="AQ78"/>
  <c r="AU75"/>
  <c r="AU76"/>
  <c r="AU74"/>
  <c r="AU79"/>
  <c r="AU77"/>
  <c r="AU78"/>
  <c r="AJ33" i="22"/>
  <c r="AK99" i="20"/>
  <c r="AK95"/>
  <c r="AK98"/>
  <c r="AK94"/>
  <c r="AK96"/>
  <c r="AK97"/>
  <c r="AE99"/>
  <c r="AE98"/>
  <c r="AE95"/>
  <c r="AE96"/>
  <c r="AE97"/>
  <c r="AE94"/>
  <c r="AB99"/>
  <c r="AB95"/>
  <c r="AB97"/>
  <c r="AB94"/>
  <c r="AB96"/>
  <c r="AB98"/>
  <c r="P99"/>
  <c r="P95"/>
  <c r="P96"/>
  <c r="P98"/>
  <c r="P94"/>
  <c r="P97"/>
  <c r="K99"/>
  <c r="K97"/>
  <c r="K94"/>
  <c r="K95"/>
  <c r="K96"/>
  <c r="K98"/>
  <c r="S96"/>
  <c r="S97"/>
  <c r="S99"/>
  <c r="S95"/>
  <c r="S98"/>
  <c r="S94"/>
  <c r="U99"/>
  <c r="U95"/>
  <c r="U96"/>
  <c r="U98"/>
  <c r="U97"/>
  <c r="U94"/>
  <c r="V97"/>
  <c r="V99"/>
  <c r="V95"/>
  <c r="V96"/>
  <c r="V98"/>
  <c r="V94"/>
  <c r="R99"/>
  <c r="R95"/>
  <c r="R96"/>
  <c r="R98"/>
  <c r="R97"/>
  <c r="R94"/>
  <c r="P14"/>
  <c r="K45"/>
  <c r="K49"/>
  <c r="K44"/>
  <c r="K46"/>
  <c r="K47"/>
  <c r="K48"/>
  <c r="M49"/>
  <c r="M45"/>
  <c r="M46"/>
  <c r="M44"/>
  <c r="M47"/>
  <c r="Q49"/>
  <c r="Q45"/>
  <c r="Q46"/>
  <c r="Q44"/>
  <c r="Q47"/>
  <c r="Q48"/>
  <c r="U49"/>
  <c r="U45"/>
  <c r="U44"/>
  <c r="U46"/>
  <c r="U47"/>
  <c r="U48"/>
  <c r="W49"/>
  <c r="W45"/>
  <c r="W44"/>
  <c r="W46"/>
  <c r="W47"/>
  <c r="W48"/>
  <c r="Y49"/>
  <c r="Y45"/>
  <c r="Y46"/>
  <c r="Y44"/>
  <c r="Y47"/>
  <c r="Y48"/>
  <c r="AB49"/>
  <c r="AB45"/>
  <c r="AB44"/>
  <c r="AB47"/>
  <c r="AB46"/>
  <c r="AB48"/>
  <c r="AD45"/>
  <c r="AD47"/>
  <c r="AD48"/>
  <c r="AD49"/>
  <c r="AD44"/>
  <c r="AD46"/>
  <c r="AK45"/>
  <c r="AK46"/>
  <c r="AK48"/>
  <c r="AK49"/>
  <c r="AK44"/>
  <c r="AK47"/>
  <c r="AL45"/>
  <c r="AL44"/>
  <c r="AL48"/>
  <c r="AL49"/>
  <c r="AL47"/>
  <c r="AL46"/>
  <c r="AN49"/>
  <c r="AN45"/>
  <c r="AN44"/>
  <c r="AN46"/>
  <c r="AN47"/>
  <c r="AN48"/>
  <c r="AR49"/>
  <c r="AR45"/>
  <c r="AR44"/>
  <c r="AR46"/>
  <c r="AR47"/>
  <c r="AR48"/>
  <c r="AO45"/>
  <c r="AO49"/>
  <c r="AO44"/>
  <c r="AO46"/>
  <c r="AO47"/>
  <c r="AO48"/>
  <c r="AT49"/>
  <c r="AT45"/>
  <c r="AT47"/>
  <c r="AT44"/>
  <c r="AT46"/>
  <c r="AT48"/>
  <c r="AX49"/>
  <c r="AX47"/>
  <c r="AX48"/>
  <c r="AX44"/>
  <c r="AX46"/>
  <c r="AX45"/>
  <c r="AL95"/>
  <c r="AL99"/>
  <c r="AL96"/>
  <c r="AL97"/>
  <c r="AL98"/>
  <c r="AL94"/>
  <c r="AU49"/>
  <c r="AU45"/>
  <c r="AU44"/>
  <c r="AU46"/>
  <c r="AU47"/>
  <c r="AU48"/>
  <c r="AG99"/>
  <c r="AG95"/>
  <c r="AG98"/>
  <c r="AG96"/>
  <c r="AG97"/>
  <c r="AG94"/>
  <c r="AI99"/>
  <c r="AI98"/>
  <c r="AI95"/>
  <c r="AI96"/>
  <c r="AI97"/>
  <c r="AI94"/>
  <c r="M79" i="21"/>
  <c r="M75"/>
  <c r="M76"/>
  <c r="M77"/>
  <c r="M74"/>
  <c r="M78"/>
  <c r="Q79"/>
  <c r="Q75"/>
  <c r="Q76"/>
  <c r="Q77"/>
  <c r="Q74"/>
  <c r="Q78"/>
  <c r="U79"/>
  <c r="U75"/>
  <c r="U74"/>
  <c r="U76"/>
  <c r="U77"/>
  <c r="U78"/>
  <c r="W79"/>
  <c r="W75"/>
  <c r="W76"/>
  <c r="W74"/>
  <c r="W77"/>
  <c r="W78"/>
  <c r="Y79"/>
  <c r="Y75"/>
  <c r="Y76"/>
  <c r="Y77"/>
  <c r="Y74"/>
  <c r="Y78"/>
  <c r="AA79"/>
  <c r="AA75"/>
  <c r="AA76"/>
  <c r="AA74"/>
  <c r="AA77"/>
  <c r="AA78"/>
  <c r="AC79"/>
  <c r="AC75"/>
  <c r="AC76"/>
  <c r="AC77"/>
  <c r="AC74"/>
  <c r="AC78"/>
  <c r="AE79"/>
  <c r="AE75"/>
  <c r="AE76"/>
  <c r="AE74"/>
  <c r="AE77"/>
  <c r="AE78"/>
  <c r="AJ75"/>
  <c r="AJ77"/>
  <c r="AJ78"/>
  <c r="AJ79"/>
  <c r="AJ76"/>
  <c r="AJ74"/>
  <c r="AL79"/>
  <c r="AL76"/>
  <c r="AL77"/>
  <c r="AL78"/>
  <c r="AL75"/>
  <c r="AL74"/>
  <c r="AN79"/>
  <c r="AN77"/>
  <c r="AN78"/>
  <c r="AN75"/>
  <c r="AN76"/>
  <c r="AN74"/>
  <c r="AP79"/>
  <c r="AP75"/>
  <c r="AP76"/>
  <c r="AP77"/>
  <c r="AP78"/>
  <c r="AP74"/>
  <c r="AR79"/>
  <c r="AR77"/>
  <c r="AR78"/>
  <c r="AR75"/>
  <c r="AR76"/>
  <c r="AR74"/>
  <c r="AT79"/>
  <c r="AT75"/>
  <c r="AT76"/>
  <c r="AT77"/>
  <c r="AT78"/>
  <c r="AT74"/>
  <c r="AV79"/>
  <c r="AV77"/>
  <c r="AV78"/>
  <c r="AV75"/>
  <c r="AV76"/>
  <c r="AV74"/>
  <c r="AX79"/>
  <c r="AX75"/>
  <c r="AX76"/>
  <c r="AX77"/>
  <c r="AX78"/>
  <c r="AX74"/>
  <c r="L155"/>
  <c r="L158"/>
  <c r="L154"/>
  <c r="L159"/>
  <c r="L156"/>
  <c r="L157"/>
  <c r="P155"/>
  <c r="P158"/>
  <c r="P154"/>
  <c r="P159"/>
  <c r="P156"/>
  <c r="P157"/>
  <c r="R155"/>
  <c r="R158"/>
  <c r="R154"/>
  <c r="R159"/>
  <c r="R156"/>
  <c r="R157"/>
  <c r="U155"/>
  <c r="U156"/>
  <c r="U157"/>
  <c r="U158"/>
  <c r="U154"/>
  <c r="U159"/>
  <c r="W155"/>
  <c r="W156"/>
  <c r="W157"/>
  <c r="W158"/>
  <c r="W154"/>
  <c r="W159"/>
  <c r="Y155"/>
  <c r="Y156"/>
  <c r="Y157"/>
  <c r="Y158"/>
  <c r="Y154"/>
  <c r="Y159"/>
  <c r="AC155"/>
  <c r="AC156"/>
  <c r="AC157"/>
  <c r="AC158"/>
  <c r="AC154"/>
  <c r="AC159"/>
  <c r="AE155"/>
  <c r="AE156"/>
  <c r="AE157"/>
  <c r="AE158"/>
  <c r="AE154"/>
  <c r="AE159"/>
  <c r="AG155"/>
  <c r="AG156"/>
  <c r="AG157"/>
  <c r="AG158"/>
  <c r="AG154"/>
  <c r="AG159"/>
  <c r="AI155"/>
  <c r="AI156"/>
  <c r="AI157"/>
  <c r="AI158"/>
  <c r="AI154"/>
  <c r="AI159"/>
  <c r="AK155"/>
  <c r="AK156"/>
  <c r="AK157"/>
  <c r="AK158"/>
  <c r="AK154"/>
  <c r="AK159"/>
  <c r="AM155"/>
  <c r="AM156"/>
  <c r="AM157"/>
  <c r="AM158"/>
  <c r="AM154"/>
  <c r="AM159"/>
  <c r="AJ37" i="22"/>
  <c r="Z1292" i="23"/>
  <c r="AJ40" i="22"/>
  <c r="Z1415" i="23"/>
  <c r="AJ41" i="22"/>
  <c r="F51"/>
  <c r="AZ51" s="1"/>
  <c r="F53"/>
  <c r="AZ53" s="1"/>
  <c r="F58"/>
  <c r="AZ58" s="1"/>
  <c r="F61"/>
  <c r="AZ61" s="1"/>
  <c r="F38"/>
  <c r="AZ38" s="1"/>
  <c r="G34"/>
  <c r="D1155" i="23" s="1"/>
  <c r="G34" i="17"/>
  <c r="H34" s="1"/>
  <c r="S32" i="22"/>
  <c r="S32" i="17"/>
  <c r="T32" s="1"/>
  <c r="O32" i="22"/>
  <c r="L1073" i="23" s="1"/>
  <c r="O32" i="17"/>
  <c r="P32" s="1"/>
  <c r="K32" i="22"/>
  <c r="K32" i="17"/>
  <c r="L32" s="1"/>
  <c r="G32" i="22"/>
  <c r="D1073" i="23" s="1"/>
  <c r="G32" i="17"/>
  <c r="H32" s="1"/>
  <c r="S31" i="22"/>
  <c r="P1032" i="23" s="1"/>
  <c r="S31" i="17"/>
  <c r="T31" s="1"/>
  <c r="O31" i="22"/>
  <c r="L1032" i="23" s="1"/>
  <c r="O31" i="17"/>
  <c r="P31" s="1"/>
  <c r="K31" i="22"/>
  <c r="K31" i="17"/>
  <c r="L31" s="1"/>
  <c r="G30" i="22"/>
  <c r="D991" i="23" s="1"/>
  <c r="G30" i="17"/>
  <c r="H30" s="1"/>
  <c r="O29" i="22"/>
  <c r="L950" i="23" s="1"/>
  <c r="O29" i="17"/>
  <c r="P29" s="1"/>
  <c r="G29" i="22"/>
  <c r="D950" i="23" s="1"/>
  <c r="G29" i="17"/>
  <c r="H29" s="1"/>
  <c r="S28" i="22"/>
  <c r="P909" i="23" s="1"/>
  <c r="S28" i="17"/>
  <c r="T28" s="1"/>
  <c r="O28" i="22"/>
  <c r="L909" i="23" s="1"/>
  <c r="O28" i="17"/>
  <c r="P28" s="1"/>
  <c r="S27" i="22"/>
  <c r="P868" i="23" s="1"/>
  <c r="S27" i="17"/>
  <c r="T27" s="1"/>
  <c r="O27" i="22"/>
  <c r="L868" i="23" s="1"/>
  <c r="O27" i="17"/>
  <c r="P27" s="1"/>
  <c r="K27" i="22"/>
  <c r="K27" i="17"/>
  <c r="L27" s="1"/>
  <c r="G27" i="22"/>
  <c r="D868" i="23" s="1"/>
  <c r="G27" i="17"/>
  <c r="H27" s="1"/>
  <c r="K26" i="22"/>
  <c r="K26" i="17"/>
  <c r="L26" s="1"/>
  <c r="S25" i="22"/>
  <c r="P786" i="23" s="1"/>
  <c r="S25" i="17"/>
  <c r="T25" s="1"/>
  <c r="G25" i="22"/>
  <c r="D786" i="23" s="1"/>
  <c r="G25" i="17"/>
  <c r="H25" s="1"/>
  <c r="S24" i="22"/>
  <c r="P745" i="23" s="1"/>
  <c r="S24" i="17"/>
  <c r="T24" s="1"/>
  <c r="O24" i="22"/>
  <c r="L745" i="23" s="1"/>
  <c r="O24" i="17"/>
  <c r="P24" s="1"/>
  <c r="O23" i="22"/>
  <c r="L704" i="23" s="1"/>
  <c r="O23" i="17"/>
  <c r="P23" s="1"/>
  <c r="K23" i="22"/>
  <c r="K23" i="17"/>
  <c r="L23" s="1"/>
  <c r="G23" i="22"/>
  <c r="D704" i="23" s="1"/>
  <c r="G23" i="17"/>
  <c r="H23" s="1"/>
  <c r="K22" i="22"/>
  <c r="K22" i="17"/>
  <c r="L22" s="1"/>
  <c r="S21" i="22"/>
  <c r="P622" i="23" s="1"/>
  <c r="S21" i="17"/>
  <c r="T21" s="1"/>
  <c r="O21" i="22"/>
  <c r="L622" i="23" s="1"/>
  <c r="O21" i="17"/>
  <c r="P21" s="1"/>
  <c r="G21" i="22"/>
  <c r="D622" i="23" s="1"/>
  <c r="G21" i="17"/>
  <c r="H21" s="1"/>
  <c r="S20" i="22"/>
  <c r="P581" i="23" s="1"/>
  <c r="S20" i="17"/>
  <c r="T20" s="1"/>
  <c r="O20" i="22"/>
  <c r="L581" i="23" s="1"/>
  <c r="O20" i="17"/>
  <c r="P20" s="1"/>
  <c r="K20" i="22"/>
  <c r="K20" i="17"/>
  <c r="L20" s="1"/>
  <c r="K19" i="22"/>
  <c r="K19" i="17"/>
  <c r="L19" s="1"/>
  <c r="G19" i="22"/>
  <c r="D540" i="23" s="1"/>
  <c r="G19" i="17"/>
  <c r="H19" s="1"/>
  <c r="S17" i="22"/>
  <c r="P458" i="23" s="1"/>
  <c r="S17" i="17"/>
  <c r="T17" s="1"/>
  <c r="S16" i="22"/>
  <c r="S16" i="17"/>
  <c r="T16" s="1"/>
  <c r="O16" i="22"/>
  <c r="L417" i="23" s="1"/>
  <c r="O16" i="17"/>
  <c r="P16" s="1"/>
  <c r="K16" i="22"/>
  <c r="K16" i="17"/>
  <c r="L16" s="1"/>
  <c r="G16" i="22"/>
  <c r="D417" i="23" s="1"/>
  <c r="G16" i="17"/>
  <c r="H16" s="1"/>
  <c r="O15" i="22"/>
  <c r="L376" i="23" s="1"/>
  <c r="O15" i="17"/>
  <c r="P15" s="1"/>
  <c r="K15" i="22"/>
  <c r="K15" i="17"/>
  <c r="L15" s="1"/>
  <c r="G15" i="22"/>
  <c r="D376" i="23" s="1"/>
  <c r="G15" i="17"/>
  <c r="H15" s="1"/>
  <c r="O13" i="22"/>
  <c r="L294" i="23" s="1"/>
  <c r="O13" i="17"/>
  <c r="P13" s="1"/>
  <c r="K13" i="22"/>
  <c r="K13" i="17"/>
  <c r="L13" s="1"/>
  <c r="S11" i="22"/>
  <c r="P212" i="23" s="1"/>
  <c r="S11" i="17"/>
  <c r="T11" s="1"/>
  <c r="G11" i="22"/>
  <c r="D212" i="23" s="1"/>
  <c r="G11" i="17"/>
  <c r="H11" s="1"/>
  <c r="S10" i="22"/>
  <c r="P171" i="23" s="1"/>
  <c r="S10" i="17"/>
  <c r="T10" s="1"/>
  <c r="O10" i="22"/>
  <c r="L171" i="23" s="1"/>
  <c r="O10" i="17"/>
  <c r="P10" s="1"/>
  <c r="K10" i="22"/>
  <c r="K10" i="17"/>
  <c r="L10" s="1"/>
  <c r="G10" i="22"/>
  <c r="D171" i="23" s="1"/>
  <c r="G10" i="17"/>
  <c r="H10" s="1"/>
  <c r="K9" i="22"/>
  <c r="L9" s="1"/>
  <c r="K9" i="17"/>
  <c r="L9" s="1"/>
  <c r="G8" i="22"/>
  <c r="D89" i="23" s="1"/>
  <c r="G8" i="17"/>
  <c r="H8" s="1"/>
  <c r="S7" i="22"/>
  <c r="P48" i="23" s="1"/>
  <c r="S7" i="17"/>
  <c r="T7" s="1"/>
  <c r="O7" i="22"/>
  <c r="L48" i="23" s="1"/>
  <c r="O7" i="17"/>
  <c r="P7" s="1"/>
  <c r="S6" i="22"/>
  <c r="P7" i="23" s="1"/>
  <c r="S6" i="17"/>
  <c r="T6" s="1"/>
  <c r="K6" i="22"/>
  <c r="G6"/>
  <c r="D7" i="23" s="1"/>
  <c r="G6" i="17"/>
  <c r="K79" i="21"/>
  <c r="K75"/>
  <c r="K74"/>
  <c r="K76"/>
  <c r="K78"/>
  <c r="K77"/>
  <c r="AG32" i="22"/>
  <c r="AC97" i="20"/>
  <c r="AC96"/>
  <c r="AC99"/>
  <c r="Y97"/>
  <c r="Y96"/>
  <c r="Y99"/>
  <c r="X98"/>
  <c r="X97"/>
  <c r="X99"/>
  <c r="AD99"/>
  <c r="AD97"/>
  <c r="AD94"/>
  <c r="AD95"/>
  <c r="AD96"/>
  <c r="AD98"/>
  <c r="L99"/>
  <c r="L95"/>
  <c r="L96"/>
  <c r="L98"/>
  <c r="L97"/>
  <c r="L94"/>
  <c r="L49"/>
  <c r="L45"/>
  <c r="L44"/>
  <c r="L47"/>
  <c r="L46"/>
  <c r="L48"/>
  <c r="N45"/>
  <c r="N47"/>
  <c r="N49"/>
  <c r="N44"/>
  <c r="N46"/>
  <c r="S49"/>
  <c r="S45"/>
  <c r="S44"/>
  <c r="S47"/>
  <c r="S46"/>
  <c r="S48"/>
  <c r="V49"/>
  <c r="V45"/>
  <c r="V44"/>
  <c r="V47"/>
  <c r="V46"/>
  <c r="V48"/>
  <c r="X49"/>
  <c r="X45"/>
  <c r="X44"/>
  <c r="X47"/>
  <c r="X46"/>
  <c r="X48"/>
  <c r="Z49"/>
  <c r="Z45"/>
  <c r="Z44"/>
  <c r="Z47"/>
  <c r="Z46"/>
  <c r="Z48"/>
  <c r="AA49"/>
  <c r="AA45"/>
  <c r="AA44"/>
  <c r="AA46"/>
  <c r="AA47"/>
  <c r="AA48"/>
  <c r="AC45"/>
  <c r="AC44"/>
  <c r="AC48"/>
  <c r="AC49"/>
  <c r="AC46"/>
  <c r="AC47"/>
  <c r="AE49"/>
  <c r="AE45"/>
  <c r="AE44"/>
  <c r="AE46"/>
  <c r="AE47"/>
  <c r="AE48"/>
  <c r="AI49"/>
  <c r="AI45"/>
  <c r="AI44"/>
  <c r="AI46"/>
  <c r="AI47"/>
  <c r="AI48"/>
  <c r="AM49"/>
  <c r="AM45"/>
  <c r="AM44"/>
  <c r="AM46"/>
  <c r="AM47"/>
  <c r="AM48"/>
  <c r="AS45"/>
  <c r="AS49"/>
  <c r="AS44"/>
  <c r="AS46"/>
  <c r="AS47"/>
  <c r="AS48"/>
  <c r="AW45"/>
  <c r="AW49"/>
  <c r="AW44"/>
  <c r="AW46"/>
  <c r="AW47"/>
  <c r="AW48"/>
  <c r="AM99"/>
  <c r="AM98"/>
  <c r="AM94"/>
  <c r="AM95"/>
  <c r="AM96"/>
  <c r="AM97"/>
  <c r="AH95"/>
  <c r="AH99"/>
  <c r="AH96"/>
  <c r="AH97"/>
  <c r="AH94"/>
  <c r="AH98"/>
  <c r="N76" i="21"/>
  <c r="N77"/>
  <c r="N79"/>
  <c r="N78"/>
  <c r="N75"/>
  <c r="N74"/>
  <c r="S77"/>
  <c r="S75"/>
  <c r="S78"/>
  <c r="S79"/>
  <c r="S76"/>
  <c r="S74"/>
  <c r="V76"/>
  <c r="V77"/>
  <c r="V75"/>
  <c r="V78"/>
  <c r="V79"/>
  <c r="V74"/>
  <c r="X77"/>
  <c r="X75"/>
  <c r="X78"/>
  <c r="X79"/>
  <c r="X76"/>
  <c r="X74"/>
  <c r="Z77"/>
  <c r="Z79"/>
  <c r="Z76"/>
  <c r="Z78"/>
  <c r="Z75"/>
  <c r="Z74"/>
  <c r="AD77"/>
  <c r="AD79"/>
  <c r="AD76"/>
  <c r="AD78"/>
  <c r="AD75"/>
  <c r="AD74"/>
  <c r="AK79"/>
  <c r="AK75"/>
  <c r="AK76"/>
  <c r="AK74"/>
  <c r="AK77"/>
  <c r="AK78"/>
  <c r="AO75"/>
  <c r="AO76"/>
  <c r="AO79"/>
  <c r="AO74"/>
  <c r="AO77"/>
  <c r="AO78"/>
  <c r="AS75"/>
  <c r="AS76"/>
  <c r="AS79"/>
  <c r="AS74"/>
  <c r="AS77"/>
  <c r="AS78"/>
  <c r="AW75"/>
  <c r="AW76"/>
  <c r="AW79"/>
  <c r="AW74"/>
  <c r="AW77"/>
  <c r="AW78"/>
  <c r="K159"/>
  <c r="K156"/>
  <c r="K158"/>
  <c r="K157"/>
  <c r="K155"/>
  <c r="K154"/>
  <c r="O159"/>
  <c r="O156"/>
  <c r="O157"/>
  <c r="O155"/>
  <c r="O158"/>
  <c r="O154"/>
  <c r="Q159"/>
  <c r="Q156"/>
  <c r="Q157"/>
  <c r="Q158"/>
  <c r="Q154"/>
  <c r="Q155"/>
  <c r="S159"/>
  <c r="S155"/>
  <c r="S156"/>
  <c r="S157"/>
  <c r="S158"/>
  <c r="S154"/>
  <c r="T159"/>
  <c r="T156"/>
  <c r="T157"/>
  <c r="T158"/>
  <c r="T154"/>
  <c r="T155"/>
  <c r="V159"/>
  <c r="V155"/>
  <c r="V156"/>
  <c r="V157"/>
  <c r="V158"/>
  <c r="V154"/>
  <c r="X159"/>
  <c r="X156"/>
  <c r="X157"/>
  <c r="X158"/>
  <c r="X154"/>
  <c r="X155"/>
  <c r="AB159"/>
  <c r="AB156"/>
  <c r="AB157"/>
  <c r="AB158"/>
  <c r="AB154"/>
  <c r="AB155"/>
  <c r="AD159"/>
  <c r="AD154"/>
  <c r="AD155"/>
  <c r="AD156"/>
  <c r="AD157"/>
  <c r="AD158"/>
  <c r="AF159"/>
  <c r="AF155"/>
  <c r="AF156"/>
  <c r="AF157"/>
  <c r="AF158"/>
  <c r="AF154"/>
  <c r="AH159"/>
  <c r="AH158"/>
  <c r="AH154"/>
  <c r="AH155"/>
  <c r="AH156"/>
  <c r="AH157"/>
  <c r="AJ159"/>
  <c r="AJ155"/>
  <c r="AJ156"/>
  <c r="AJ157"/>
  <c r="AJ158"/>
  <c r="AJ154"/>
  <c r="AL159"/>
  <c r="AL158"/>
  <c r="AL154"/>
  <c r="AL155"/>
  <c r="AL156"/>
  <c r="AL157"/>
  <c r="AJ36" i="22"/>
  <c r="K1560" i="23"/>
  <c r="F49" i="22"/>
  <c r="AZ49" s="1"/>
  <c r="F52"/>
  <c r="AZ52" s="1"/>
  <c r="K2052" i="23"/>
  <c r="F57" i="22"/>
  <c r="AZ57" s="1"/>
  <c r="F59"/>
  <c r="AZ59" s="1"/>
  <c r="K2216" i="23"/>
  <c r="K2339"/>
  <c r="K2380"/>
  <c r="Q34" i="22"/>
  <c r="N1155" i="23" s="1"/>
  <c r="Q34" i="17"/>
  <c r="M34" i="22"/>
  <c r="J1155" i="23" s="1"/>
  <c r="M34" i="17"/>
  <c r="N34" s="1"/>
  <c r="I34" i="22"/>
  <c r="F1155" i="23" s="1"/>
  <c r="I34" i="17"/>
  <c r="Q33" i="22"/>
  <c r="N1114" i="23" s="1"/>
  <c r="Q33" i="17"/>
  <c r="R33" s="1"/>
  <c r="M33" i="22"/>
  <c r="J1114" i="23" s="1"/>
  <c r="M33" i="17"/>
  <c r="N33" s="1"/>
  <c r="I33" i="22"/>
  <c r="F1114" i="23" s="1"/>
  <c r="I33" i="17"/>
  <c r="BD33" s="1"/>
  <c r="Q32" i="22"/>
  <c r="N1073" i="23" s="1"/>
  <c r="Q32" i="17"/>
  <c r="M32" i="22"/>
  <c r="J1073" i="23" s="1"/>
  <c r="M32" i="17"/>
  <c r="I32" i="22"/>
  <c r="F1073" i="23" s="1"/>
  <c r="I32" i="17"/>
  <c r="J32" s="1"/>
  <c r="Q31" i="22"/>
  <c r="N1032" i="23" s="1"/>
  <c r="Q31" i="17"/>
  <c r="M31" i="22"/>
  <c r="J1032" i="23" s="1"/>
  <c r="M31" i="17"/>
  <c r="N31" s="1"/>
  <c r="K1032" i="10" s="1"/>
  <c r="AA1032" s="1"/>
  <c r="I31" i="22"/>
  <c r="F1032" i="23" s="1"/>
  <c r="I31" i="17"/>
  <c r="J31" s="1"/>
  <c r="Q30" i="22"/>
  <c r="N991" i="23" s="1"/>
  <c r="Q30" i="17"/>
  <c r="R30" s="1"/>
  <c r="M30" i="22"/>
  <c r="J991" i="23" s="1"/>
  <c r="M30" i="17"/>
  <c r="N30" s="1"/>
  <c r="I30" i="22"/>
  <c r="F991" i="23" s="1"/>
  <c r="I30" i="17"/>
  <c r="J30" s="1"/>
  <c r="G991" i="10" s="1"/>
  <c r="Y991" s="1"/>
  <c r="Q29" i="22"/>
  <c r="Q29" i="17"/>
  <c r="R29" s="1"/>
  <c r="M29" i="22"/>
  <c r="J950" i="23" s="1"/>
  <c r="M29" i="17"/>
  <c r="I29" i="22"/>
  <c r="F950" i="23" s="1"/>
  <c r="I29" i="17"/>
  <c r="J29" s="1"/>
  <c r="Q28" i="22"/>
  <c r="N909" i="23" s="1"/>
  <c r="Q28" i="17"/>
  <c r="R28" s="1"/>
  <c r="O909" i="10" s="1"/>
  <c r="AC909" s="1"/>
  <c r="M28" i="22"/>
  <c r="J909" i="23" s="1"/>
  <c r="M28" i="17"/>
  <c r="N28" s="1"/>
  <c r="I28" i="22"/>
  <c r="F909" i="23" s="1"/>
  <c r="I28" i="17"/>
  <c r="Q27" i="22"/>
  <c r="N868" i="23" s="1"/>
  <c r="Q27" i="17"/>
  <c r="R27" s="1"/>
  <c r="M27" i="22"/>
  <c r="J868" i="23" s="1"/>
  <c r="M27" i="17"/>
  <c r="N27" s="1"/>
  <c r="I27" i="22"/>
  <c r="F868" i="23" s="1"/>
  <c r="I27" i="17"/>
  <c r="Q26" i="22"/>
  <c r="N827" i="23" s="1"/>
  <c r="Q26" i="17"/>
  <c r="N827" i="10" s="1"/>
  <c r="M26" i="22"/>
  <c r="J827" i="23" s="1"/>
  <c r="M26" i="17"/>
  <c r="N26" s="1"/>
  <c r="I26" i="22"/>
  <c r="F827" i="23" s="1"/>
  <c r="I26" i="17"/>
  <c r="J26" s="1"/>
  <c r="Q25" i="22"/>
  <c r="N786" i="23" s="1"/>
  <c r="Q25" i="17"/>
  <c r="M25" i="22"/>
  <c r="J786" i="23" s="1"/>
  <c r="M25" i="17"/>
  <c r="I25" i="22"/>
  <c r="F786" i="23" s="1"/>
  <c r="I25" i="17"/>
  <c r="BD25" s="1"/>
  <c r="Q24" i="22"/>
  <c r="N745" i="23" s="1"/>
  <c r="Q24" i="17"/>
  <c r="R24" s="1"/>
  <c r="M24" i="22"/>
  <c r="J745" i="23" s="1"/>
  <c r="M24" i="17"/>
  <c r="I24" i="22"/>
  <c r="F745" i="23" s="1"/>
  <c r="I24" i="17"/>
  <c r="J24" s="1"/>
  <c r="Q23" i="22"/>
  <c r="N704" i="23" s="1"/>
  <c r="Q23" i="17"/>
  <c r="R23" s="1"/>
  <c r="M23" i="22"/>
  <c r="J704" i="23" s="1"/>
  <c r="M23" i="17"/>
  <c r="I23" i="22"/>
  <c r="F704" i="23" s="1"/>
  <c r="I23" i="17"/>
  <c r="J23" s="1"/>
  <c r="Q22" i="22"/>
  <c r="N663" i="23" s="1"/>
  <c r="Q22" i="17"/>
  <c r="R22" s="1"/>
  <c r="M22" i="22"/>
  <c r="J663" i="23" s="1"/>
  <c r="M22" i="17"/>
  <c r="N22" s="1"/>
  <c r="I22" i="22"/>
  <c r="F663" i="23" s="1"/>
  <c r="I22" i="17"/>
  <c r="Q21" i="22"/>
  <c r="N622" i="23" s="1"/>
  <c r="Q21" i="17"/>
  <c r="M21" i="22"/>
  <c r="J622" i="23" s="1"/>
  <c r="M21" i="17"/>
  <c r="J622" i="10" s="1"/>
  <c r="I21" i="22"/>
  <c r="F622" i="23" s="1"/>
  <c r="I21" i="17"/>
  <c r="Q20" i="22"/>
  <c r="N581" i="23" s="1"/>
  <c r="Q20" i="17"/>
  <c r="R20" s="1"/>
  <c r="M20" i="22"/>
  <c r="J581" i="23" s="1"/>
  <c r="M20" i="17"/>
  <c r="J581" i="10" s="1"/>
  <c r="I20" i="22"/>
  <c r="F581" i="23" s="1"/>
  <c r="I20" i="17"/>
  <c r="J20" s="1"/>
  <c r="G581" i="10" s="1"/>
  <c r="Y581" s="1"/>
  <c r="Q19" i="22"/>
  <c r="N540" i="23" s="1"/>
  <c r="Q19" i="17"/>
  <c r="R19" s="1"/>
  <c r="M19" i="22"/>
  <c r="J540" i="23" s="1"/>
  <c r="M19" i="17"/>
  <c r="N19" s="1"/>
  <c r="I19" i="22"/>
  <c r="F540" i="23" s="1"/>
  <c r="I19" i="17"/>
  <c r="BD19" s="1"/>
  <c r="Q18" i="22"/>
  <c r="N499" i="23" s="1"/>
  <c r="Q18" i="17"/>
  <c r="M18" i="22"/>
  <c r="J499" i="23" s="1"/>
  <c r="M18" i="17"/>
  <c r="I18" i="22"/>
  <c r="F499" i="23" s="1"/>
  <c r="I18" i="17"/>
  <c r="Q17" i="22"/>
  <c r="N458" i="23" s="1"/>
  <c r="Q17" i="17"/>
  <c r="R17" s="1"/>
  <c r="M17" i="22"/>
  <c r="J458" i="23" s="1"/>
  <c r="M17" i="17"/>
  <c r="N17" s="1"/>
  <c r="K458" i="10" s="1"/>
  <c r="AA458" s="1"/>
  <c r="I17" i="22"/>
  <c r="BD17" s="1"/>
  <c r="I17" i="17"/>
  <c r="J17" s="1"/>
  <c r="Q16" i="22"/>
  <c r="N417" i="23" s="1"/>
  <c r="Q16" i="17"/>
  <c r="M16" i="22"/>
  <c r="J417" i="23" s="1"/>
  <c r="M16" i="17"/>
  <c r="BH16" s="1"/>
  <c r="I16" i="22"/>
  <c r="F417" i="23" s="1"/>
  <c r="I16" i="17"/>
  <c r="J16" s="1"/>
  <c r="G417" i="10" s="1"/>
  <c r="Y417" s="1"/>
  <c r="Q15" i="22"/>
  <c r="N376" i="23" s="1"/>
  <c r="Q15" i="17"/>
  <c r="M15" i="22"/>
  <c r="J376" i="23" s="1"/>
  <c r="M15" i="17"/>
  <c r="N15" s="1"/>
  <c r="I15" i="22"/>
  <c r="BD15" s="1"/>
  <c r="I15" i="17"/>
  <c r="J15" s="1"/>
  <c r="Q14" i="22"/>
  <c r="N335" i="23" s="1"/>
  <c r="Q14" i="17"/>
  <c r="M14" i="22"/>
  <c r="J335" i="23" s="1"/>
  <c r="M14" i="17"/>
  <c r="N14" s="1"/>
  <c r="I14" i="22"/>
  <c r="F335" i="23" s="1"/>
  <c r="I14" i="17"/>
  <c r="J14" s="1"/>
  <c r="G335" i="10" s="1"/>
  <c r="Y335" s="1"/>
  <c r="Q13" i="22"/>
  <c r="N294" i="23" s="1"/>
  <c r="Q13" i="17"/>
  <c r="BL13" s="1"/>
  <c r="M13" i="22"/>
  <c r="J294" i="23" s="1"/>
  <c r="M13" i="17"/>
  <c r="I13" i="22"/>
  <c r="F294" i="23" s="1"/>
  <c r="I13" i="17"/>
  <c r="F294" i="10" s="1"/>
  <c r="Q11" i="22"/>
  <c r="N212" i="23" s="1"/>
  <c r="Q11" i="17"/>
  <c r="N212" i="10" s="1"/>
  <c r="M11" i="22"/>
  <c r="J212" i="23" s="1"/>
  <c r="M11" i="17"/>
  <c r="N11" s="1"/>
  <c r="I11" i="22"/>
  <c r="F212" i="23" s="1"/>
  <c r="I11" i="17"/>
  <c r="BD11" s="1"/>
  <c r="Q10" i="22"/>
  <c r="N171" i="23" s="1"/>
  <c r="Q10" i="17"/>
  <c r="BL10" s="1"/>
  <c r="M10" i="22"/>
  <c r="J171" i="23" s="1"/>
  <c r="M10" i="17"/>
  <c r="N10" s="1"/>
  <c r="I10" i="22"/>
  <c r="F171" i="23" s="1"/>
  <c r="I10" i="17"/>
  <c r="F171" i="10" s="1"/>
  <c r="Q9" i="22"/>
  <c r="N130" i="23" s="1"/>
  <c r="Q9" i="17"/>
  <c r="R9" s="1"/>
  <c r="M9" i="22"/>
  <c r="J130" i="23" s="1"/>
  <c r="M9" i="17"/>
  <c r="N9" s="1"/>
  <c r="I9" i="22"/>
  <c r="F130" i="23" s="1"/>
  <c r="I9" i="17"/>
  <c r="Q8" i="22"/>
  <c r="N89" i="23" s="1"/>
  <c r="Q8" i="17"/>
  <c r="R8" s="1"/>
  <c r="M8" i="22"/>
  <c r="J89" i="23" s="1"/>
  <c r="M8" i="17"/>
  <c r="N8" s="1"/>
  <c r="I8" i="22"/>
  <c r="F89" i="23" s="1"/>
  <c r="I8" i="17"/>
  <c r="Q7" i="22"/>
  <c r="N48" i="23" s="1"/>
  <c r="Q7" i="17"/>
  <c r="R7" s="1"/>
  <c r="M7" i="22"/>
  <c r="J48" i="23" s="1"/>
  <c r="M7" i="17"/>
  <c r="BH7" s="1"/>
  <c r="I7" i="22"/>
  <c r="F48" i="23" s="1"/>
  <c r="I7" i="17"/>
  <c r="BD7" s="1"/>
  <c r="Q6" i="22"/>
  <c r="N7" i="23" s="1"/>
  <c r="Q6" i="17"/>
  <c r="R6" s="1"/>
  <c r="M6" i="22"/>
  <c r="J7" i="23" s="1"/>
  <c r="M6" i="17"/>
  <c r="N6" s="1"/>
  <c r="I6" i="22"/>
  <c r="F7" i="23" s="1"/>
  <c r="I6" i="17"/>
  <c r="J6" s="1"/>
  <c r="G7" i="10" s="1"/>
  <c r="Y7" s="1"/>
  <c r="K1355" i="23"/>
  <c r="Z1374"/>
  <c r="Z1661"/>
  <c r="Z1825"/>
  <c r="AC94" i="20"/>
  <c r="AC98"/>
  <c r="Y94"/>
  <c r="Y98"/>
  <c r="X94"/>
  <c r="X96"/>
  <c r="AL30" i="22"/>
  <c r="X1005" i="23" s="1"/>
  <c r="AL28" i="17"/>
  <c r="X923" i="10" s="1"/>
  <c r="AL26" i="22"/>
  <c r="X841" i="23" s="1"/>
  <c r="AL24" i="17"/>
  <c r="AL10"/>
  <c r="N48" i="20"/>
  <c r="AL6" i="17"/>
  <c r="X21" i="10" s="1"/>
  <c r="AL31" i="17"/>
  <c r="X1046" i="10" s="1"/>
  <c r="AL29" i="17"/>
  <c r="AL27"/>
  <c r="X882" i="10" s="1"/>
  <c r="AL25" i="17"/>
  <c r="AL21"/>
  <c r="AL17"/>
  <c r="X472" i="10" s="1"/>
  <c r="AL13" i="22"/>
  <c r="X308" i="23" s="1"/>
  <c r="AL11" i="22"/>
  <c r="X226" i="23" s="1"/>
  <c r="AL9" i="22"/>
  <c r="X144" i="23" s="1"/>
  <c r="AL7" i="22"/>
  <c r="X62" i="23" s="1"/>
  <c r="M48" i="20"/>
  <c r="U35" i="22"/>
  <c r="U35" i="17"/>
  <c r="BP35" s="1"/>
  <c r="Q35" i="22"/>
  <c r="R35" s="1"/>
  <c r="Q35" i="17"/>
  <c r="M35" i="22"/>
  <c r="BH35" s="1"/>
  <c r="M35" i="17"/>
  <c r="I35" i="22"/>
  <c r="J35" s="1"/>
  <c r="I35" i="17"/>
  <c r="BD35" s="1"/>
  <c r="S35" i="22"/>
  <c r="S35" i="17"/>
  <c r="O35" i="22"/>
  <c r="P35" s="1"/>
  <c r="O35" i="17"/>
  <c r="BG26"/>
  <c r="K38"/>
  <c r="K37"/>
  <c r="K39"/>
  <c r="K40"/>
  <c r="K36"/>
  <c r="H35"/>
  <c r="G37"/>
  <c r="G39"/>
  <c r="G38"/>
  <c r="G40"/>
  <c r="K2344" i="23"/>
  <c r="AA2344" s="1"/>
  <c r="K2303"/>
  <c r="AA2303" s="1"/>
  <c r="E2262"/>
  <c r="X2262" s="1"/>
  <c r="S2221"/>
  <c r="AE2221" s="1"/>
  <c r="BQ60" i="22"/>
  <c r="G2180" i="23"/>
  <c r="Y2180" s="1"/>
  <c r="G2139"/>
  <c r="Y2139" s="1"/>
  <c r="K2098"/>
  <c r="AA2098" s="1"/>
  <c r="S2057"/>
  <c r="AE2057" s="1"/>
  <c r="BQ56" i="22"/>
  <c r="S1934" i="23"/>
  <c r="AE1934" s="1"/>
  <c r="BQ53" i="22"/>
  <c r="G1934" i="23"/>
  <c r="Y1934" s="1"/>
  <c r="K1893"/>
  <c r="AA1893" s="1"/>
  <c r="K1852"/>
  <c r="AA1852" s="1"/>
  <c r="K1811"/>
  <c r="AA1811" s="1"/>
  <c r="G1770"/>
  <c r="Y1770" s="1"/>
  <c r="G1729"/>
  <c r="Y1729" s="1"/>
  <c r="K1688"/>
  <c r="AA1688" s="1"/>
  <c r="G1647"/>
  <c r="Y1647" s="1"/>
  <c r="S1606"/>
  <c r="AE1606" s="1"/>
  <c r="BQ45" i="22"/>
  <c r="O1606" i="23"/>
  <c r="AC1606" s="1"/>
  <c r="K1606"/>
  <c r="AA1606" s="1"/>
  <c r="G1606"/>
  <c r="Y1606" s="1"/>
  <c r="S1524"/>
  <c r="AE1524" s="1"/>
  <c r="BQ43" i="22"/>
  <c r="K1524" i="23"/>
  <c r="AA1524" s="1"/>
  <c r="S1442"/>
  <c r="AE1442" s="1"/>
  <c r="BQ41" i="22"/>
  <c r="G1442" i="23"/>
  <c r="Y1442" s="1"/>
  <c r="K1401"/>
  <c r="AA1401" s="1"/>
  <c r="K1319"/>
  <c r="AA1319" s="1"/>
  <c r="O1278"/>
  <c r="AC1278" s="1"/>
  <c r="G1278"/>
  <c r="Y1278" s="1"/>
  <c r="S1032" i="10"/>
  <c r="AE1032" s="1"/>
  <c r="BQ31" i="17"/>
  <c r="M2180" i="23"/>
  <c r="AB2180" s="1"/>
  <c r="M2139"/>
  <c r="AB2139" s="1"/>
  <c r="E2098"/>
  <c r="X2098" s="1"/>
  <c r="Q2057"/>
  <c r="AD2057" s="1"/>
  <c r="E2016"/>
  <c r="X2016" s="1"/>
  <c r="BC55" i="22"/>
  <c r="Q1934" i="23"/>
  <c r="AD1934" s="1"/>
  <c r="M1852"/>
  <c r="AB1852" s="1"/>
  <c r="Q1729"/>
  <c r="AD1729" s="1"/>
  <c r="M1565"/>
  <c r="AB1565" s="1"/>
  <c r="E1565"/>
  <c r="X1565" s="1"/>
  <c r="M1524"/>
  <c r="AB1524" s="1"/>
  <c r="E1524"/>
  <c r="X1524" s="1"/>
  <c r="M1483"/>
  <c r="AB1483" s="1"/>
  <c r="Q1442"/>
  <c r="AD1442" s="1"/>
  <c r="I1442"/>
  <c r="Z1442" s="1"/>
  <c r="M1401"/>
  <c r="AB1401" s="1"/>
  <c r="E1401"/>
  <c r="X1401" s="1"/>
  <c r="M1319"/>
  <c r="AB1319" s="1"/>
  <c r="Q1278"/>
  <c r="AD1278" s="1"/>
  <c r="M1278"/>
  <c r="AB1278" s="1"/>
  <c r="I1278"/>
  <c r="Z1278" s="1"/>
  <c r="P30" i="20"/>
  <c r="P28"/>
  <c r="P26"/>
  <c r="P24"/>
  <c r="P22"/>
  <c r="P20"/>
  <c r="P18"/>
  <c r="P16"/>
  <c r="D10" i="17"/>
  <c r="AX10" s="1"/>
  <c r="R2385" i="23"/>
  <c r="R29" i="22"/>
  <c r="N950" i="23"/>
  <c r="J17" i="22"/>
  <c r="F458" i="23"/>
  <c r="J15" i="22"/>
  <c r="F376" i="23"/>
  <c r="R12" i="22"/>
  <c r="N253" i="23"/>
  <c r="J12" i="22"/>
  <c r="F253" i="23"/>
  <c r="T32" i="22"/>
  <c r="P1073" i="23"/>
  <c r="T16" i="22"/>
  <c r="P417" i="23"/>
  <c r="N12" i="22"/>
  <c r="J253" i="23"/>
  <c r="H130"/>
  <c r="H7" i="22"/>
  <c r="D48" i="23"/>
  <c r="AL43" i="22"/>
  <c r="X1538" i="23" s="1"/>
  <c r="R2098"/>
  <c r="Z2030"/>
  <c r="P16" i="21"/>
  <c r="P20"/>
  <c r="P22"/>
  <c r="P26"/>
  <c r="P34"/>
  <c r="P38"/>
  <c r="P40"/>
  <c r="Z1456" i="23"/>
  <c r="Z1702"/>
  <c r="P14" i="21"/>
  <c r="P909" i="10"/>
  <c r="L581"/>
  <c r="F56" i="22"/>
  <c r="AZ56" s="1"/>
  <c r="E61"/>
  <c r="AY61" s="1"/>
  <c r="BN41"/>
  <c r="F21" i="17"/>
  <c r="AZ21" s="1"/>
  <c r="BP13"/>
  <c r="R294" i="10"/>
  <c r="AE13" i="17"/>
  <c r="AJ11" i="22"/>
  <c r="D54" i="18"/>
  <c r="C54" i="22" s="1"/>
  <c r="AW54" s="1"/>
  <c r="E56"/>
  <c r="AY56" s="1"/>
  <c r="V14" i="17"/>
  <c r="BQ14" s="1"/>
  <c r="R540" i="10"/>
  <c r="C663"/>
  <c r="B16" i="17"/>
  <c r="AV16" s="1"/>
  <c r="BP22"/>
  <c r="D14" i="22"/>
  <c r="AX14" s="1"/>
  <c r="D14" i="18"/>
  <c r="C14" i="17" s="1"/>
  <c r="AW14" s="1"/>
  <c r="AL21" i="22"/>
  <c r="X636" i="23" s="1"/>
  <c r="AH31" i="17"/>
  <c r="C663" i="23"/>
  <c r="D52" i="22"/>
  <c r="AX52" s="1"/>
  <c r="BJ42"/>
  <c r="B56"/>
  <c r="AV56" s="1"/>
  <c r="BJ51"/>
  <c r="BB43"/>
  <c r="AA56"/>
  <c r="L2139" i="23"/>
  <c r="I2180"/>
  <c r="Z2180" s="1"/>
  <c r="E18" i="17"/>
  <c r="AY18" s="1"/>
  <c r="BP30"/>
  <c r="AF24"/>
  <c r="D8" i="18"/>
  <c r="C8" i="17" s="1"/>
  <c r="AW8" s="1"/>
  <c r="H417" i="10"/>
  <c r="AG19" i="17"/>
  <c r="D28" i="22"/>
  <c r="AX28" s="1"/>
  <c r="AE29" i="17"/>
  <c r="AL7"/>
  <c r="AL33"/>
  <c r="X1128" i="10" s="1"/>
  <c r="K781" i="23"/>
  <c r="AI20" i="22"/>
  <c r="C991" i="10"/>
  <c r="F44" i="22"/>
  <c r="AZ44" s="1"/>
  <c r="E62"/>
  <c r="AY62" s="1"/>
  <c r="BJ43"/>
  <c r="BB57"/>
  <c r="D63" i="18"/>
  <c r="C63" i="22" s="1"/>
  <c r="AW63" s="1"/>
  <c r="AH52"/>
  <c r="P1442" i="23"/>
  <c r="L1483"/>
  <c r="P2057"/>
  <c r="B494" i="10"/>
  <c r="AB16" i="17"/>
  <c r="AC16" s="1"/>
  <c r="B904" i="10"/>
  <c r="F29" i="17"/>
  <c r="AZ29" s="1"/>
  <c r="Q535" i="10"/>
  <c r="AB24" i="17"/>
  <c r="AC24" s="1"/>
  <c r="K781" i="10"/>
  <c r="R376"/>
  <c r="D34" i="17"/>
  <c r="AX34" s="1"/>
  <c r="D32" i="18"/>
  <c r="AD32" i="22" s="1"/>
  <c r="AF20"/>
  <c r="AF34" i="17"/>
  <c r="AE21"/>
  <c r="AB8" i="22"/>
  <c r="AC8" s="1"/>
  <c r="AB18" i="17"/>
  <c r="AC18" s="1"/>
  <c r="AA11" i="22"/>
  <c r="AJ19" i="17"/>
  <c r="F31" i="22"/>
  <c r="AZ31" s="1"/>
  <c r="E14" i="17"/>
  <c r="AY14" s="1"/>
  <c r="AI24"/>
  <c r="AH7"/>
  <c r="Q781" i="23"/>
  <c r="AL26" i="17"/>
  <c r="E34"/>
  <c r="AY34" s="1"/>
  <c r="B61" i="22"/>
  <c r="AV61" s="1"/>
  <c r="BN38"/>
  <c r="BN48"/>
  <c r="BJ38"/>
  <c r="D57"/>
  <c r="AX57" s="1"/>
  <c r="BB55"/>
  <c r="BB40"/>
  <c r="D47" i="18"/>
  <c r="C47" i="22" s="1"/>
  <c r="AW47" s="1"/>
  <c r="AA61"/>
  <c r="AH54"/>
  <c r="AH48"/>
  <c r="D1401" i="23"/>
  <c r="L1524"/>
  <c r="L1852"/>
  <c r="D2098"/>
  <c r="D2262"/>
  <c r="AA14" i="22"/>
  <c r="F1934" i="23"/>
  <c r="B2052"/>
  <c r="R2221"/>
  <c r="J2303"/>
  <c r="T38" i="22"/>
  <c r="V33" i="17"/>
  <c r="BQ33" s="1"/>
  <c r="R950" i="10"/>
  <c r="V30" i="17"/>
  <c r="BQ30" s="1"/>
  <c r="V22"/>
  <c r="BQ22" s="1"/>
  <c r="B740" i="10"/>
  <c r="C1155"/>
  <c r="F740"/>
  <c r="F330"/>
  <c r="C48"/>
  <c r="AJ11" i="17"/>
  <c r="AJ29"/>
  <c r="K863" i="10"/>
  <c r="B14" i="17"/>
  <c r="AV14" s="1"/>
  <c r="B26"/>
  <c r="AV26" s="1"/>
  <c r="R335" i="10"/>
  <c r="F17" i="17"/>
  <c r="AZ17" s="1"/>
  <c r="AJ27"/>
  <c r="K1109" i="10"/>
  <c r="Q289"/>
  <c r="Q863"/>
  <c r="AB32" i="17"/>
  <c r="AC32" s="1"/>
  <c r="D6" i="18"/>
  <c r="AD6" i="22" s="1"/>
  <c r="B207" i="10"/>
  <c r="D26" i="17"/>
  <c r="AX26" s="1"/>
  <c r="D18" i="18"/>
  <c r="AD18" i="22" s="1"/>
  <c r="AA18" i="17"/>
  <c r="AA34"/>
  <c r="AG6"/>
  <c r="AG10"/>
  <c r="AG27"/>
  <c r="D10" i="22"/>
  <c r="AX10" s="1"/>
  <c r="D18"/>
  <c r="AX18" s="1"/>
  <c r="AF30" i="17"/>
  <c r="AE9"/>
  <c r="AE17"/>
  <c r="AE25"/>
  <c r="AE33"/>
  <c r="AB12" i="22"/>
  <c r="AC12" s="1"/>
  <c r="D16" i="18"/>
  <c r="AD16" i="22" s="1"/>
  <c r="D24" i="18"/>
  <c r="C24" i="17" s="1"/>
  <c r="AW24" s="1"/>
  <c r="B9" i="22"/>
  <c r="AV9" s="1"/>
  <c r="AL11" i="17"/>
  <c r="AL29" i="22"/>
  <c r="X964" i="23" s="1"/>
  <c r="F7" i="22"/>
  <c r="AZ7" s="1"/>
  <c r="K371" i="23"/>
  <c r="F23" i="22"/>
  <c r="AZ23" s="1"/>
  <c r="F29"/>
  <c r="AZ29" s="1"/>
  <c r="K1109" i="23"/>
  <c r="AI12" i="22"/>
  <c r="E16" i="17"/>
  <c r="AY16" s="1"/>
  <c r="F904" i="23"/>
  <c r="Q289"/>
  <c r="AH29" i="22"/>
  <c r="B412" i="23"/>
  <c r="AA26" i="17"/>
  <c r="AI12"/>
  <c r="Y267" i="10" s="1"/>
  <c r="AI20" i="17"/>
  <c r="E43" i="22"/>
  <c r="AY43" s="1"/>
  <c r="E59"/>
  <c r="AY59" s="1"/>
  <c r="E65"/>
  <c r="AY65" s="1"/>
  <c r="B35"/>
  <c r="AV35" s="1"/>
  <c r="B43"/>
  <c r="AV43" s="1"/>
  <c r="D36" i="18"/>
  <c r="C36" i="22" s="1"/>
  <c r="AW36" s="1"/>
  <c r="E58"/>
  <c r="AY58" s="1"/>
  <c r="B40"/>
  <c r="AV40" s="1"/>
  <c r="BH50"/>
  <c r="BF39"/>
  <c r="AH44"/>
  <c r="V17" i="17"/>
  <c r="V29"/>
  <c r="B20"/>
  <c r="AV20" s="1"/>
  <c r="B576" i="10"/>
  <c r="C827"/>
  <c r="B18" i="17"/>
  <c r="AV18" s="1"/>
  <c r="B330" i="10"/>
  <c r="AA30" i="17"/>
  <c r="AI16"/>
  <c r="F412" i="10"/>
  <c r="AI10" i="17"/>
  <c r="D8"/>
  <c r="AX8" s="1"/>
  <c r="AB20"/>
  <c r="AC20" s="1"/>
  <c r="D18"/>
  <c r="AX18" s="1"/>
  <c r="R1114" i="10"/>
  <c r="B125"/>
  <c r="C130"/>
  <c r="AJ31" i="17"/>
  <c r="Q1109" i="10"/>
  <c r="Q43"/>
  <c r="AJ13" i="17"/>
  <c r="Z1128" i="23"/>
  <c r="AJ33" i="17"/>
  <c r="AJ25"/>
  <c r="AJ9"/>
  <c r="P581" i="10"/>
  <c r="C335"/>
  <c r="B22" i="17"/>
  <c r="AV22" s="1"/>
  <c r="B28"/>
  <c r="AV28" s="1"/>
  <c r="K289" i="10"/>
  <c r="K453"/>
  <c r="F19" i="17"/>
  <c r="AZ19" s="1"/>
  <c r="AJ21"/>
  <c r="K617" i="10"/>
  <c r="F27" i="17"/>
  <c r="AZ27" s="1"/>
  <c r="F33"/>
  <c r="AZ33" s="1"/>
  <c r="AH13"/>
  <c r="AH19"/>
  <c r="AH27"/>
  <c r="Q1027" i="10"/>
  <c r="Q371"/>
  <c r="B43"/>
  <c r="D30" i="17"/>
  <c r="AX30" s="1"/>
  <c r="Q699" i="10"/>
  <c r="AB26" i="17"/>
  <c r="AC26" s="1"/>
  <c r="D14"/>
  <c r="AX14" s="1"/>
  <c r="BP17"/>
  <c r="AF32"/>
  <c r="AA24"/>
  <c r="B9"/>
  <c r="AV9" s="1"/>
  <c r="B658" i="10"/>
  <c r="F1068"/>
  <c r="F576"/>
  <c r="F904"/>
  <c r="AG15" i="17"/>
  <c r="AG23"/>
  <c r="AG31"/>
  <c r="AF10"/>
  <c r="AF14"/>
  <c r="AF18"/>
  <c r="D30" i="22"/>
  <c r="AX30" s="1"/>
  <c r="D34"/>
  <c r="AX34" s="1"/>
  <c r="AE7" i="17"/>
  <c r="AB12"/>
  <c r="AC12" s="1"/>
  <c r="D20" i="18"/>
  <c r="C20" i="17" s="1"/>
  <c r="AW20" s="1"/>
  <c r="AB26" i="22"/>
  <c r="AC26" s="1"/>
  <c r="B43" i="23"/>
  <c r="F6" i="22"/>
  <c r="AZ6" s="1"/>
  <c r="AJ9"/>
  <c r="F33"/>
  <c r="AZ33" s="1"/>
  <c r="F2" i="23"/>
  <c r="F166" i="10"/>
  <c r="AI18" i="22"/>
  <c r="AI24"/>
  <c r="E30"/>
  <c r="AY30" s="1"/>
  <c r="AH7"/>
  <c r="AH19"/>
  <c r="AH27"/>
  <c r="AH31"/>
  <c r="B494" i="23"/>
  <c r="B26" i="22"/>
  <c r="AV26" s="1"/>
  <c r="B30"/>
  <c r="AV30" s="1"/>
  <c r="B822" i="10"/>
  <c r="B986"/>
  <c r="D786"/>
  <c r="E41" i="22"/>
  <c r="AY41" s="1"/>
  <c r="BP43"/>
  <c r="BD41"/>
  <c r="D45"/>
  <c r="AX45" s="1"/>
  <c r="D63"/>
  <c r="AX63" s="1"/>
  <c r="D41" i="18"/>
  <c r="C41" i="22" s="1"/>
  <c r="AW41" s="1"/>
  <c r="AH50"/>
  <c r="AH46"/>
  <c r="R1524" i="23"/>
  <c r="I827" i="10"/>
  <c r="Z827" s="1"/>
  <c r="Q622"/>
  <c r="AD622" s="1"/>
  <c r="B48"/>
  <c r="A7" i="22"/>
  <c r="AU7" s="1"/>
  <c r="BN32"/>
  <c r="Q581" i="10"/>
  <c r="AD581" s="1"/>
  <c r="V28" i="17"/>
  <c r="L704" i="10"/>
  <c r="R417"/>
  <c r="BP6" i="17"/>
  <c r="AJ6"/>
  <c r="D15" i="18"/>
  <c r="AD15" i="22" s="1"/>
  <c r="BP20" i="17"/>
  <c r="BP28"/>
  <c r="BN28"/>
  <c r="H663" i="10"/>
  <c r="P417"/>
  <c r="E13" i="17"/>
  <c r="AY13" s="1"/>
  <c r="H540" i="10"/>
  <c r="BF6" i="17"/>
  <c r="AL9"/>
  <c r="X144" i="10" s="1"/>
  <c r="AL17" i="22"/>
  <c r="X472" i="23" s="1"/>
  <c r="AL25" i="22"/>
  <c r="X800" i="23" s="1"/>
  <c r="AL31" i="22"/>
  <c r="X1046" i="23" s="1"/>
  <c r="BB30" i="17"/>
  <c r="BB27"/>
  <c r="BB23"/>
  <c r="BB8"/>
  <c r="BB7" i="22"/>
  <c r="E53"/>
  <c r="AY53" s="1"/>
  <c r="D48"/>
  <c r="AX48" s="1"/>
  <c r="D62"/>
  <c r="AX62" s="1"/>
  <c r="B59"/>
  <c r="AV59" s="1"/>
  <c r="BP51"/>
  <c r="BL45"/>
  <c r="D41"/>
  <c r="AX41" s="1"/>
  <c r="D47"/>
  <c r="AX47" s="1"/>
  <c r="BP48"/>
  <c r="BD48"/>
  <c r="AA35"/>
  <c r="D37" i="18"/>
  <c r="C37" i="22" s="1"/>
  <c r="AW37" s="1"/>
  <c r="D53" i="18"/>
  <c r="C53" i="22" s="1"/>
  <c r="AW53" s="1"/>
  <c r="S294" i="10"/>
  <c r="AE294" s="1"/>
  <c r="BL20" i="17"/>
  <c r="L1073" i="10"/>
  <c r="N950"/>
  <c r="BP9" i="17"/>
  <c r="R130" i="10"/>
  <c r="AF11" i="22"/>
  <c r="D11" i="17"/>
  <c r="AX11" s="1"/>
  <c r="AG18"/>
  <c r="AG18" i="22"/>
  <c r="A7" i="17"/>
  <c r="AU7" s="1"/>
  <c r="B48" i="23"/>
  <c r="BH17" i="17"/>
  <c r="BF16"/>
  <c r="H827" i="10"/>
  <c r="BF26" i="17"/>
  <c r="BN10"/>
  <c r="P171" i="10"/>
  <c r="P622"/>
  <c r="BN21" i="17"/>
  <c r="AL22"/>
  <c r="AL22" i="22"/>
  <c r="X677" i="23" s="1"/>
  <c r="AL18" i="17"/>
  <c r="AL18" i="22"/>
  <c r="X513" i="23" s="1"/>
  <c r="AB61" i="22"/>
  <c r="AC61" s="1"/>
  <c r="D61" i="18"/>
  <c r="C61" i="22" s="1"/>
  <c r="AW61" s="1"/>
  <c r="AF64"/>
  <c r="D64"/>
  <c r="AX64" s="1"/>
  <c r="AJ42"/>
  <c r="Z1497" i="23" s="1"/>
  <c r="K1478"/>
  <c r="Q1683"/>
  <c r="AH47" i="22"/>
  <c r="F1765" i="23"/>
  <c r="E49" i="22"/>
  <c r="AY49" s="1"/>
  <c r="C1893" i="23"/>
  <c r="AA52" i="22"/>
  <c r="C1975" i="23"/>
  <c r="AA54" i="22"/>
  <c r="C2098" i="23"/>
  <c r="AA57" i="22"/>
  <c r="E57"/>
  <c r="AY57" s="1"/>
  <c r="K1314" i="23"/>
  <c r="AJ38" i="22"/>
  <c r="B1314" i="23"/>
  <c r="AA38" i="22"/>
  <c r="B38"/>
  <c r="AV38" s="1"/>
  <c r="T64"/>
  <c r="P2385" i="23"/>
  <c r="BN64" i="22"/>
  <c r="Q2344" i="23"/>
  <c r="AD2344" s="1"/>
  <c r="I2221"/>
  <c r="Z2221" s="1"/>
  <c r="T59" i="22"/>
  <c r="P2180" i="23"/>
  <c r="H54" i="22"/>
  <c r="BB54"/>
  <c r="N1770" i="23"/>
  <c r="BL49" i="22"/>
  <c r="N49"/>
  <c r="J1770" i="23"/>
  <c r="V44" i="22"/>
  <c r="BQ44" s="1"/>
  <c r="R1565" i="23"/>
  <c r="R44" i="22"/>
  <c r="N1565" i="23"/>
  <c r="J44" i="22"/>
  <c r="F1565" i="23"/>
  <c r="BD44" i="22"/>
  <c r="R43"/>
  <c r="BL43"/>
  <c r="V42"/>
  <c r="BQ42" s="1"/>
  <c r="R1483" i="23"/>
  <c r="BP42" i="22"/>
  <c r="H38"/>
  <c r="E1319" i="23" s="1"/>
  <c r="X1319" s="1"/>
  <c r="D1319"/>
  <c r="S34" i="22"/>
  <c r="P1155" i="23" s="1"/>
  <c r="O34" i="22"/>
  <c r="L1155" i="23" s="1"/>
  <c r="BJ34" i="17"/>
  <c r="K34" i="22"/>
  <c r="S33"/>
  <c r="P1114" i="23" s="1"/>
  <c r="O33" i="22"/>
  <c r="L1114" i="23" s="1"/>
  <c r="K33" i="22"/>
  <c r="G33"/>
  <c r="D1114" i="23" s="1"/>
  <c r="G31" i="22"/>
  <c r="D1032" i="23" s="1"/>
  <c r="D1032" i="10"/>
  <c r="S30" i="22"/>
  <c r="P991" i="23" s="1"/>
  <c r="P991" i="10"/>
  <c r="O30" i="22"/>
  <c r="L991" i="23" s="1"/>
  <c r="K30" i="22"/>
  <c r="H991" i="10"/>
  <c r="S29" i="22"/>
  <c r="P950" i="23" s="1"/>
  <c r="K29" i="22"/>
  <c r="K28"/>
  <c r="G28"/>
  <c r="D909" i="23" s="1"/>
  <c r="S26" i="22"/>
  <c r="P827" i="23" s="1"/>
  <c r="O26" i="22"/>
  <c r="L827" i="23" s="1"/>
  <c r="G26" i="22"/>
  <c r="D827" i="23" s="1"/>
  <c r="BB26" i="17"/>
  <c r="O25" i="22"/>
  <c r="L786" i="23" s="1"/>
  <c r="K25" i="22"/>
  <c r="K24"/>
  <c r="G24"/>
  <c r="D745" i="23" s="1"/>
  <c r="S23" i="22"/>
  <c r="P704" i="23" s="1"/>
  <c r="S22" i="22"/>
  <c r="P663" i="23" s="1"/>
  <c r="O22" i="22"/>
  <c r="L663" i="23" s="1"/>
  <c r="G22" i="22"/>
  <c r="D663" i="23" s="1"/>
  <c r="K21" i="22"/>
  <c r="BF21" i="17"/>
  <c r="G20" i="22"/>
  <c r="D581" i="23" s="1"/>
  <c r="S19" i="22"/>
  <c r="P540" i="23" s="1"/>
  <c r="O19" i="22"/>
  <c r="L540" i="23" s="1"/>
  <c r="S18" i="22"/>
  <c r="P499" i="23" s="1"/>
  <c r="O18" i="22"/>
  <c r="L499" i="23" s="1"/>
  <c r="K18" i="22"/>
  <c r="G18"/>
  <c r="D499" i="23" s="1"/>
  <c r="D499" i="10"/>
  <c r="O17" i="22"/>
  <c r="L458" i="23" s="1"/>
  <c r="K17" i="22"/>
  <c r="G17"/>
  <c r="D458" i="23" s="1"/>
  <c r="BB17" i="17"/>
  <c r="S15" i="22"/>
  <c r="P376" i="23" s="1"/>
  <c r="BN15" i="17"/>
  <c r="S14" i="22"/>
  <c r="P335" i="23" s="1"/>
  <c r="O14" i="22"/>
  <c r="K14"/>
  <c r="G14"/>
  <c r="D335" i="23" s="1"/>
  <c r="G13" i="22"/>
  <c r="D294" i="23" s="1"/>
  <c r="H12" i="22"/>
  <c r="BB12"/>
  <c r="O11"/>
  <c r="L212" i="23" s="1"/>
  <c r="K11" i="22"/>
  <c r="S9"/>
  <c r="O9"/>
  <c r="L130" i="23" s="1"/>
  <c r="BJ9" i="17"/>
  <c r="G9" i="22"/>
  <c r="D130" i="23" s="1"/>
  <c r="BB9" i="17"/>
  <c r="S8" i="22"/>
  <c r="P89" i="23" s="1"/>
  <c r="BN8" i="17"/>
  <c r="O8" i="22"/>
  <c r="L89" i="23" s="1"/>
  <c r="K8" i="22"/>
  <c r="K7"/>
  <c r="L7" s="1"/>
  <c r="O6"/>
  <c r="L7" i="23" s="1"/>
  <c r="L7" i="10"/>
  <c r="A15" i="21"/>
  <c r="A15" i="20"/>
  <c r="F35" i="17"/>
  <c r="AZ35" s="1"/>
  <c r="F35" i="22"/>
  <c r="AZ35" s="1"/>
  <c r="O581" i="10"/>
  <c r="AC581" s="1"/>
  <c r="V25" i="17"/>
  <c r="BQ25" s="1"/>
  <c r="BP21"/>
  <c r="V21"/>
  <c r="BQ21" s="1"/>
  <c r="P48" i="10"/>
  <c r="R786"/>
  <c r="F909"/>
  <c r="B33" i="17"/>
  <c r="AV33" s="1"/>
  <c r="BF19"/>
  <c r="E29" i="22"/>
  <c r="AY29" s="1"/>
  <c r="AA15"/>
  <c r="AE10" i="17"/>
  <c r="AG11"/>
  <c r="G1032" i="10"/>
  <c r="Y1032" s="1"/>
  <c r="BF22" i="17"/>
  <c r="BG32"/>
  <c r="BF32"/>
  <c r="BL24"/>
  <c r="F376" i="10"/>
  <c r="BF9" i="17"/>
  <c r="H130" i="10"/>
  <c r="AE30" i="17"/>
  <c r="AE30" i="22"/>
  <c r="AF23" i="17"/>
  <c r="AF23" i="22"/>
  <c r="F1109" i="23"/>
  <c r="E33" i="17"/>
  <c r="AY33" s="1"/>
  <c r="F125" i="10"/>
  <c r="E9" i="22"/>
  <c r="AY9" s="1"/>
  <c r="AJ16" i="17"/>
  <c r="AB58" i="22"/>
  <c r="AC58" s="1"/>
  <c r="D58" i="18"/>
  <c r="C58" i="22" s="1"/>
  <c r="AW58" s="1"/>
  <c r="AB46"/>
  <c r="AC46" s="1"/>
  <c r="D46" i="18"/>
  <c r="C46" i="22" s="1"/>
  <c r="AW46" s="1"/>
  <c r="D40" i="18"/>
  <c r="C40" i="22" s="1"/>
  <c r="AW40" s="1"/>
  <c r="AB40"/>
  <c r="AC40" s="1"/>
  <c r="AF61"/>
  <c r="D61"/>
  <c r="AX61" s="1"/>
  <c r="AF53"/>
  <c r="D53"/>
  <c r="AX53" s="1"/>
  <c r="AF44"/>
  <c r="D44"/>
  <c r="AX44" s="1"/>
  <c r="E40"/>
  <c r="AY40" s="1"/>
  <c r="AI44"/>
  <c r="E44"/>
  <c r="AY44" s="1"/>
  <c r="Q1601" i="23"/>
  <c r="AH45" i="22"/>
  <c r="F45"/>
  <c r="AZ45" s="1"/>
  <c r="Q1765" i="23"/>
  <c r="AH49" i="22"/>
  <c r="AA60"/>
  <c r="B60"/>
  <c r="AV60" s="1"/>
  <c r="B64"/>
  <c r="AV64" s="1"/>
  <c r="AA64"/>
  <c r="C2426" i="23"/>
  <c r="B2421"/>
  <c r="AA65" i="22"/>
  <c r="Y1333" i="23"/>
  <c r="Q1314"/>
  <c r="AH38" i="22"/>
  <c r="F1314" i="23"/>
  <c r="E38" i="22"/>
  <c r="AY38" s="1"/>
  <c r="N65"/>
  <c r="J2426" i="23"/>
  <c r="S2385"/>
  <c r="AE2385" s="1"/>
  <c r="J63" i="22"/>
  <c r="F2344" i="23"/>
  <c r="P47" i="22"/>
  <c r="L1688" i="23"/>
  <c r="BF47" i="22"/>
  <c r="P1647" i="23"/>
  <c r="BN46" i="22"/>
  <c r="AA59"/>
  <c r="F1442" i="23"/>
  <c r="N1524"/>
  <c r="F1770"/>
  <c r="P2344"/>
  <c r="BN27" i="17"/>
  <c r="P868" i="10"/>
  <c r="C868" i="23"/>
  <c r="B863"/>
  <c r="C704"/>
  <c r="B23" i="22"/>
  <c r="AV23" s="1"/>
  <c r="B166" i="23"/>
  <c r="B10" i="17"/>
  <c r="AV10" s="1"/>
  <c r="AB11" i="22"/>
  <c r="AC11" s="1"/>
  <c r="D11" i="18"/>
  <c r="AD11" i="22" s="1"/>
  <c r="AE24"/>
  <c r="AE24" i="17"/>
  <c r="AE14"/>
  <c r="AE14" i="22"/>
  <c r="AF29"/>
  <c r="D29"/>
  <c r="AX29" s="1"/>
  <c r="D17"/>
  <c r="AX17" s="1"/>
  <c r="AF17"/>
  <c r="D7" i="17"/>
  <c r="AX7" s="1"/>
  <c r="D7" i="22"/>
  <c r="AX7" s="1"/>
  <c r="AG28"/>
  <c r="AG28" i="17"/>
  <c r="AG12" i="22"/>
  <c r="AG12" i="17"/>
  <c r="C1032" i="23"/>
  <c r="C1032" i="10"/>
  <c r="B31" i="22"/>
  <c r="AV31" s="1"/>
  <c r="B1027" i="10"/>
  <c r="AA31" i="17"/>
  <c r="Q904" i="23"/>
  <c r="Q904" i="10"/>
  <c r="AH28" i="17"/>
  <c r="AH8"/>
  <c r="Q84" i="10"/>
  <c r="F781" i="23"/>
  <c r="F781" i="10"/>
  <c r="AI21" i="17"/>
  <c r="E21" i="22"/>
  <c r="AY21" s="1"/>
  <c r="AJ30" i="17"/>
  <c r="F30"/>
  <c r="AZ30" s="1"/>
  <c r="AJ22"/>
  <c r="AJ22" i="22"/>
  <c r="F22"/>
  <c r="AZ22" s="1"/>
  <c r="K330" i="10"/>
  <c r="AJ10" i="17"/>
  <c r="K166" i="10"/>
  <c r="K166" i="23"/>
  <c r="AL14" i="17"/>
  <c r="AL14" i="22"/>
  <c r="X349" i="23" s="1"/>
  <c r="AL12" i="22"/>
  <c r="X267" i="23" s="1"/>
  <c r="AL12" i="17"/>
  <c r="X267" i="10" s="1"/>
  <c r="L540"/>
  <c r="P89"/>
  <c r="BN26" i="17"/>
  <c r="BJ30"/>
  <c r="J499" i="10"/>
  <c r="H48"/>
  <c r="BG33" i="17"/>
  <c r="H1114" i="10"/>
  <c r="BD30" i="17"/>
  <c r="BN23"/>
  <c r="P704" i="10"/>
  <c r="P1114"/>
  <c r="BP23" i="17"/>
  <c r="R704" i="10"/>
  <c r="BP31" i="17"/>
  <c r="R1032" i="10"/>
  <c r="V35" i="17"/>
  <c r="R1196" i="10"/>
  <c r="H2262" i="23"/>
  <c r="J42" i="22"/>
  <c r="G1483" i="23" s="1"/>
  <c r="Y1483" s="1"/>
  <c r="F1483"/>
  <c r="F617" i="10"/>
  <c r="AI33" i="17"/>
  <c r="D31"/>
  <c r="AX31" s="1"/>
  <c r="D23" i="18"/>
  <c r="AD23" i="22" s="1"/>
  <c r="E17" i="17"/>
  <c r="AY17" s="1"/>
  <c r="B19"/>
  <c r="AV19" s="1"/>
  <c r="B31"/>
  <c r="AV31" s="1"/>
  <c r="N1196" i="10"/>
  <c r="A6" i="22"/>
  <c r="AU6" s="1"/>
  <c r="AL30" i="17"/>
  <c r="F12" i="22"/>
  <c r="AZ12" s="1"/>
  <c r="F22" i="17"/>
  <c r="AZ22" s="1"/>
  <c r="AI25" i="22"/>
  <c r="AI33"/>
  <c r="AH30" i="17"/>
  <c r="C540" i="23"/>
  <c r="AG7" i="22"/>
  <c r="AG24" i="17"/>
  <c r="D11" i="22"/>
  <c r="AX11" s="1"/>
  <c r="AE20"/>
  <c r="AJ20" i="17"/>
  <c r="BL28"/>
  <c r="N909" i="10"/>
  <c r="D991"/>
  <c r="BB15" i="17"/>
  <c r="BH33"/>
  <c r="C7" i="23"/>
  <c r="B2"/>
  <c r="B6" i="17"/>
  <c r="AV6" s="1"/>
  <c r="AB19" i="22"/>
  <c r="AC19" s="1"/>
  <c r="D19" i="18"/>
  <c r="AD19" i="22" s="1"/>
  <c r="AE6"/>
  <c r="AE6" i="17"/>
  <c r="AG20" i="22"/>
  <c r="AG20" i="17"/>
  <c r="AH32"/>
  <c r="Q1068" i="10"/>
  <c r="Q1068" i="23"/>
  <c r="AH24" i="17"/>
  <c r="Q740" i="10"/>
  <c r="Q576" i="23"/>
  <c r="Q576" i="10"/>
  <c r="Q412"/>
  <c r="AH16" i="17"/>
  <c r="Q412" i="23"/>
  <c r="Q248"/>
  <c r="AH12" i="22"/>
  <c r="AH6"/>
  <c r="Q2" i="10"/>
  <c r="Q2" i="23"/>
  <c r="E27" i="22"/>
  <c r="AY27" s="1"/>
  <c r="F863" i="10"/>
  <c r="AI23" i="22"/>
  <c r="E23" i="17"/>
  <c r="AY23" s="1"/>
  <c r="F453" i="23"/>
  <c r="AI17" i="22"/>
  <c r="F289" i="23"/>
  <c r="AI13" i="22"/>
  <c r="AI9" i="17"/>
  <c r="Y144" i="10" s="1"/>
  <c r="F125" i="23"/>
  <c r="AJ34" i="17"/>
  <c r="F34"/>
  <c r="AZ34" s="1"/>
  <c r="K1150" i="10"/>
  <c r="K822" i="23"/>
  <c r="AJ26" i="22"/>
  <c r="Y841" i="23" s="1"/>
  <c r="AJ18" i="17"/>
  <c r="AJ18" i="22"/>
  <c r="D1155" i="10"/>
  <c r="BB21" i="17"/>
  <c r="D7" i="10"/>
  <c r="AL34" i="22"/>
  <c r="X1169" i="23" s="1"/>
  <c r="AL34" i="17"/>
  <c r="G2016" i="23"/>
  <c r="Y2016" s="1"/>
  <c r="F40" i="22"/>
  <c r="AZ40" s="1"/>
  <c r="F64"/>
  <c r="AZ64" s="1"/>
  <c r="E47"/>
  <c r="AY47" s="1"/>
  <c r="D40"/>
  <c r="AX40" s="1"/>
  <c r="D56"/>
  <c r="AX56" s="1"/>
  <c r="B45"/>
  <c r="AV45" s="1"/>
  <c r="B57"/>
  <c r="AV57" s="1"/>
  <c r="AJ35" i="17"/>
  <c r="AA35"/>
  <c r="P1196" i="10"/>
  <c r="D60" i="18"/>
  <c r="C60" i="22" s="1"/>
  <c r="AW60" s="1"/>
  <c r="BJ54"/>
  <c r="BJ58"/>
  <c r="BH45"/>
  <c r="BF42"/>
  <c r="F37"/>
  <c r="AZ37" s="1"/>
  <c r="F41"/>
  <c r="AZ41" s="1"/>
  <c r="D39"/>
  <c r="AX39" s="1"/>
  <c r="D49"/>
  <c r="AX49" s="1"/>
  <c r="D55"/>
  <c r="AX55" s="1"/>
  <c r="D65"/>
  <c r="AX65" s="1"/>
  <c r="B48"/>
  <c r="AV48" s="1"/>
  <c r="B52"/>
  <c r="AV52" s="1"/>
  <c r="BP56"/>
  <c r="BN53"/>
  <c r="BL58"/>
  <c r="BJ55"/>
  <c r="BJ59"/>
  <c r="BH62"/>
  <c r="BF59"/>
  <c r="BB61"/>
  <c r="BD59"/>
  <c r="BB38"/>
  <c r="D51" i="18"/>
  <c r="C51" i="22" s="1"/>
  <c r="AW51" s="1"/>
  <c r="AA49"/>
  <c r="AA45"/>
  <c r="AH62"/>
  <c r="AH57"/>
  <c r="BH65"/>
  <c r="K1396" i="23"/>
  <c r="K1437"/>
  <c r="R1442"/>
  <c r="H1483"/>
  <c r="D1524"/>
  <c r="J1606"/>
  <c r="F1729"/>
  <c r="B1765"/>
  <c r="P1934"/>
  <c r="D2016"/>
  <c r="N2139"/>
  <c r="H2180"/>
  <c r="L2180"/>
  <c r="H2221"/>
  <c r="P55" i="22"/>
  <c r="P54"/>
  <c r="E1073" i="10"/>
  <c r="X1073" s="1"/>
  <c r="S7"/>
  <c r="AE7" s="1"/>
  <c r="X636"/>
  <c r="AB64" i="22"/>
  <c r="AC64" s="1"/>
  <c r="D64" i="18"/>
  <c r="C64" i="22" s="1"/>
  <c r="AW64" s="1"/>
  <c r="AB45"/>
  <c r="AC45" s="1"/>
  <c r="D45" i="18"/>
  <c r="C45" i="22" s="1"/>
  <c r="AW45" s="1"/>
  <c r="AB39"/>
  <c r="AC39" s="1"/>
  <c r="D39" i="18"/>
  <c r="C39" i="22" s="1"/>
  <c r="AW39" s="1"/>
  <c r="AF60"/>
  <c r="D60"/>
  <c r="AX60" s="1"/>
  <c r="AF51"/>
  <c r="D51"/>
  <c r="AX51" s="1"/>
  <c r="AF46"/>
  <c r="D46"/>
  <c r="AX46" s="1"/>
  <c r="AI36"/>
  <c r="Q1273" i="23"/>
  <c r="AH37" i="22"/>
  <c r="Q1437" i="23"/>
  <c r="AH41" i="22"/>
  <c r="AJ43"/>
  <c r="Z1538" i="23" s="1"/>
  <c r="K1519"/>
  <c r="F43" i="22"/>
  <c r="AZ43" s="1"/>
  <c r="AI45"/>
  <c r="F1601" i="23"/>
  <c r="C1647"/>
  <c r="B1642"/>
  <c r="Z1784"/>
  <c r="K1765"/>
  <c r="C1852"/>
  <c r="AA51" i="22"/>
  <c r="B51"/>
  <c r="AV51" s="1"/>
  <c r="Q1929" i="23"/>
  <c r="AH53" i="22"/>
  <c r="Z1948" i="23"/>
  <c r="K1929"/>
  <c r="C2016"/>
  <c r="AA55" i="22"/>
  <c r="F2093" i="23"/>
  <c r="AI57" i="22"/>
  <c r="Z2112" i="23"/>
  <c r="K2093"/>
  <c r="Q2175"/>
  <c r="AH59" i="22"/>
  <c r="E64"/>
  <c r="AY64" s="1"/>
  <c r="Q2421" i="23"/>
  <c r="AH65" i="22"/>
  <c r="AJ65"/>
  <c r="K2421" i="23"/>
  <c r="F65" i="22"/>
  <c r="AZ65" s="1"/>
  <c r="R2426" i="23"/>
  <c r="V65" i="22"/>
  <c r="BQ65" s="1"/>
  <c r="V63"/>
  <c r="BP63"/>
  <c r="V62"/>
  <c r="BQ62" s="1"/>
  <c r="R2303" i="23"/>
  <c r="BP62" i="22"/>
  <c r="J62"/>
  <c r="F2303" i="23"/>
  <c r="R57" i="22"/>
  <c r="N2098" i="23"/>
  <c r="P53" i="22"/>
  <c r="BJ53"/>
  <c r="BF49"/>
  <c r="H49"/>
  <c r="BB49"/>
  <c r="V47"/>
  <c r="BQ47" s="1"/>
  <c r="BP47"/>
  <c r="R47"/>
  <c r="BL47"/>
  <c r="J47"/>
  <c r="F1688" i="23"/>
  <c r="V46" i="22"/>
  <c r="BQ46" s="1"/>
  <c r="BP46"/>
  <c r="N46"/>
  <c r="BH46"/>
  <c r="H45"/>
  <c r="BB45"/>
  <c r="T44"/>
  <c r="P1565" i="23"/>
  <c r="H1565"/>
  <c r="T43" i="22"/>
  <c r="BN43"/>
  <c r="BF43"/>
  <c r="J43"/>
  <c r="BD43"/>
  <c r="T42"/>
  <c r="P1483" i="23"/>
  <c r="BN42" i="22"/>
  <c r="R41"/>
  <c r="N1442" i="23"/>
  <c r="N41" i="22"/>
  <c r="J1442" i="23"/>
  <c r="BH41" i="22"/>
  <c r="H37"/>
  <c r="W37" s="1"/>
  <c r="BB37"/>
  <c r="K35"/>
  <c r="L35" s="1"/>
  <c r="G35"/>
  <c r="H35" s="1"/>
  <c r="P1360" i="23"/>
  <c r="BN39" i="22"/>
  <c r="F1355" i="23"/>
  <c r="AI39" i="22"/>
  <c r="B1191" i="10"/>
  <c r="B1191" i="23"/>
  <c r="K1191" i="10"/>
  <c r="K1191" i="23"/>
  <c r="AJ35" i="22"/>
  <c r="AB50"/>
  <c r="AC50" s="1"/>
  <c r="D50" i="18"/>
  <c r="C50" i="22" s="1"/>
  <c r="AW50" s="1"/>
  <c r="AB38"/>
  <c r="AC38" s="1"/>
  <c r="D38" i="18"/>
  <c r="C38" i="22" s="1"/>
  <c r="AW38" s="1"/>
  <c r="AF59"/>
  <c r="D59"/>
  <c r="AX59" s="1"/>
  <c r="AF43"/>
  <c r="D43"/>
  <c r="AX43" s="1"/>
  <c r="AF36"/>
  <c r="D36"/>
  <c r="AX36" s="1"/>
  <c r="AL35"/>
  <c r="X1210" i="23" s="1"/>
  <c r="AL35" i="17"/>
  <c r="AH40" i="22"/>
  <c r="Q1396" i="23"/>
  <c r="C1688"/>
  <c r="AA47" i="22"/>
  <c r="B47"/>
  <c r="AV47" s="1"/>
  <c r="Z1743" i="23"/>
  <c r="K1724"/>
  <c r="AI49" i="22"/>
  <c r="Q1847" i="23"/>
  <c r="AH51" i="22"/>
  <c r="Q2011" i="23"/>
  <c r="AH55" i="22"/>
  <c r="F2134" i="23"/>
  <c r="AI58" i="22"/>
  <c r="Z2153" i="23"/>
  <c r="K2134"/>
  <c r="C2344"/>
  <c r="B2339"/>
  <c r="AA63" i="22"/>
  <c r="B63"/>
  <c r="AV63" s="1"/>
  <c r="Z2358" i="23"/>
  <c r="F63" i="22"/>
  <c r="AZ63" s="1"/>
  <c r="AI65"/>
  <c r="H2385" i="23"/>
  <c r="BF64" i="22"/>
  <c r="T61"/>
  <c r="P2262" i="23"/>
  <c r="P61" i="22"/>
  <c r="L2262" i="23"/>
  <c r="BJ61" i="22"/>
  <c r="R60"/>
  <c r="N2221" i="23"/>
  <c r="H2098"/>
  <c r="J56" i="22"/>
  <c r="BD56"/>
  <c r="N54"/>
  <c r="BH54"/>
  <c r="J54"/>
  <c r="F1975" i="23"/>
  <c r="N53" i="22"/>
  <c r="J1934" i="23"/>
  <c r="V52" i="22"/>
  <c r="BQ52" s="1"/>
  <c r="R1893" i="23"/>
  <c r="BP52" i="22"/>
  <c r="H52"/>
  <c r="BB52"/>
  <c r="T51"/>
  <c r="P1852" i="23"/>
  <c r="BN51" i="22"/>
  <c r="H1852" i="23"/>
  <c r="H51" i="22"/>
  <c r="D1852" i="23"/>
  <c r="BB51" i="22"/>
  <c r="T50"/>
  <c r="BN50"/>
  <c r="T47"/>
  <c r="P1688" i="23"/>
  <c r="H1647"/>
  <c r="BF46" i="22"/>
  <c r="H46"/>
  <c r="D1647" i="23"/>
  <c r="R42" i="22"/>
  <c r="N1483" i="23"/>
  <c r="N42" i="22"/>
  <c r="J1483" i="23"/>
  <c r="Y1169"/>
  <c r="BP15" i="17"/>
  <c r="BN33"/>
  <c r="F335" i="10"/>
  <c r="BJ10" i="17"/>
  <c r="R7" i="10"/>
  <c r="N499"/>
  <c r="O89"/>
  <c r="AC89" s="1"/>
  <c r="N7"/>
  <c r="D868"/>
  <c r="BL14" i="17"/>
  <c r="BD27"/>
  <c r="C171" i="10"/>
  <c r="B289"/>
  <c r="C376"/>
  <c r="H1155"/>
  <c r="BF28" i="17"/>
  <c r="D622" i="10"/>
  <c r="B15" i="17"/>
  <c r="AV15" s="1"/>
  <c r="L1196" i="10"/>
  <c r="BF27" i="17"/>
  <c r="E9"/>
  <c r="AY9" s="1"/>
  <c r="AI13"/>
  <c r="E19"/>
  <c r="AY19" s="1"/>
  <c r="E21"/>
  <c r="AY21" s="1"/>
  <c r="E25"/>
  <c r="AY25" s="1"/>
  <c r="C1114" i="10"/>
  <c r="K376"/>
  <c r="AA376" s="1"/>
  <c r="BH28" i="17"/>
  <c r="D376" i="10"/>
  <c r="E29" i="17"/>
  <c r="AY29" s="1"/>
  <c r="D1073" i="10"/>
  <c r="BD18" i="17"/>
  <c r="BN20"/>
  <c r="D17"/>
  <c r="AX17" s="1"/>
  <c r="AF27"/>
  <c r="AB11"/>
  <c r="AC11" s="1"/>
  <c r="AB15"/>
  <c r="AC15" s="1"/>
  <c r="AB19"/>
  <c r="AC19" s="1"/>
  <c r="AB23"/>
  <c r="AC23" s="1"/>
  <c r="B2" i="10"/>
  <c r="BL27" i="17"/>
  <c r="H909" i="10"/>
  <c r="D89"/>
  <c r="BB32" i="17"/>
  <c r="F453" i="10"/>
  <c r="F1109"/>
  <c r="N540"/>
  <c r="H745"/>
  <c r="BP24" i="17"/>
  <c r="F622" i="10"/>
  <c r="AI17" i="17"/>
  <c r="C540" i="10"/>
  <c r="P376"/>
  <c r="J294"/>
  <c r="B863"/>
  <c r="C704"/>
  <c r="BB19" i="17"/>
  <c r="E704" i="10"/>
  <c r="X704" s="1"/>
  <c r="AI25" i="17"/>
  <c r="F663" i="10"/>
  <c r="D950"/>
  <c r="B166"/>
  <c r="Q248"/>
  <c r="AH20" i="17"/>
  <c r="AB33"/>
  <c r="AC33" s="1"/>
  <c r="K822" i="10"/>
  <c r="K494"/>
  <c r="J909"/>
  <c r="P130"/>
  <c r="BL6" i="17"/>
  <c r="BD14"/>
  <c r="D540" i="10"/>
  <c r="D704"/>
  <c r="AJ10" i="22"/>
  <c r="AJ14"/>
  <c r="F18"/>
  <c r="AZ18" s="1"/>
  <c r="K494" i="23"/>
  <c r="K658"/>
  <c r="AJ26" i="17"/>
  <c r="K986" i="23"/>
  <c r="F34" i="22"/>
  <c r="AZ34" s="1"/>
  <c r="K1150" i="23"/>
  <c r="F43" i="10"/>
  <c r="AI9" i="22"/>
  <c r="E13"/>
  <c r="AY13" s="1"/>
  <c r="E17"/>
  <c r="AY17" s="1"/>
  <c r="AI21"/>
  <c r="E25"/>
  <c r="AY25" s="1"/>
  <c r="F945" i="23"/>
  <c r="E33" i="22"/>
  <c r="AY33" s="1"/>
  <c r="AH8"/>
  <c r="AH16"/>
  <c r="AH22" i="17"/>
  <c r="Q740" i="23"/>
  <c r="Q986"/>
  <c r="AH32" i="22"/>
  <c r="C294" i="23"/>
  <c r="C376"/>
  <c r="AA19" i="22"/>
  <c r="B699" i="23"/>
  <c r="B27" i="22"/>
  <c r="AV27" s="1"/>
  <c r="AL13" i="17"/>
  <c r="AL27" i="22"/>
  <c r="X882" i="23" s="1"/>
  <c r="AA31" i="22"/>
  <c r="AG16"/>
  <c r="AG22" i="17"/>
  <c r="AG30" i="22"/>
  <c r="AF7" i="17"/>
  <c r="AF15" i="22"/>
  <c r="AF19"/>
  <c r="D31"/>
  <c r="AX31" s="1"/>
  <c r="AE12"/>
  <c r="AE16" i="17"/>
  <c r="AE22" i="22"/>
  <c r="AE28"/>
  <c r="AE32" i="17"/>
  <c r="AA6"/>
  <c r="C171" i="23"/>
  <c r="Q986" i="10"/>
  <c r="AH58" i="22"/>
  <c r="D1606" i="23"/>
  <c r="N1606"/>
  <c r="R1647"/>
  <c r="R1688"/>
  <c r="D1770"/>
  <c r="H1770"/>
  <c r="L1934"/>
  <c r="D1975"/>
  <c r="I1073" i="10"/>
  <c r="Z1073" s="1"/>
  <c r="Q827"/>
  <c r="AD827" s="1"/>
  <c r="J212"/>
  <c r="N1155"/>
  <c r="F130"/>
  <c r="BN16" i="17"/>
  <c r="V20"/>
  <c r="BQ20" s="1"/>
  <c r="F1155" i="10"/>
  <c r="AB21" i="22"/>
  <c r="AC21" s="1"/>
  <c r="AB21" i="17"/>
  <c r="AC21" s="1"/>
  <c r="AB17"/>
  <c r="AC17" s="1"/>
  <c r="D17" i="18"/>
  <c r="C17" i="17" s="1"/>
  <c r="AW17" s="1"/>
  <c r="AE34"/>
  <c r="AE34" i="22"/>
  <c r="AE26" i="17"/>
  <c r="AE26" i="22"/>
  <c r="AE18" i="17"/>
  <c r="AE18" i="22"/>
  <c r="F1196" i="10"/>
  <c r="E1442" i="23"/>
  <c r="X1442" s="1"/>
  <c r="B20" i="22"/>
  <c r="AV20" s="1"/>
  <c r="H1073" i="10"/>
  <c r="BL21" i="17"/>
  <c r="D294" i="10"/>
  <c r="D130"/>
  <c r="J1032"/>
  <c r="J786"/>
  <c r="B30" i="17"/>
  <c r="AV30" s="1"/>
  <c r="C991" i="23"/>
  <c r="AA30" i="22"/>
  <c r="AA28" i="17"/>
  <c r="B28" i="22"/>
  <c r="AV28" s="1"/>
  <c r="C827" i="23"/>
  <c r="AA26" i="22"/>
  <c r="B740" i="23"/>
  <c r="C745" i="10"/>
  <c r="AA22" i="17"/>
  <c r="B658" i="23"/>
  <c r="B22" i="22"/>
  <c r="AV22" s="1"/>
  <c r="C499" i="23"/>
  <c r="AA18" i="22"/>
  <c r="C499" i="10"/>
  <c r="AA14" i="17"/>
  <c r="B330" i="23"/>
  <c r="B14" i="22"/>
  <c r="AV14" s="1"/>
  <c r="C130" i="23"/>
  <c r="AA9" i="22"/>
  <c r="AA9" i="17"/>
  <c r="D30" i="18"/>
  <c r="C30" i="17" s="1"/>
  <c r="AW30" s="1"/>
  <c r="AB30"/>
  <c r="AC30" s="1"/>
  <c r="AE11"/>
  <c r="AE11" i="22"/>
  <c r="AF26" i="17"/>
  <c r="D26" i="22"/>
  <c r="AX26" s="1"/>
  <c r="AF22" i="17"/>
  <c r="D22" i="22"/>
  <c r="AX22" s="1"/>
  <c r="D22" i="17"/>
  <c r="AX22" s="1"/>
  <c r="AF12"/>
  <c r="D12" i="22"/>
  <c r="AX12" s="1"/>
  <c r="D8"/>
  <c r="AX8" s="1"/>
  <c r="AF8" i="17"/>
  <c r="D6"/>
  <c r="AX6" s="1"/>
  <c r="D6" i="22"/>
  <c r="AX6" s="1"/>
  <c r="AF6" i="17"/>
  <c r="AB34"/>
  <c r="AC34" s="1"/>
  <c r="AB34" i="22"/>
  <c r="AC34" s="1"/>
  <c r="B1150" i="10"/>
  <c r="B34" i="17"/>
  <c r="AV34" s="1"/>
  <c r="AA34" i="22"/>
  <c r="Q945" i="10"/>
  <c r="Q945" i="23"/>
  <c r="AH23" i="17"/>
  <c r="AH23" i="22"/>
  <c r="Q453" i="10"/>
  <c r="Q453" i="23"/>
  <c r="AH17" i="17"/>
  <c r="AH15"/>
  <c r="AH15" i="22"/>
  <c r="AH11" i="17"/>
  <c r="AH11" i="22"/>
  <c r="Q207" i="10"/>
  <c r="F1150" i="23"/>
  <c r="E32" i="17"/>
  <c r="AY32" s="1"/>
  <c r="AI32" i="22"/>
  <c r="AI32" i="17"/>
  <c r="E28"/>
  <c r="AY28" s="1"/>
  <c r="AI28"/>
  <c r="AI28" i="22"/>
  <c r="F740" i="23"/>
  <c r="E24" i="22"/>
  <c r="AY24" s="1"/>
  <c r="E22"/>
  <c r="AY22" s="1"/>
  <c r="E22" i="17"/>
  <c r="AY22" s="1"/>
  <c r="F576" i="23"/>
  <c r="E20" i="22"/>
  <c r="AY20" s="1"/>
  <c r="F412" i="23"/>
  <c r="E16" i="22"/>
  <c r="AY16" s="1"/>
  <c r="F248" i="23"/>
  <c r="E12" i="22"/>
  <c r="AY12" s="1"/>
  <c r="E12" i="17"/>
  <c r="AY12" s="1"/>
  <c r="AI8"/>
  <c r="E8"/>
  <c r="AY8" s="1"/>
  <c r="E8" i="22"/>
  <c r="AY8" s="1"/>
  <c r="K945" i="10"/>
  <c r="AJ29" i="22"/>
  <c r="K863" i="23"/>
  <c r="AJ27" i="22"/>
  <c r="F25" i="17"/>
  <c r="AZ25" s="1"/>
  <c r="AJ25" i="22"/>
  <c r="K617" i="23"/>
  <c r="F21" i="22"/>
  <c r="AZ21" s="1"/>
  <c r="K453" i="23"/>
  <c r="F17" i="22"/>
  <c r="AZ17" s="1"/>
  <c r="AJ15"/>
  <c r="K371" i="10"/>
  <c r="AJ13" i="22"/>
  <c r="F13"/>
  <c r="AZ13" s="1"/>
  <c r="BB33" i="17"/>
  <c r="D1114" i="10"/>
  <c r="AL20" i="17"/>
  <c r="AL20" i="22"/>
  <c r="X595" i="23" s="1"/>
  <c r="AL16" i="17"/>
  <c r="AL16" i="22"/>
  <c r="X431" i="23" s="1"/>
  <c r="A6" i="17"/>
  <c r="AU6" s="1"/>
  <c r="B7" i="23"/>
  <c r="S2098"/>
  <c r="AE2098" s="1"/>
  <c r="I1483"/>
  <c r="Z1483" s="1"/>
  <c r="F1970"/>
  <c r="AI54" i="22"/>
  <c r="Z1989" i="23"/>
  <c r="K1970"/>
  <c r="F2011"/>
  <c r="AI55" i="22"/>
  <c r="C2139" i="23"/>
  <c r="B2134"/>
  <c r="R64" i="22"/>
  <c r="N2385" i="23"/>
  <c r="L2303"/>
  <c r="P62" i="22"/>
  <c r="R61"/>
  <c r="O2262" i="23" s="1"/>
  <c r="AC2262" s="1"/>
  <c r="N2262"/>
  <c r="T60" i="22"/>
  <c r="P2221" i="23"/>
  <c r="N59" i="22"/>
  <c r="J2180" i="23"/>
  <c r="N58" i="22"/>
  <c r="J2139" i="23"/>
  <c r="R55" i="22"/>
  <c r="N2016" i="23"/>
  <c r="V54" i="22"/>
  <c r="BQ54" s="1"/>
  <c r="R1975" i="23"/>
  <c r="R53" i="22"/>
  <c r="N1934" i="23"/>
  <c r="T52" i="22"/>
  <c r="P1893" i="23"/>
  <c r="R48" i="22"/>
  <c r="N1729" i="23"/>
  <c r="P46" i="22"/>
  <c r="L1647" i="23"/>
  <c r="V38" i="22"/>
  <c r="BQ38" s="1"/>
  <c r="R1319" i="23"/>
  <c r="H1319"/>
  <c r="O12" i="22"/>
  <c r="L253" i="23" s="1"/>
  <c r="AI47" i="22"/>
  <c r="F1683" i="23"/>
  <c r="AI48" i="22"/>
  <c r="F1724" i="23"/>
  <c r="C1934"/>
  <c r="B1929"/>
  <c r="F1929"/>
  <c r="AI53" i="22"/>
  <c r="F2175" i="23"/>
  <c r="AI59" i="22"/>
  <c r="Z2194" i="23"/>
  <c r="K2175"/>
  <c r="C2221"/>
  <c r="B2216"/>
  <c r="C2385"/>
  <c r="B2380"/>
  <c r="R63" i="22"/>
  <c r="N2344" i="23"/>
  <c r="R62" i="22"/>
  <c r="N2303" i="23"/>
  <c r="J60" i="22"/>
  <c r="F2221" i="23"/>
  <c r="V58" i="22"/>
  <c r="BQ58" s="1"/>
  <c r="R2139" i="23"/>
  <c r="H58" i="22"/>
  <c r="D2139" i="23"/>
  <c r="P2098"/>
  <c r="T57" i="22"/>
  <c r="R56"/>
  <c r="O2057" i="23" s="1"/>
  <c r="AC2057" s="1"/>
  <c r="N2057"/>
  <c r="P52" i="22"/>
  <c r="L1893" i="23"/>
  <c r="J50" i="22"/>
  <c r="F1811" i="23"/>
  <c r="V49" i="22"/>
  <c r="BQ49" s="1"/>
  <c r="R1770" i="23"/>
  <c r="P49" i="22"/>
  <c r="L1770" i="23"/>
  <c r="P48" i="22"/>
  <c r="L1729" i="23"/>
  <c r="H1729"/>
  <c r="H47" i="22"/>
  <c r="D1688" i="23"/>
  <c r="R46" i="22"/>
  <c r="N1647" i="23"/>
  <c r="J38" i="22"/>
  <c r="F1319" i="23"/>
  <c r="F36" i="22"/>
  <c r="AZ36" s="1"/>
  <c r="F42"/>
  <c r="AZ42" s="1"/>
  <c r="F48"/>
  <c r="AZ48" s="1"/>
  <c r="F54"/>
  <c r="AZ54" s="1"/>
  <c r="F60"/>
  <c r="AZ60" s="1"/>
  <c r="E39"/>
  <c r="AY39" s="1"/>
  <c r="E55"/>
  <c r="AY55" s="1"/>
  <c r="E63"/>
  <c r="AY63" s="1"/>
  <c r="D38"/>
  <c r="AX38" s="1"/>
  <c r="D54"/>
  <c r="AX54" s="1"/>
  <c r="C1196" i="10"/>
  <c r="D42" i="18"/>
  <c r="C42" i="22" s="1"/>
  <c r="AW42" s="1"/>
  <c r="D48" i="18"/>
  <c r="C48" i="22" s="1"/>
  <c r="AW48" s="1"/>
  <c r="D52" i="18"/>
  <c r="C52" i="22" s="1"/>
  <c r="AW52" s="1"/>
  <c r="D62" i="18"/>
  <c r="C62" i="22" s="1"/>
  <c r="AW62" s="1"/>
  <c r="BP41"/>
  <c r="BP45"/>
  <c r="BP53"/>
  <c r="BP57"/>
  <c r="BN52"/>
  <c r="BN56"/>
  <c r="BN60"/>
  <c r="BL53"/>
  <c r="BL59"/>
  <c r="BJ40"/>
  <c r="BJ44"/>
  <c r="BH43"/>
  <c r="BH47"/>
  <c r="BH51"/>
  <c r="BH57"/>
  <c r="BF38"/>
  <c r="BF50"/>
  <c r="BF56"/>
  <c r="BF60"/>
  <c r="BD45"/>
  <c r="BD49"/>
  <c r="F47"/>
  <c r="AZ47" s="1"/>
  <c r="F55"/>
  <c r="AZ55" s="1"/>
  <c r="E46"/>
  <c r="AY46" s="1"/>
  <c r="B62"/>
  <c r="AV62" s="1"/>
  <c r="AB35" i="17"/>
  <c r="AC35" s="1"/>
  <c r="D35"/>
  <c r="AX35" s="1"/>
  <c r="BP38" i="22"/>
  <c r="BP54"/>
  <c r="BN37"/>
  <c r="BN45"/>
  <c r="BN63"/>
  <c r="BL50"/>
  <c r="BJ37"/>
  <c r="BH48"/>
  <c r="BH52"/>
  <c r="BF37"/>
  <c r="BF41"/>
  <c r="BF65"/>
  <c r="BD46"/>
  <c r="BD54"/>
  <c r="BD64"/>
  <c r="C1196" i="23"/>
  <c r="BD55" i="22"/>
  <c r="BB44"/>
  <c r="BB48"/>
  <c r="D35" i="18"/>
  <c r="C35" i="22" s="1"/>
  <c r="AW35" s="1"/>
  <c r="D49" i="18"/>
  <c r="C49" i="22" s="1"/>
  <c r="AW49" s="1"/>
  <c r="D55" i="18"/>
  <c r="C55" i="22" s="1"/>
  <c r="AW55" s="1"/>
  <c r="D57" i="18"/>
  <c r="C57" i="22" s="1"/>
  <c r="AW57" s="1"/>
  <c r="D65" i="18"/>
  <c r="C65" i="22" s="1"/>
  <c r="AW65" s="1"/>
  <c r="P18" i="21"/>
  <c r="AA62" i="22"/>
  <c r="AA58"/>
  <c r="AA50"/>
  <c r="AA48"/>
  <c r="AA43"/>
  <c r="AH64"/>
  <c r="AH60"/>
  <c r="AH39"/>
  <c r="BB41"/>
  <c r="K1273" i="23"/>
  <c r="H1278"/>
  <c r="L1278"/>
  <c r="P1278"/>
  <c r="L1401"/>
  <c r="D1442"/>
  <c r="H1442"/>
  <c r="Q1478"/>
  <c r="F1519"/>
  <c r="J1524"/>
  <c r="F1560"/>
  <c r="D1565"/>
  <c r="L1565"/>
  <c r="K1601"/>
  <c r="F1606"/>
  <c r="P1606"/>
  <c r="R1606"/>
  <c r="F1642"/>
  <c r="F1647"/>
  <c r="K1683"/>
  <c r="J1688"/>
  <c r="B1724"/>
  <c r="J1852"/>
  <c r="J1893"/>
  <c r="R1934"/>
  <c r="J1975"/>
  <c r="F2016"/>
  <c r="R2344"/>
  <c r="J64" i="22"/>
  <c r="BE64" s="1"/>
  <c r="R59"/>
  <c r="V51"/>
  <c r="BQ51" s="1"/>
  <c r="R50"/>
  <c r="R49"/>
  <c r="V48"/>
  <c r="BQ48" s="1"/>
  <c r="N48"/>
  <c r="H48"/>
  <c r="T46"/>
  <c r="J16"/>
  <c r="BD16"/>
  <c r="T17"/>
  <c r="BN17"/>
  <c r="T15"/>
  <c r="BN15"/>
  <c r="Y431" i="10"/>
  <c r="S540"/>
  <c r="AE540" s="1"/>
  <c r="S89"/>
  <c r="AE89" s="1"/>
  <c r="BN30" i="17"/>
  <c r="R1073" i="10"/>
  <c r="BP32" i="17"/>
  <c r="BJ8"/>
  <c r="L827" i="10"/>
  <c r="J663"/>
  <c r="BH22" i="17"/>
  <c r="BF11"/>
  <c r="H212" i="10"/>
  <c r="P540"/>
  <c r="BN19" i="17"/>
  <c r="R212" i="10"/>
  <c r="BP11" i="17"/>
  <c r="BP27"/>
  <c r="F1273" i="23"/>
  <c r="AI37" i="22"/>
  <c r="E37"/>
  <c r="AY37" s="1"/>
  <c r="Q499" i="10"/>
  <c r="AD499" s="1"/>
  <c r="N663"/>
  <c r="BL22" i="17"/>
  <c r="BL30"/>
  <c r="P335" i="10"/>
  <c r="BN14" i="17"/>
  <c r="R171" i="10"/>
  <c r="V10" i="17"/>
  <c r="V26"/>
  <c r="BQ26" s="1"/>
  <c r="R827" i="10"/>
  <c r="R1155"/>
  <c r="BP34" i="17"/>
  <c r="V34"/>
  <c r="BQ34" s="1"/>
  <c r="BJ20"/>
  <c r="L909" i="10"/>
  <c r="BJ28" i="17"/>
  <c r="H376" i="10"/>
  <c r="BF15" i="17"/>
  <c r="BF31"/>
  <c r="H1032" i="10"/>
  <c r="N704"/>
  <c r="BD24" i="17"/>
  <c r="AA41" i="22"/>
  <c r="B41"/>
  <c r="AV41" s="1"/>
  <c r="C1442" i="23"/>
  <c r="B1437"/>
  <c r="G827" i="10"/>
  <c r="Y827" s="1"/>
  <c r="S212"/>
  <c r="AE212" s="1"/>
  <c r="S704"/>
  <c r="AE704" s="1"/>
  <c r="S1114"/>
  <c r="AE1114" s="1"/>
  <c r="F745"/>
  <c r="I7"/>
  <c r="Z7" s="1"/>
  <c r="Z472" i="23"/>
  <c r="BP10" i="17"/>
  <c r="BP18"/>
  <c r="J171" i="10"/>
  <c r="O48"/>
  <c r="AC48" s="1"/>
  <c r="Q1114"/>
  <c r="AD1114" s="1"/>
  <c r="BJ6" i="17"/>
  <c r="L1114" i="10"/>
  <c r="BJ33" i="17"/>
  <c r="BH15"/>
  <c r="X841" i="10"/>
  <c r="I376"/>
  <c r="Z376" s="1"/>
  <c r="E950"/>
  <c r="X950" s="1"/>
  <c r="BN24" i="17"/>
  <c r="BP8"/>
  <c r="R89" i="10"/>
  <c r="L499"/>
  <c r="BJ18" i="17"/>
  <c r="L1155" i="10"/>
  <c r="BF29" i="17"/>
  <c r="BP19"/>
  <c r="L868" i="10"/>
  <c r="BJ27" i="17"/>
  <c r="E376" i="10"/>
  <c r="X376" s="1"/>
  <c r="S335"/>
  <c r="AE335" s="1"/>
  <c r="Q704"/>
  <c r="AD704" s="1"/>
  <c r="H622"/>
  <c r="BJ26" i="17"/>
  <c r="V24"/>
  <c r="BQ24" s="1"/>
  <c r="V18"/>
  <c r="BQ18" s="1"/>
  <c r="BN9"/>
  <c r="F704" i="10"/>
  <c r="BD23" i="17"/>
  <c r="F950" i="10"/>
  <c r="BD29" i="17"/>
  <c r="P1073" i="10"/>
  <c r="BN32" i="17"/>
  <c r="E622" i="10"/>
  <c r="X622" s="1"/>
  <c r="L171"/>
  <c r="BH34" i="17"/>
  <c r="H704" i="10"/>
  <c r="X62"/>
  <c r="N376"/>
  <c r="BL31" i="17"/>
  <c r="BD16"/>
  <c r="F417" i="10"/>
  <c r="F1073"/>
  <c r="P212"/>
  <c r="V27" i="17"/>
  <c r="BQ27" s="1"/>
  <c r="S376" i="10"/>
  <c r="AE376" s="1"/>
  <c r="BN11" i="17"/>
  <c r="X226" i="10"/>
  <c r="I540"/>
  <c r="Z540" s="1"/>
  <c r="V32" i="17"/>
  <c r="BQ32" s="1"/>
  <c r="R868" i="10"/>
  <c r="BH10" i="17"/>
  <c r="P745" i="10"/>
  <c r="BD17" i="17"/>
  <c r="BL23"/>
  <c r="BG31"/>
  <c r="L130" i="10"/>
  <c r="J704"/>
  <c r="B945" i="23"/>
  <c r="AA29" i="17"/>
  <c r="B781" i="23"/>
  <c r="B25" i="17"/>
  <c r="AV25" s="1"/>
  <c r="B617" i="23"/>
  <c r="B617" i="10"/>
  <c r="AA17" i="17"/>
  <c r="B17"/>
  <c r="AV17" s="1"/>
  <c r="C89" i="23"/>
  <c r="B84"/>
  <c r="B8" i="22"/>
  <c r="AV8" s="1"/>
  <c r="C89" i="10"/>
  <c r="D29" i="18"/>
  <c r="AD29" i="22" s="1"/>
  <c r="AB29"/>
  <c r="AC29" s="1"/>
  <c r="AB25"/>
  <c r="AC25" s="1"/>
  <c r="AB25" i="17"/>
  <c r="AC25" s="1"/>
  <c r="D22" i="18"/>
  <c r="AD22" i="22" s="1"/>
  <c r="AB22"/>
  <c r="AC22" s="1"/>
  <c r="AE31"/>
  <c r="AE31" i="17"/>
  <c r="AE27"/>
  <c r="AE27" i="22"/>
  <c r="AE23" i="17"/>
  <c r="AE23" i="22"/>
  <c r="AE19" i="17"/>
  <c r="AE19" i="22"/>
  <c r="AE15" i="17"/>
  <c r="AE15" i="22"/>
  <c r="D33" i="17"/>
  <c r="AX33" s="1"/>
  <c r="D33" i="22"/>
  <c r="AX33" s="1"/>
  <c r="AF25"/>
  <c r="AF25" i="17"/>
  <c r="AF21" i="22"/>
  <c r="D21"/>
  <c r="AX21" s="1"/>
  <c r="AF13" i="17"/>
  <c r="AF13" i="22"/>
  <c r="AF9" i="17"/>
  <c r="D9"/>
  <c r="AX9" s="1"/>
  <c r="AG26"/>
  <c r="AG26" i="22"/>
  <c r="AG9"/>
  <c r="AG9" i="17"/>
  <c r="C1114" i="23"/>
  <c r="AA33" i="17"/>
  <c r="B1109" i="23"/>
  <c r="Q1150" i="10"/>
  <c r="AH34" i="17"/>
  <c r="Q1150" i="23"/>
  <c r="AH26" i="17"/>
  <c r="Q822" i="10"/>
  <c r="Q822" i="23"/>
  <c r="AH18" i="17"/>
  <c r="Q494" i="23"/>
  <c r="AH14" i="22"/>
  <c r="AH14" i="17"/>
  <c r="Q166" i="10"/>
  <c r="Q166" i="23"/>
  <c r="F1027"/>
  <c r="E27" i="17"/>
  <c r="AY27" s="1"/>
  <c r="F863" i="23"/>
  <c r="AI23" i="17"/>
  <c r="F699" i="23"/>
  <c r="E19" i="22"/>
  <c r="AY19" s="1"/>
  <c r="F535" i="10"/>
  <c r="AI19" i="17"/>
  <c r="F371" i="23"/>
  <c r="AI15" i="22"/>
  <c r="AI11"/>
  <c r="AI11" i="17"/>
  <c r="F207" i="10"/>
  <c r="E11" i="22"/>
  <c r="AY11" s="1"/>
  <c r="F32" i="17"/>
  <c r="AZ32" s="1"/>
  <c r="AJ32" i="22"/>
  <c r="F32"/>
  <c r="AZ32" s="1"/>
  <c r="AJ28" i="17"/>
  <c r="AJ28" i="22"/>
  <c r="AJ24" i="17"/>
  <c r="F24" i="22"/>
  <c r="AZ24" s="1"/>
  <c r="K740" i="10"/>
  <c r="K740" i="23"/>
  <c r="F20" i="17"/>
  <c r="AZ20" s="1"/>
  <c r="F20" i="22"/>
  <c r="AZ20" s="1"/>
  <c r="F16" i="17"/>
  <c r="AZ16" s="1"/>
  <c r="K412" i="23"/>
  <c r="AJ16" i="22"/>
  <c r="K248" i="23"/>
  <c r="K248" i="10"/>
  <c r="AJ12" i="22"/>
  <c r="F8"/>
  <c r="AZ8" s="1"/>
  <c r="F8" i="17"/>
  <c r="AZ8" s="1"/>
  <c r="AJ8"/>
  <c r="BB22"/>
  <c r="K2" i="23"/>
  <c r="K2" i="10"/>
  <c r="AJ6" i="22"/>
  <c r="AL8" i="17"/>
  <c r="AL8" i="22"/>
  <c r="X103" i="23" s="1"/>
  <c r="BC35" i="17"/>
  <c r="D1196" i="10"/>
  <c r="BB35" i="17"/>
  <c r="D56" i="18"/>
  <c r="C56" i="22" s="1"/>
  <c r="AW56" s="1"/>
  <c r="AB56"/>
  <c r="AC56" s="1"/>
  <c r="Q1232" i="23"/>
  <c r="AH36" i="22"/>
  <c r="F1478" i="23"/>
  <c r="AI42" i="22"/>
  <c r="N44"/>
  <c r="J1565" i="23"/>
  <c r="BH44" i="22"/>
  <c r="P41"/>
  <c r="L1442" i="23"/>
  <c r="BJ41" i="22"/>
  <c r="T40"/>
  <c r="P1401" i="23"/>
  <c r="W40" i="22"/>
  <c r="H1401" i="23"/>
  <c r="BF40" i="22"/>
  <c r="R38"/>
  <c r="N1319" i="23"/>
  <c r="BL38" i="22"/>
  <c r="S13"/>
  <c r="P294" i="23" s="1"/>
  <c r="A16" i="19"/>
  <c r="A95" i="21"/>
  <c r="A65" i="20"/>
  <c r="BN12" i="17"/>
  <c r="S12" i="22"/>
  <c r="P253" i="23" s="1"/>
  <c r="K12" i="22"/>
  <c r="F1191" i="10"/>
  <c r="AI35" i="22"/>
  <c r="E35"/>
  <c r="AY35" s="1"/>
  <c r="F1191" i="23"/>
  <c r="L950" i="10"/>
  <c r="Z226" i="23"/>
  <c r="E7" i="17"/>
  <c r="AY7" s="1"/>
  <c r="AI27"/>
  <c r="C786" i="10"/>
  <c r="AH10" i="17"/>
  <c r="D827" i="10"/>
  <c r="Q89"/>
  <c r="AD89" s="1"/>
  <c r="BL35" i="17"/>
  <c r="H89" i="10"/>
  <c r="BF8" i="17"/>
  <c r="AL28" i="22"/>
  <c r="X923" i="23" s="1"/>
  <c r="AL32" i="22"/>
  <c r="X1087" i="23" s="1"/>
  <c r="AL6" i="22"/>
  <c r="X21" i="23" s="1"/>
  <c r="N417" i="10"/>
  <c r="N1073"/>
  <c r="K84" i="23"/>
  <c r="K412" i="10"/>
  <c r="K1068" i="23"/>
  <c r="Z1169"/>
  <c r="AI7" i="22"/>
  <c r="E11" i="17"/>
  <c r="AY11" s="1"/>
  <c r="E15" i="22"/>
  <c r="AY15" s="1"/>
  <c r="F535" i="23"/>
  <c r="AI27" i="22"/>
  <c r="AH6" i="17"/>
  <c r="AH10" i="22"/>
  <c r="Q330" i="23"/>
  <c r="AB6" i="17"/>
  <c r="AC6" s="1"/>
  <c r="N786" i="10"/>
  <c r="F827"/>
  <c r="BD26" i="17"/>
  <c r="AA33" i="22"/>
  <c r="AF9"/>
  <c r="AF29" i="17"/>
  <c r="B453" i="10"/>
  <c r="Z677" i="23"/>
  <c r="F24" i="17"/>
  <c r="AZ24" s="1"/>
  <c r="B904" i="23"/>
  <c r="C909" i="10"/>
  <c r="AA28" i="22"/>
  <c r="B24" i="17"/>
  <c r="AV24" s="1"/>
  <c r="B24" i="22"/>
  <c r="AV24" s="1"/>
  <c r="C745" i="23"/>
  <c r="C581"/>
  <c r="C581" i="10"/>
  <c r="B576" i="23"/>
  <c r="AA20" i="17"/>
  <c r="AA16" i="22"/>
  <c r="C417" i="10"/>
  <c r="B412"/>
  <c r="AA16" i="17"/>
  <c r="B16" i="22"/>
  <c r="AV16" s="1"/>
  <c r="AA11" i="17"/>
  <c r="B11" i="22"/>
  <c r="AV11" s="1"/>
  <c r="B11" i="17"/>
  <c r="AV11" s="1"/>
  <c r="C212" i="23"/>
  <c r="C212" i="10"/>
  <c r="B7" i="22"/>
  <c r="AV7" s="1"/>
  <c r="AA7"/>
  <c r="AA7" i="17"/>
  <c r="D28" i="18"/>
  <c r="C28" i="22" s="1"/>
  <c r="AW28" s="1"/>
  <c r="AB28"/>
  <c r="AC28" s="1"/>
  <c r="D13" i="18"/>
  <c r="AD13" i="22" s="1"/>
  <c r="AB13" i="17"/>
  <c r="AC13" s="1"/>
  <c r="AB9" i="22"/>
  <c r="AC9" s="1"/>
  <c r="AB9" i="17"/>
  <c r="AC9" s="1"/>
  <c r="AF32" i="22"/>
  <c r="D32"/>
  <c r="AX32" s="1"/>
  <c r="AF28" i="17"/>
  <c r="D28"/>
  <c r="AX28" s="1"/>
  <c r="AF24" i="22"/>
  <c r="D24"/>
  <c r="AX24" s="1"/>
  <c r="AF20" i="17"/>
  <c r="D20"/>
  <c r="AX20" s="1"/>
  <c r="D16" i="22"/>
  <c r="AX16" s="1"/>
  <c r="AF16" i="17"/>
  <c r="D16"/>
  <c r="AX16" s="1"/>
  <c r="D12"/>
  <c r="AX12" s="1"/>
  <c r="AF12" i="22"/>
  <c r="AG33" i="17"/>
  <c r="AG33" i="22"/>
  <c r="AG29" i="17"/>
  <c r="AG29" i="22"/>
  <c r="AG25" i="17"/>
  <c r="AG25" i="22"/>
  <c r="AG21" i="17"/>
  <c r="AG21" i="22"/>
  <c r="AG17" i="17"/>
  <c r="AG17" i="22"/>
  <c r="AG13" i="17"/>
  <c r="AG13" i="22"/>
  <c r="AG8" i="17"/>
  <c r="AG8" i="22"/>
  <c r="B1068" i="10"/>
  <c r="C1073" i="23"/>
  <c r="AA32" i="22"/>
  <c r="Q1109" i="23"/>
  <c r="AH33" i="22"/>
  <c r="AH25"/>
  <c r="Q781" i="10"/>
  <c r="Q617"/>
  <c r="AH21" i="17"/>
  <c r="Q617" i="23"/>
  <c r="Q125"/>
  <c r="Q125" i="10"/>
  <c r="AH9" i="22"/>
  <c r="E34"/>
  <c r="AY34" s="1"/>
  <c r="AI34" i="17"/>
  <c r="F1150" i="10"/>
  <c r="F986"/>
  <c r="AI30" i="17"/>
  <c r="F986" i="23"/>
  <c r="E30" i="17"/>
  <c r="AY30" s="1"/>
  <c r="E26"/>
  <c r="AY26" s="1"/>
  <c r="AI26"/>
  <c r="F658" i="23"/>
  <c r="AI22" i="17"/>
  <c r="AI22" i="22"/>
  <c r="F658" i="10"/>
  <c r="AI18" i="17"/>
  <c r="F494" i="23"/>
  <c r="F494" i="10"/>
  <c r="F330" i="23"/>
  <c r="AI14" i="17"/>
  <c r="AI14" i="22"/>
  <c r="F166" i="23"/>
  <c r="E10" i="17"/>
  <c r="AY10" s="1"/>
  <c r="AI10" i="22"/>
  <c r="AI6"/>
  <c r="F2" i="10"/>
  <c r="AI6" i="17"/>
  <c r="K1027" i="23"/>
  <c r="F31" i="17"/>
  <c r="AZ31" s="1"/>
  <c r="AJ31" i="22"/>
  <c r="AJ23"/>
  <c r="F23" i="17"/>
  <c r="AZ23" s="1"/>
  <c r="K535" i="23"/>
  <c r="AJ19" i="22"/>
  <c r="Y554" i="23" s="1"/>
  <c r="F15" i="17"/>
  <c r="AZ15" s="1"/>
  <c r="F15" i="22"/>
  <c r="AZ15" s="1"/>
  <c r="K207" i="10"/>
  <c r="F11" i="17"/>
  <c r="AZ11" s="1"/>
  <c r="K207" i="23"/>
  <c r="AJ7" i="22"/>
  <c r="Z62" i="23" s="1"/>
  <c r="F7" i="17"/>
  <c r="AZ7" s="1"/>
  <c r="BB34"/>
  <c r="BB29"/>
  <c r="BB25"/>
  <c r="D417" i="10"/>
  <c r="AL23" i="17"/>
  <c r="AL23" i="22"/>
  <c r="X718" i="23" s="1"/>
  <c r="AL19" i="17"/>
  <c r="AL19" i="22"/>
  <c r="X554" i="23" s="1"/>
  <c r="AL15" i="22"/>
  <c r="X390" i="23" s="1"/>
  <c r="AL15" i="17"/>
  <c r="E35"/>
  <c r="AY35" s="1"/>
  <c r="AI35"/>
  <c r="AB59" i="22"/>
  <c r="AC59" s="1"/>
  <c r="D59" i="18"/>
  <c r="C59" i="22" s="1"/>
  <c r="AW59" s="1"/>
  <c r="AB44"/>
  <c r="AC44" s="1"/>
  <c r="D44" i="18"/>
  <c r="C44" i="22" s="1"/>
  <c r="AW44" s="1"/>
  <c r="AE35"/>
  <c r="AE35" i="17"/>
  <c r="AF58" i="22"/>
  <c r="D58"/>
  <c r="AX58" s="1"/>
  <c r="AF50"/>
  <c r="D50"/>
  <c r="AX50" s="1"/>
  <c r="AF42"/>
  <c r="D42"/>
  <c r="AX42" s="1"/>
  <c r="AG35"/>
  <c r="AG35" i="17"/>
  <c r="C1237" i="23"/>
  <c r="B1232"/>
  <c r="AA42" i="22"/>
  <c r="C1483" i="23"/>
  <c r="B1478"/>
  <c r="B42" i="22"/>
  <c r="AV42" s="1"/>
  <c r="Q1519" i="23"/>
  <c r="AH43" i="22"/>
  <c r="C1565" i="23"/>
  <c r="B1560"/>
  <c r="AA44" i="22"/>
  <c r="H1893" i="23"/>
  <c r="F1888"/>
  <c r="AI52" i="22"/>
  <c r="E52"/>
  <c r="AY52" s="1"/>
  <c r="R51"/>
  <c r="BL51"/>
  <c r="N1852" i="23"/>
  <c r="P50" i="22"/>
  <c r="L1811" i="23"/>
  <c r="BJ50" i="22"/>
  <c r="T49"/>
  <c r="P1770" i="23"/>
  <c r="BN49" i="22"/>
  <c r="BB18" i="17"/>
  <c r="F699" i="10"/>
  <c r="D663"/>
  <c r="E31" i="17"/>
  <c r="AY31" s="1"/>
  <c r="AI7"/>
  <c r="B13"/>
  <c r="AV13" s="1"/>
  <c r="E15"/>
  <c r="AY15" s="1"/>
  <c r="Q658" i="10"/>
  <c r="K84"/>
  <c r="K909"/>
  <c r="AA909" s="1"/>
  <c r="BH9" i="17"/>
  <c r="BJ15"/>
  <c r="L376" i="10"/>
  <c r="BF30" i="17"/>
  <c r="BG30"/>
  <c r="AL24" i="22"/>
  <c r="X759" i="23" s="1"/>
  <c r="AJ32" i="17"/>
  <c r="F43" i="23"/>
  <c r="F371" i="10"/>
  <c r="E23" i="22"/>
  <c r="AY23" s="1"/>
  <c r="Q330" i="10"/>
  <c r="AH18" i="22"/>
  <c r="Q658" i="23"/>
  <c r="AA13" i="22"/>
  <c r="AA17"/>
  <c r="AA21"/>
  <c r="AA25"/>
  <c r="AA29"/>
  <c r="BN25" i="17"/>
  <c r="B1109" i="10"/>
  <c r="AG14" i="22"/>
  <c r="AG34"/>
  <c r="AE8" i="17"/>
  <c r="Q494" i="10"/>
  <c r="F12" i="17"/>
  <c r="AZ12" s="1"/>
  <c r="D458" i="10"/>
  <c r="P28" i="21"/>
  <c r="AA37" i="22"/>
  <c r="C1278" i="23"/>
  <c r="B1273"/>
  <c r="B37" i="22"/>
  <c r="AV37" s="1"/>
  <c r="Y1661" i="23"/>
  <c r="J61" i="22"/>
  <c r="F2262" i="23"/>
  <c r="BD61" i="22"/>
  <c r="N60"/>
  <c r="J2221" i="23"/>
  <c r="BH60" i="22"/>
  <c r="H56"/>
  <c r="D2057" i="23"/>
  <c r="T54" i="22"/>
  <c r="P1975" i="23"/>
  <c r="H1975"/>
  <c r="BF54" i="22"/>
  <c r="H53"/>
  <c r="D1934" i="23"/>
  <c r="BB53" i="22"/>
  <c r="AB43"/>
  <c r="AC43" s="1"/>
  <c r="D43" i="18"/>
  <c r="C43" i="22" s="1"/>
  <c r="AW43" s="1"/>
  <c r="C1401" i="23"/>
  <c r="B1396"/>
  <c r="F1847"/>
  <c r="AI51" i="22"/>
  <c r="E51"/>
  <c r="AY51" s="1"/>
  <c r="Z2317" i="23"/>
  <c r="AJ62" i="22"/>
  <c r="K2298" i="23"/>
  <c r="F62" i="22"/>
  <c r="AZ62" s="1"/>
  <c r="R65"/>
  <c r="N2426" i="23"/>
  <c r="BL65" i="22"/>
  <c r="J65"/>
  <c r="F2426" i="23"/>
  <c r="BD65" i="22"/>
  <c r="P64"/>
  <c r="L2385" i="23"/>
  <c r="H64" i="22"/>
  <c r="D2385" i="23"/>
  <c r="O2344"/>
  <c r="AC2344" s="1"/>
  <c r="H2303"/>
  <c r="BF62" i="22"/>
  <c r="V61"/>
  <c r="BQ61" s="1"/>
  <c r="R2262" i="23"/>
  <c r="I2262"/>
  <c r="Z2262" s="1"/>
  <c r="N56" i="22"/>
  <c r="J2057" i="23"/>
  <c r="G2057"/>
  <c r="Y2057" s="1"/>
  <c r="V55" i="22"/>
  <c r="BQ55" s="1"/>
  <c r="R2016" i="23"/>
  <c r="N55" i="22"/>
  <c r="J2016" i="23"/>
  <c r="BH55" i="22"/>
  <c r="S1975" i="23"/>
  <c r="AE1975" s="1"/>
  <c r="R54" i="22"/>
  <c r="N1975" i="23"/>
  <c r="BL54" i="22"/>
  <c r="K1975" i="23"/>
  <c r="AA1975" s="1"/>
  <c r="H1934"/>
  <c r="BF53" i="22"/>
  <c r="R52"/>
  <c r="N1893" i="23"/>
  <c r="BL52" i="22"/>
  <c r="J52"/>
  <c r="F1893" i="23"/>
  <c r="J51" i="22"/>
  <c r="F1852" i="23"/>
  <c r="BD51" i="22"/>
  <c r="V50"/>
  <c r="BQ50" s="1"/>
  <c r="R1811" i="23"/>
  <c r="H50" i="22"/>
  <c r="D1811" i="23"/>
  <c r="BB50" i="22"/>
  <c r="P45"/>
  <c r="L1606" i="23"/>
  <c r="H1606"/>
  <c r="BF45" i="22"/>
  <c r="E1606" i="23"/>
  <c r="X1606" s="1"/>
  <c r="H42" i="22"/>
  <c r="D1483" i="23"/>
  <c r="BB42" i="22"/>
  <c r="Z636" i="23"/>
  <c r="Z964"/>
  <c r="P827" i="10"/>
  <c r="AF27" i="22"/>
  <c r="B6"/>
  <c r="AV6" s="1"/>
  <c r="P36" i="20"/>
  <c r="P32"/>
  <c r="P24" i="21"/>
  <c r="P15"/>
  <c r="Y1620" i="23"/>
  <c r="AJ50" i="22"/>
  <c r="K1806" i="23"/>
  <c r="F50" i="22"/>
  <c r="AZ50" s="1"/>
  <c r="P38" i="20"/>
  <c r="P35" i="21"/>
  <c r="P39"/>
  <c r="F1396" i="23"/>
  <c r="AI40" i="22"/>
  <c r="AJ44"/>
  <c r="Y1579" i="23" s="1"/>
  <c r="Z1866"/>
  <c r="AJ51" i="22"/>
  <c r="K1847" i="23"/>
  <c r="K1888"/>
  <c r="AJ52" i="22"/>
  <c r="F2257" i="23"/>
  <c r="AI61" i="22"/>
  <c r="J2344" i="23"/>
  <c r="P35" i="20"/>
  <c r="F1437" i="23"/>
  <c r="AI41" i="22"/>
  <c r="AI50"/>
  <c r="F1806" i="23"/>
  <c r="Z2276"/>
  <c r="AJ61" i="22"/>
  <c r="K2257" i="23"/>
  <c r="F2298"/>
  <c r="AI62" i="22"/>
  <c r="F2339" i="23"/>
  <c r="AI63" i="22"/>
  <c r="P65"/>
  <c r="L2426" i="23"/>
  <c r="H65" i="22"/>
  <c r="D2426" i="23"/>
  <c r="N64" i="22"/>
  <c r="J2385" i="23"/>
  <c r="H63" i="22"/>
  <c r="D2344" i="23"/>
  <c r="T62" i="22"/>
  <c r="P2303" i="23"/>
  <c r="F2052"/>
  <c r="AI56" i="22"/>
  <c r="F2216" i="23"/>
  <c r="AI60" i="22"/>
  <c r="F2380" i="23"/>
  <c r="AI64" i="22"/>
  <c r="D2303" i="23"/>
  <c r="H62" i="22"/>
  <c r="N61"/>
  <c r="J2262" i="23"/>
  <c r="P60" i="22"/>
  <c r="L2221" i="23"/>
  <c r="H59" i="22"/>
  <c r="D2180" i="23"/>
  <c r="T58" i="22"/>
  <c r="P2139" i="23"/>
  <c r="H2139"/>
  <c r="F1360"/>
  <c r="J39" i="22"/>
  <c r="Z1210" i="23"/>
  <c r="Z2071"/>
  <c r="AJ56" i="22"/>
  <c r="AJ60"/>
  <c r="Z2235" i="23" s="1"/>
  <c r="V59" i="22"/>
  <c r="BQ59" s="1"/>
  <c r="R2180" i="23"/>
  <c r="J57" i="22"/>
  <c r="F2098" i="23"/>
  <c r="K2011"/>
  <c r="F2139"/>
  <c r="AJ64" i="22"/>
  <c r="Z2399" i="23" s="1"/>
  <c r="P63" i="22"/>
  <c r="L2344" i="23"/>
  <c r="P56" i="22"/>
  <c r="L2057" i="23"/>
  <c r="R1360"/>
  <c r="V39" i="22"/>
  <c r="BQ39" s="1"/>
  <c r="T65"/>
  <c r="P2426" i="23"/>
  <c r="H2344"/>
  <c r="H60" i="22"/>
  <c r="D2221" i="23"/>
  <c r="P57" i="22"/>
  <c r="L2098" i="23"/>
  <c r="T55" i="22"/>
  <c r="P2016" i="23"/>
  <c r="BG55" i="22"/>
  <c r="H2016" i="23"/>
  <c r="N1360"/>
  <c r="R39" i="22"/>
  <c r="J1360" i="23"/>
  <c r="N39" i="22"/>
  <c r="P39"/>
  <c r="L1360" i="23"/>
  <c r="H39" i="22"/>
  <c r="D1360" i="23"/>
  <c r="T39" i="22"/>
  <c r="T36"/>
  <c r="P1237" i="23"/>
  <c r="BN36" i="22"/>
  <c r="V36"/>
  <c r="BQ36" s="1"/>
  <c r="R1237" i="23"/>
  <c r="BP36" i="22"/>
  <c r="R36"/>
  <c r="BL36"/>
  <c r="N1237" i="23"/>
  <c r="P36" i="22"/>
  <c r="M1237" i="23" s="1"/>
  <c r="AB1237" s="1"/>
  <c r="BJ36" i="22"/>
  <c r="L1237" i="23"/>
  <c r="H1237"/>
  <c r="BF36" i="22"/>
  <c r="J36"/>
  <c r="F1237" i="23"/>
  <c r="BD36" i="22"/>
  <c r="BB36"/>
  <c r="H36"/>
  <c r="D1237" i="23"/>
  <c r="N36" i="22"/>
  <c r="J1237" i="23"/>
  <c r="BH36" i="22"/>
  <c r="Z1251" i="23"/>
  <c r="K1232"/>
  <c r="F1232"/>
  <c r="BN35" i="22"/>
  <c r="T35"/>
  <c r="BN35" i="17"/>
  <c r="S1196" i="10"/>
  <c r="AE1196" s="1"/>
  <c r="V35" i="22"/>
  <c r="BP35"/>
  <c r="BL35"/>
  <c r="BJ35"/>
  <c r="BF35"/>
  <c r="BD35"/>
  <c r="N35"/>
  <c r="P43" i="20"/>
  <c r="T34" i="22"/>
  <c r="V34"/>
  <c r="BP34"/>
  <c r="BL34"/>
  <c r="P34"/>
  <c r="BJ34"/>
  <c r="K1155" i="10"/>
  <c r="AA1155" s="1"/>
  <c r="BF34" i="22"/>
  <c r="J34"/>
  <c r="H34"/>
  <c r="N34"/>
  <c r="V33"/>
  <c r="BP33"/>
  <c r="R33"/>
  <c r="P33"/>
  <c r="BJ33"/>
  <c r="I1114" i="10"/>
  <c r="Z1114" s="1"/>
  <c r="BF33" i="17"/>
  <c r="J33" i="22"/>
  <c r="H33"/>
  <c r="BB33"/>
  <c r="N33"/>
  <c r="V32"/>
  <c r="BP32"/>
  <c r="BL32"/>
  <c r="P32"/>
  <c r="J32"/>
  <c r="H32"/>
  <c r="BH32"/>
  <c r="M1073" i="10"/>
  <c r="AB1073" s="1"/>
  <c r="BH32" i="17"/>
  <c r="T31" i="22"/>
  <c r="BN31"/>
  <c r="V31"/>
  <c r="BP31"/>
  <c r="BL31"/>
  <c r="P31"/>
  <c r="J31"/>
  <c r="E1032" i="10"/>
  <c r="X1032" s="1"/>
  <c r="BB31" i="17"/>
  <c r="N31" i="22"/>
  <c r="AI31" i="17"/>
  <c r="AI31" i="22"/>
  <c r="F1027" i="10"/>
  <c r="T30" i="22"/>
  <c r="BP30"/>
  <c r="V30"/>
  <c r="BL30"/>
  <c r="BG41"/>
  <c r="BF30"/>
  <c r="J30"/>
  <c r="BE41" s="1"/>
  <c r="H30"/>
  <c r="BC41" s="1"/>
  <c r="N30"/>
  <c r="K986" i="10"/>
  <c r="AJ30" i="22"/>
  <c r="T29"/>
  <c r="BN29"/>
  <c r="BN29" i="17"/>
  <c r="P950" i="10"/>
  <c r="V29" i="22"/>
  <c r="BP29"/>
  <c r="O950" i="10"/>
  <c r="AC950" s="1"/>
  <c r="BL29" i="22"/>
  <c r="P29"/>
  <c r="BJ29"/>
  <c r="H950" i="10"/>
  <c r="BF29" i="22"/>
  <c r="J29"/>
  <c r="BD29"/>
  <c r="BB29"/>
  <c r="H29"/>
  <c r="N29"/>
  <c r="BH29"/>
  <c r="M950" i="10"/>
  <c r="AB950" s="1"/>
  <c r="J950"/>
  <c r="AI29" i="17"/>
  <c r="F945" i="10"/>
  <c r="AI29" i="22"/>
  <c r="T28"/>
  <c r="BN28"/>
  <c r="V28"/>
  <c r="BP28"/>
  <c r="R28"/>
  <c r="BL28"/>
  <c r="M909" i="10"/>
  <c r="AB909" s="1"/>
  <c r="P28" i="22"/>
  <c r="BJ28"/>
  <c r="BF28"/>
  <c r="J28"/>
  <c r="BD28"/>
  <c r="BB28"/>
  <c r="D909" i="10"/>
  <c r="N28" i="22"/>
  <c r="BH28"/>
  <c r="F28"/>
  <c r="AZ28" s="1"/>
  <c r="K904" i="23"/>
  <c r="K904" i="10"/>
  <c r="P36" i="21"/>
  <c r="T27" i="22"/>
  <c r="BN27"/>
  <c r="V27"/>
  <c r="BP27"/>
  <c r="R27"/>
  <c r="BL27"/>
  <c r="N868" i="10"/>
  <c r="P27" i="22"/>
  <c r="BJ27"/>
  <c r="J868" i="10"/>
  <c r="BF27" i="22"/>
  <c r="J27"/>
  <c r="BD27"/>
  <c r="H27"/>
  <c r="BB27"/>
  <c r="N27"/>
  <c r="BH27"/>
  <c r="BN26"/>
  <c r="T26"/>
  <c r="V26"/>
  <c r="BP26"/>
  <c r="R26"/>
  <c r="BL26"/>
  <c r="P26"/>
  <c r="J827" i="10"/>
  <c r="BH26" i="17"/>
  <c r="BF26" i="22"/>
  <c r="J26"/>
  <c r="BD26"/>
  <c r="H26"/>
  <c r="BB26"/>
  <c r="N26"/>
  <c r="BH26"/>
  <c r="Z841" i="23"/>
  <c r="F26" i="17"/>
  <c r="AZ26" s="1"/>
  <c r="F26" i="22"/>
  <c r="AZ26" s="1"/>
  <c r="P34" i="20"/>
  <c r="E26" i="22"/>
  <c r="AY26" s="1"/>
  <c r="F822" i="23"/>
  <c r="F822" i="10"/>
  <c r="T25" i="22"/>
  <c r="BN25"/>
  <c r="V25"/>
  <c r="BP25"/>
  <c r="S786" i="10"/>
  <c r="AE786" s="1"/>
  <c r="R25" i="22"/>
  <c r="BL25"/>
  <c r="P25"/>
  <c r="BJ25"/>
  <c r="BF25"/>
  <c r="J25"/>
  <c r="BD25"/>
  <c r="H25"/>
  <c r="BB25"/>
  <c r="N25"/>
  <c r="BH25"/>
  <c r="L786" i="10"/>
  <c r="X800"/>
  <c r="BN24" i="22"/>
  <c r="T24"/>
  <c r="V24"/>
  <c r="BP24"/>
  <c r="R24"/>
  <c r="BL24"/>
  <c r="P24"/>
  <c r="BJ24"/>
  <c r="BH24" i="17"/>
  <c r="BF24" i="22"/>
  <c r="G745" i="10"/>
  <c r="Y745" s="1"/>
  <c r="J24" i="22"/>
  <c r="BD24"/>
  <c r="H24"/>
  <c r="N24"/>
  <c r="BH24"/>
  <c r="X759" i="10"/>
  <c r="Z759" i="23"/>
  <c r="P32" i="21"/>
  <c r="BN23" i="22"/>
  <c r="T23"/>
  <c r="V23"/>
  <c r="BP23"/>
  <c r="R23"/>
  <c r="BL23"/>
  <c r="P23"/>
  <c r="BJ23"/>
  <c r="BF23" i="17"/>
  <c r="BF23" i="22"/>
  <c r="J23"/>
  <c r="BD23"/>
  <c r="BB23"/>
  <c r="H23"/>
  <c r="N23"/>
  <c r="BH23"/>
  <c r="Y718" i="23"/>
  <c r="K699" i="10"/>
  <c r="AJ23" i="17"/>
  <c r="T22" i="22"/>
  <c r="V22"/>
  <c r="BP22"/>
  <c r="R22"/>
  <c r="BL22"/>
  <c r="P22"/>
  <c r="BJ22"/>
  <c r="BF22"/>
  <c r="J22"/>
  <c r="BD22"/>
  <c r="H22"/>
  <c r="N22"/>
  <c r="BH22"/>
  <c r="P30" i="21"/>
  <c r="BN21" i="22"/>
  <c r="T21"/>
  <c r="V21"/>
  <c r="BP21"/>
  <c r="R21"/>
  <c r="BL21"/>
  <c r="P21"/>
  <c r="BJ21"/>
  <c r="BF21"/>
  <c r="J21"/>
  <c r="BD21"/>
  <c r="H21"/>
  <c r="BB21"/>
  <c r="N21"/>
  <c r="BH21"/>
  <c r="P29" i="21"/>
  <c r="T20" i="22"/>
  <c r="BN20"/>
  <c r="V20"/>
  <c r="BP20"/>
  <c r="R20"/>
  <c r="BL20"/>
  <c r="P20"/>
  <c r="BJ20"/>
  <c r="BF20"/>
  <c r="J20"/>
  <c r="BD20"/>
  <c r="H20"/>
  <c r="BB20"/>
  <c r="N20"/>
  <c r="BH20"/>
  <c r="AJ20"/>
  <c r="K576" i="10"/>
  <c r="BN19" i="22"/>
  <c r="V19"/>
  <c r="BP19"/>
  <c r="R19"/>
  <c r="BL19"/>
  <c r="P19"/>
  <c r="BJ19"/>
  <c r="BF19"/>
  <c r="J19"/>
  <c r="BD19"/>
  <c r="H19"/>
  <c r="BB19"/>
  <c r="N19"/>
  <c r="BH19"/>
  <c r="BJ19" i="17"/>
  <c r="BH19"/>
  <c r="J540" i="10"/>
  <c r="F19" i="22"/>
  <c r="AZ19" s="1"/>
  <c r="P27" i="20"/>
  <c r="BN18" i="22"/>
  <c r="V18"/>
  <c r="BP18"/>
  <c r="R18"/>
  <c r="BL18"/>
  <c r="P18"/>
  <c r="BJ18"/>
  <c r="J18"/>
  <c r="BD18"/>
  <c r="H18"/>
  <c r="BB18"/>
  <c r="N18"/>
  <c r="BH18"/>
  <c r="M499" i="10"/>
  <c r="AB499" s="1"/>
  <c r="X513"/>
  <c r="BP17" i="22"/>
  <c r="V17"/>
  <c r="R17"/>
  <c r="BL17"/>
  <c r="N458" i="10"/>
  <c r="BL17" i="17"/>
  <c r="P17" i="22"/>
  <c r="BJ17"/>
  <c r="BF17"/>
  <c r="F458" i="10"/>
  <c r="H17" i="22"/>
  <c r="BB17"/>
  <c r="N17"/>
  <c r="BH17"/>
  <c r="P25" i="20"/>
  <c r="BN16" i="22"/>
  <c r="V16"/>
  <c r="BP16"/>
  <c r="V16" i="17"/>
  <c r="BQ16" s="1"/>
  <c r="BL16" i="22"/>
  <c r="R16"/>
  <c r="N16"/>
  <c r="BH16"/>
  <c r="BF16"/>
  <c r="H16"/>
  <c r="BB16"/>
  <c r="BB16" i="17"/>
  <c r="BJ16" i="22"/>
  <c r="P16"/>
  <c r="BP15"/>
  <c r="V15"/>
  <c r="R15"/>
  <c r="BL15"/>
  <c r="N15"/>
  <c r="BH15"/>
  <c r="BF15"/>
  <c r="H15"/>
  <c r="BB15"/>
  <c r="BJ15"/>
  <c r="P15"/>
  <c r="V14"/>
  <c r="BP14"/>
  <c r="BL14"/>
  <c r="R14"/>
  <c r="L335" i="10"/>
  <c r="BJ14" i="22"/>
  <c r="BJ14" i="17"/>
  <c r="BF14" i="22"/>
  <c r="J14"/>
  <c r="BD14"/>
  <c r="BB14"/>
  <c r="N14"/>
  <c r="BH14"/>
  <c r="Z349" i="23"/>
  <c r="AJ14" i="17"/>
  <c r="F14" i="22"/>
  <c r="AZ14" s="1"/>
  <c r="K330" i="23"/>
  <c r="F14" i="17"/>
  <c r="AZ14" s="1"/>
  <c r="V13" i="22"/>
  <c r="BP13"/>
  <c r="R13"/>
  <c r="BL13"/>
  <c r="P13"/>
  <c r="BJ13"/>
  <c r="BJ13" i="17"/>
  <c r="BF13" i="22"/>
  <c r="J13"/>
  <c r="BD13"/>
  <c r="H13"/>
  <c r="BB13"/>
  <c r="N13"/>
  <c r="BH13"/>
  <c r="P21" i="21"/>
  <c r="F13" i="17"/>
  <c r="AZ13" s="1"/>
  <c r="P253" i="10"/>
  <c r="V12" i="17"/>
  <c r="BQ12" s="1"/>
  <c r="BP12"/>
  <c r="R253" i="10"/>
  <c r="U12" i="22"/>
  <c r="N253" i="10"/>
  <c r="BL12" i="17"/>
  <c r="BH12" i="22"/>
  <c r="BG12" i="17"/>
  <c r="H253" i="10"/>
  <c r="BF12" i="17"/>
  <c r="F253" i="10"/>
  <c r="BD12" i="17"/>
  <c r="D253" i="10"/>
  <c r="BB12" i="17"/>
  <c r="J253" i="10"/>
  <c r="BH12" i="17"/>
  <c r="L253" i="10"/>
  <c r="BJ12" i="17"/>
  <c r="BN11" i="22"/>
  <c r="T11"/>
  <c r="V11"/>
  <c r="BP11"/>
  <c r="R11"/>
  <c r="BL11"/>
  <c r="N11"/>
  <c r="BH11"/>
  <c r="BF11"/>
  <c r="J11"/>
  <c r="BD11"/>
  <c r="D212" i="10"/>
  <c r="BB11" i="17"/>
  <c r="H11" i="22"/>
  <c r="BB11"/>
  <c r="BJ11"/>
  <c r="K212" i="10"/>
  <c r="AA212" s="1"/>
  <c r="T10" i="22"/>
  <c r="BN10"/>
  <c r="V10"/>
  <c r="BP10"/>
  <c r="R10"/>
  <c r="BL10"/>
  <c r="P10"/>
  <c r="BJ10"/>
  <c r="K171" i="10"/>
  <c r="AA171" s="1"/>
  <c r="BF10" i="22"/>
  <c r="BF10" i="17"/>
  <c r="H171" i="10"/>
  <c r="J10" i="22"/>
  <c r="BD10"/>
  <c r="N10"/>
  <c r="BH10"/>
  <c r="X185" i="10"/>
  <c r="AL10" i="22"/>
  <c r="X185" i="23" s="1"/>
  <c r="BN9" i="22"/>
  <c r="BP9"/>
  <c r="V9"/>
  <c r="V9" i="17"/>
  <c r="BL9" i="22"/>
  <c r="R9"/>
  <c r="H10"/>
  <c r="BB10"/>
  <c r="P9"/>
  <c r="BJ9"/>
  <c r="I130" i="10"/>
  <c r="Z130" s="1"/>
  <c r="BF9" i="22"/>
  <c r="BD9"/>
  <c r="J9"/>
  <c r="H9"/>
  <c r="BB9"/>
  <c r="N9"/>
  <c r="BH9"/>
  <c r="J130" i="10"/>
  <c r="K125"/>
  <c r="F9" i="22"/>
  <c r="AZ9" s="1"/>
  <c r="K125" i="23"/>
  <c r="T8" i="22"/>
  <c r="BN8"/>
  <c r="V8"/>
  <c r="BP8"/>
  <c r="BL8"/>
  <c r="R8"/>
  <c r="P8"/>
  <c r="BJ8"/>
  <c r="L89" i="10"/>
  <c r="J89"/>
  <c r="BF8" i="22"/>
  <c r="BD8"/>
  <c r="J8"/>
  <c r="BD8" i="17"/>
  <c r="H8" i="22"/>
  <c r="BB8"/>
  <c r="BH8"/>
  <c r="N8"/>
  <c r="AI8"/>
  <c r="F84" i="10"/>
  <c r="T7" i="22"/>
  <c r="BN7"/>
  <c r="V7"/>
  <c r="BP7"/>
  <c r="U7" i="17"/>
  <c r="N48" i="10"/>
  <c r="BL7" i="17"/>
  <c r="BL7" i="22"/>
  <c r="R7"/>
  <c r="L48" i="10"/>
  <c r="P7" i="22"/>
  <c r="BJ7"/>
  <c r="BF7" i="17"/>
  <c r="BF7" i="22"/>
  <c r="J7"/>
  <c r="BD7"/>
  <c r="D48" i="10"/>
  <c r="BB7" i="17"/>
  <c r="N7" i="22"/>
  <c r="BH7"/>
  <c r="AJ7" i="17"/>
  <c r="K43" i="10"/>
  <c r="P15" i="20"/>
  <c r="BN6" i="22"/>
  <c r="T6"/>
  <c r="V6"/>
  <c r="BP6"/>
  <c r="R6"/>
  <c r="BL6"/>
  <c r="BJ6"/>
  <c r="J7" i="10"/>
  <c r="BF6" i="22"/>
  <c r="J6"/>
  <c r="BD6"/>
  <c r="BB6" i="17"/>
  <c r="H6" i="22"/>
  <c r="BB6"/>
  <c r="BH6"/>
  <c r="N6"/>
  <c r="Y21" i="10"/>
  <c r="E6" i="17"/>
  <c r="AY6" s="1"/>
  <c r="AB33" i="22"/>
  <c r="AC33" s="1"/>
  <c r="AB31" i="17"/>
  <c r="AC31" s="1"/>
  <c r="D31" i="18"/>
  <c r="AD31" i="22" s="1"/>
  <c r="AB29" i="17"/>
  <c r="AC29" s="1"/>
  <c r="AB27"/>
  <c r="AC27" s="1"/>
  <c r="D27" i="18"/>
  <c r="AD27" i="22" s="1"/>
  <c r="AB22" i="17"/>
  <c r="AC22" s="1"/>
  <c r="AB14"/>
  <c r="AC14" s="1"/>
  <c r="D10" i="18"/>
  <c r="AD10" i="17" s="1"/>
  <c r="AB10" i="22"/>
  <c r="AC10" s="1"/>
  <c r="AD9"/>
  <c r="AD25"/>
  <c r="C33"/>
  <c r="AW33" s="1"/>
  <c r="C21" i="17"/>
  <c r="AW21" s="1"/>
  <c r="AB7"/>
  <c r="AC7" s="1"/>
  <c r="C9" i="22"/>
  <c r="AW9" s="1"/>
  <c r="AD9" i="17"/>
  <c r="D7" i="18"/>
  <c r="AD7" i="22" s="1"/>
  <c r="C25"/>
  <c r="AW25" s="1"/>
  <c r="AD25" i="17"/>
  <c r="AD26"/>
  <c r="C12"/>
  <c r="AW12" s="1"/>
  <c r="C26"/>
  <c r="AW26" s="1"/>
  <c r="AD21"/>
  <c r="AF11"/>
  <c r="AF17"/>
  <c r="D21"/>
  <c r="AX21" s="1"/>
  <c r="D27"/>
  <c r="AX27" s="1"/>
  <c r="AF31"/>
  <c r="D25"/>
  <c r="AX25" s="1"/>
  <c r="D15"/>
  <c r="AX15" s="1"/>
  <c r="D29"/>
  <c r="AX29" s="1"/>
  <c r="AF7" i="22"/>
  <c r="D9"/>
  <c r="AX9" s="1"/>
  <c r="D13"/>
  <c r="AX13" s="1"/>
  <c r="D15"/>
  <c r="AX15" s="1"/>
  <c r="D19"/>
  <c r="AX19" s="1"/>
  <c r="AF19" i="17"/>
  <c r="D23" i="22"/>
  <c r="AX23" s="1"/>
  <c r="D23" i="17"/>
  <c r="AX23" s="1"/>
  <c r="AF33" i="22"/>
  <c r="AF35" i="17"/>
  <c r="D35" i="22"/>
  <c r="AX35" s="1"/>
  <c r="AD12"/>
  <c r="C26"/>
  <c r="AW26" s="1"/>
  <c r="AD34" i="17"/>
  <c r="AD33"/>
  <c r="C34" i="22"/>
  <c r="AW34" s="1"/>
  <c r="C34" i="17"/>
  <c r="AW34" s="1"/>
  <c r="C33"/>
  <c r="AW33" s="1"/>
  <c r="B8"/>
  <c r="AV8" s="1"/>
  <c r="B84" i="10"/>
  <c r="AA32" i="17"/>
  <c r="B945" i="10"/>
  <c r="C294"/>
  <c r="C7"/>
  <c r="C868"/>
  <c r="C622"/>
  <c r="C458"/>
  <c r="B371"/>
  <c r="B781"/>
  <c r="B535"/>
  <c r="B29" i="17"/>
  <c r="AV29" s="1"/>
  <c r="B21"/>
  <c r="AV21" s="1"/>
  <c r="B23"/>
  <c r="AV23" s="1"/>
  <c r="AA8"/>
  <c r="AA10"/>
  <c r="AA21"/>
  <c r="AA23"/>
  <c r="AA25"/>
  <c r="AA27"/>
  <c r="B27"/>
  <c r="AV27" s="1"/>
  <c r="C950" i="10"/>
  <c r="B32" i="17"/>
  <c r="AV32" s="1"/>
  <c r="C1073" i="10"/>
  <c r="C21" i="22"/>
  <c r="AW21" s="1"/>
  <c r="C12"/>
  <c r="AW12" s="1"/>
  <c r="B32"/>
  <c r="AV32" s="1"/>
  <c r="B1068" i="23"/>
  <c r="B34" i="22"/>
  <c r="AV34" s="1"/>
  <c r="B1150" i="23"/>
  <c r="B13" i="22"/>
  <c r="AV13" s="1"/>
  <c r="B289" i="23"/>
  <c r="B15" i="22"/>
  <c r="AV15" s="1"/>
  <c r="B371" i="23"/>
  <c r="B17" i="22"/>
  <c r="AV17" s="1"/>
  <c r="B453" i="23"/>
  <c r="B19" i="22"/>
  <c r="AV19" s="1"/>
  <c r="B535" i="23"/>
  <c r="B21" i="22"/>
  <c r="AV21" s="1"/>
  <c r="AA23"/>
  <c r="B25"/>
  <c r="AV25" s="1"/>
  <c r="AA27"/>
  <c r="B29"/>
  <c r="AV29" s="1"/>
  <c r="AA6"/>
  <c r="AA8"/>
  <c r="B10"/>
  <c r="AV10" s="1"/>
  <c r="B36"/>
  <c r="AV36" s="1"/>
  <c r="AA36"/>
  <c r="Y759" i="23" l="1"/>
  <c r="Y308"/>
  <c r="S663" i="10"/>
  <c r="AE663" s="1"/>
  <c r="H253" i="23"/>
  <c r="L12" i="22"/>
  <c r="H89" i="23"/>
  <c r="L8" i="22"/>
  <c r="H458" i="23"/>
  <c r="L17" i="22"/>
  <c r="W17" s="1"/>
  <c r="T458" i="23" s="1"/>
  <c r="H499"/>
  <c r="L18" i="22"/>
  <c r="H786" i="23"/>
  <c r="L25" i="22"/>
  <c r="W25" s="1"/>
  <c r="T786" i="23" s="1"/>
  <c r="H950"/>
  <c r="L29" i="22"/>
  <c r="H1114" i="23"/>
  <c r="L33" i="22"/>
  <c r="H212" i="23"/>
  <c r="L11" i="22"/>
  <c r="H335" i="23"/>
  <c r="L14" i="22"/>
  <c r="I335" i="23" s="1"/>
  <c r="H622"/>
  <c r="L21" i="22"/>
  <c r="W21" s="1"/>
  <c r="T622" i="23" s="1"/>
  <c r="H745"/>
  <c r="L24" i="22"/>
  <c r="W24" s="1"/>
  <c r="T745" i="23" s="1"/>
  <c r="H909"/>
  <c r="L28" i="22"/>
  <c r="H991" i="23"/>
  <c r="L30" i="22"/>
  <c r="H1155" i="23"/>
  <c r="L34" i="22"/>
  <c r="H7" i="23"/>
  <c r="L6" i="22"/>
  <c r="H171" i="23"/>
  <c r="L10" i="22"/>
  <c r="H294" i="23"/>
  <c r="L13" i="22"/>
  <c r="I294" i="23" s="1"/>
  <c r="H376"/>
  <c r="L15" i="22"/>
  <c r="W15" s="1"/>
  <c r="T376" i="23" s="1"/>
  <c r="H417"/>
  <c r="L16" i="22"/>
  <c r="H540" i="23"/>
  <c r="L19" i="22"/>
  <c r="H581" i="23"/>
  <c r="L20" i="22"/>
  <c r="W20" s="1"/>
  <c r="T581" i="23" s="1"/>
  <c r="H663"/>
  <c r="L22" i="22"/>
  <c r="I663" i="23" s="1"/>
  <c r="Z663" s="1"/>
  <c r="H704"/>
  <c r="L23" i="22"/>
  <c r="H827" i="23"/>
  <c r="L26" i="22"/>
  <c r="H868" i="23"/>
  <c r="L27" i="22"/>
  <c r="H1032" i="23"/>
  <c r="L31" i="22"/>
  <c r="H1073" i="23"/>
  <c r="L32" i="22"/>
  <c r="P6"/>
  <c r="P11"/>
  <c r="H14"/>
  <c r="BF18"/>
  <c r="T18"/>
  <c r="T19"/>
  <c r="BB22"/>
  <c r="BN22"/>
  <c r="BB24"/>
  <c r="BJ26"/>
  <c r="H28"/>
  <c r="BC61" s="1"/>
  <c r="H31"/>
  <c r="T33"/>
  <c r="BL33" i="17"/>
  <c r="BD20"/>
  <c r="BG64" i="22"/>
  <c r="X650" i="23"/>
  <c r="T654" s="1"/>
  <c r="BE60" i="22"/>
  <c r="M2303" i="23"/>
  <c r="AB2303" s="1"/>
  <c r="BE65" i="22"/>
  <c r="BE61"/>
  <c r="BE63"/>
  <c r="BE59"/>
  <c r="BE62"/>
  <c r="Z2440" i="23"/>
  <c r="P30" i="22"/>
  <c r="BN30"/>
  <c r="BN33"/>
  <c r="BN34"/>
  <c r="BD32" i="17"/>
  <c r="J1155" i="10"/>
  <c r="N991"/>
  <c r="BD31" i="17"/>
  <c r="J1114" i="10"/>
  <c r="F991"/>
  <c r="F1032"/>
  <c r="W10" i="22"/>
  <c r="W48"/>
  <c r="Z964" i="10"/>
  <c r="Y349" i="23"/>
  <c r="Z144"/>
  <c r="BH30" i="22"/>
  <c r="BB30"/>
  <c r="BD30"/>
  <c r="BJ30"/>
  <c r="R30"/>
  <c r="BH31"/>
  <c r="BB31"/>
  <c r="BD31"/>
  <c r="BF31"/>
  <c r="BJ31"/>
  <c r="R31"/>
  <c r="N32"/>
  <c r="BI6" s="1"/>
  <c r="BB32"/>
  <c r="BD32"/>
  <c r="BF32"/>
  <c r="BJ32"/>
  <c r="R32"/>
  <c r="BH33"/>
  <c r="BD33"/>
  <c r="BF33"/>
  <c r="BL33"/>
  <c r="BH34"/>
  <c r="BB34"/>
  <c r="BD34"/>
  <c r="R34"/>
  <c r="BB35"/>
  <c r="Y1251" i="23"/>
  <c r="W36" i="22"/>
  <c r="W50"/>
  <c r="Z1046" i="23"/>
  <c r="W47" i="22"/>
  <c r="W42"/>
  <c r="Y1538" i="23"/>
  <c r="W43" i="22"/>
  <c r="N1114" i="10"/>
  <c r="BG6" i="17"/>
  <c r="BH31"/>
  <c r="O1114" i="10"/>
  <c r="AC1114" s="1"/>
  <c r="Z882" i="23"/>
  <c r="Y144"/>
  <c r="X964" i="10"/>
  <c r="BL8" i="17"/>
  <c r="N745" i="10"/>
  <c r="BD15" i="17"/>
  <c r="BL29"/>
  <c r="N89" i="10"/>
  <c r="F581"/>
  <c r="J458"/>
  <c r="N581"/>
  <c r="BL19" i="17"/>
  <c r="BH11"/>
  <c r="W57" i="22"/>
  <c r="W44"/>
  <c r="W17" i="17"/>
  <c r="BE40" i="22"/>
  <c r="W41"/>
  <c r="F7" i="10"/>
  <c r="J376"/>
  <c r="BD6" i="17"/>
  <c r="BC62" i="22"/>
  <c r="W62"/>
  <c r="J7" i="17"/>
  <c r="F48" i="10"/>
  <c r="N7" i="17"/>
  <c r="K48" i="10" s="1"/>
  <c r="AA48" s="1"/>
  <c r="J48"/>
  <c r="J8" i="17"/>
  <c r="G89" i="10" s="1"/>
  <c r="Y89" s="1"/>
  <c r="F89"/>
  <c r="J9" i="17"/>
  <c r="BD9"/>
  <c r="J10"/>
  <c r="G171" i="10" s="1"/>
  <c r="Y171" s="1"/>
  <c r="BD10" i="17"/>
  <c r="R10"/>
  <c r="O171" i="10" s="1"/>
  <c r="AC171" s="1"/>
  <c r="N171"/>
  <c r="J11" i="17"/>
  <c r="F212" i="10"/>
  <c r="R11" i="17"/>
  <c r="O212" i="10" s="1"/>
  <c r="AC212" s="1"/>
  <c r="BL11" i="17"/>
  <c r="J13"/>
  <c r="BD13"/>
  <c r="N13"/>
  <c r="K294" i="10" s="1"/>
  <c r="AA294" s="1"/>
  <c r="BH13" i="17"/>
  <c r="R13"/>
  <c r="O294" i="10" s="1"/>
  <c r="AC294" s="1"/>
  <c r="N294"/>
  <c r="R14" i="17"/>
  <c r="W14" s="1"/>
  <c r="N335" i="10"/>
  <c r="R15" i="17"/>
  <c r="O376" i="10" s="1"/>
  <c r="AC376" s="1"/>
  <c r="BL15" i="17"/>
  <c r="N16"/>
  <c r="J417" i="10"/>
  <c r="R16" i="17"/>
  <c r="O417" i="10" s="1"/>
  <c r="AC417" s="1"/>
  <c r="BL16" i="17"/>
  <c r="J18"/>
  <c r="F499" i="10"/>
  <c r="N18" i="17"/>
  <c r="K499" i="10" s="1"/>
  <c r="AA499" s="1"/>
  <c r="BH18" i="17"/>
  <c r="R18"/>
  <c r="O499" i="10" s="1"/>
  <c r="AC499" s="1"/>
  <c r="BL18" i="17"/>
  <c r="J19"/>
  <c r="W19" s="1"/>
  <c r="F540" i="10"/>
  <c r="N20" i="17"/>
  <c r="K581" i="10" s="1"/>
  <c r="AA581" s="1"/>
  <c r="BH20" i="17"/>
  <c r="J21"/>
  <c r="G622" i="10" s="1"/>
  <c r="Y622" s="1"/>
  <c r="BD21" i="17"/>
  <c r="N21"/>
  <c r="K622" i="10" s="1"/>
  <c r="AA622" s="1"/>
  <c r="BH21" i="17"/>
  <c r="R21"/>
  <c r="N622" i="10"/>
  <c r="J22" i="17"/>
  <c r="W22" s="1"/>
  <c r="BD22"/>
  <c r="N23"/>
  <c r="BH23"/>
  <c r="N24"/>
  <c r="W24" s="1"/>
  <c r="J745" i="10"/>
  <c r="J25" i="17"/>
  <c r="G786" i="10" s="1"/>
  <c r="Y786" s="1"/>
  <c r="F786"/>
  <c r="N25" i="17"/>
  <c r="BH25"/>
  <c r="R25"/>
  <c r="BL25"/>
  <c r="R26"/>
  <c r="W26" s="1"/>
  <c r="T827" i="10" s="1"/>
  <c r="BL26" i="17"/>
  <c r="J27"/>
  <c r="G868" i="10" s="1"/>
  <c r="Y868" s="1"/>
  <c r="F868"/>
  <c r="J28" i="17"/>
  <c r="W28" s="1"/>
  <c r="BD28"/>
  <c r="N29"/>
  <c r="W29" s="1"/>
  <c r="T950" i="10" s="1"/>
  <c r="BH29" i="17"/>
  <c r="R31"/>
  <c r="W31" s="1"/>
  <c r="N1032" i="10"/>
  <c r="N32" i="17"/>
  <c r="J1073" i="10"/>
  <c r="R32" i="17"/>
  <c r="BL32"/>
  <c r="J33"/>
  <c r="F1114" i="10"/>
  <c r="J34" i="17"/>
  <c r="BD34"/>
  <c r="R34"/>
  <c r="O1155" i="10" s="1"/>
  <c r="AC1155" s="1"/>
  <c r="BL34" i="17"/>
  <c r="P49" i="20"/>
  <c r="P45"/>
  <c r="P44"/>
  <c r="P47"/>
  <c r="P46"/>
  <c r="P48"/>
  <c r="W8" i="22"/>
  <c r="T89" i="23" s="1"/>
  <c r="W18" i="22"/>
  <c r="W23"/>
  <c r="T704" i="23" s="1"/>
  <c r="W27" i="22"/>
  <c r="T868" i="23" s="1"/>
  <c r="W29" i="22"/>
  <c r="T950" i="23" s="1"/>
  <c r="W34" i="22"/>
  <c r="T1155" i="23" s="1"/>
  <c r="W35" i="22"/>
  <c r="T1196" i="23" s="1"/>
  <c r="W39" i="22"/>
  <c r="W53"/>
  <c r="W46"/>
  <c r="T1647" i="23" s="1"/>
  <c r="W51" i="22"/>
  <c r="W38"/>
  <c r="T1319" i="23" s="1"/>
  <c r="W54" i="22"/>
  <c r="T1975" i="23" s="1"/>
  <c r="BC6" i="22"/>
  <c r="BC60"/>
  <c r="W60"/>
  <c r="BC59"/>
  <c r="W59"/>
  <c r="BC63"/>
  <c r="W63"/>
  <c r="BC65"/>
  <c r="W65"/>
  <c r="AN95" i="20"/>
  <c r="AN96"/>
  <c r="AN97"/>
  <c r="AN99"/>
  <c r="AN98"/>
  <c r="AN94"/>
  <c r="BC64" i="22"/>
  <c r="W64"/>
  <c r="P76" i="21"/>
  <c r="P77"/>
  <c r="P75"/>
  <c r="P78"/>
  <c r="P79"/>
  <c r="P74"/>
  <c r="H6" i="17"/>
  <c r="H39" s="1"/>
  <c r="G36"/>
  <c r="W16" i="22"/>
  <c r="T417" i="23" s="1"/>
  <c r="W19" i="22"/>
  <c r="T540" i="23" s="1"/>
  <c r="W22" i="22"/>
  <c r="W26"/>
  <c r="T827" i="23" s="1"/>
  <c r="W31" i="22"/>
  <c r="W56"/>
  <c r="W58"/>
  <c r="W52"/>
  <c r="W45"/>
  <c r="T1606" i="23" s="1"/>
  <c r="W49" i="22"/>
  <c r="W12" i="17"/>
  <c r="W55" i="22"/>
  <c r="W61"/>
  <c r="W15" i="17"/>
  <c r="W23"/>
  <c r="W30"/>
  <c r="Z718" i="23"/>
  <c r="O48" i="20"/>
  <c r="BC39" i="22"/>
  <c r="BC56"/>
  <c r="BC51"/>
  <c r="H1196" i="23"/>
  <c r="K67" i="22"/>
  <c r="K66"/>
  <c r="K69"/>
  <c r="K68"/>
  <c r="K70"/>
  <c r="BC45"/>
  <c r="BC38"/>
  <c r="L37" i="17"/>
  <c r="L39"/>
  <c r="L38"/>
  <c r="L36"/>
  <c r="L40"/>
  <c r="L1196" i="23"/>
  <c r="O67" i="22"/>
  <c r="O66"/>
  <c r="O69"/>
  <c r="O68"/>
  <c r="O70"/>
  <c r="P1196" i="23"/>
  <c r="S67" i="22"/>
  <c r="S66"/>
  <c r="S69"/>
  <c r="S68"/>
  <c r="S70"/>
  <c r="F1196" i="23"/>
  <c r="I69" i="22"/>
  <c r="I67"/>
  <c r="I66"/>
  <c r="I68"/>
  <c r="I70"/>
  <c r="J1196" i="23"/>
  <c r="M67" i="22"/>
  <c r="M66"/>
  <c r="M69"/>
  <c r="M68"/>
  <c r="M70"/>
  <c r="N1196" i="23"/>
  <c r="Q67" i="22"/>
  <c r="Q66"/>
  <c r="Q69"/>
  <c r="Q68"/>
  <c r="Q70"/>
  <c r="R1196" i="23"/>
  <c r="U69" i="22"/>
  <c r="U68"/>
  <c r="U70"/>
  <c r="U67"/>
  <c r="U66"/>
  <c r="BI36"/>
  <c r="BM36"/>
  <c r="BI39"/>
  <c r="BM39"/>
  <c r="BE51"/>
  <c r="BE52"/>
  <c r="BI55"/>
  <c r="BI44"/>
  <c r="BI48"/>
  <c r="BM50"/>
  <c r="BM53"/>
  <c r="BI58"/>
  <c r="BI42"/>
  <c r="BM42"/>
  <c r="BI53"/>
  <c r="BE54"/>
  <c r="BI54"/>
  <c r="BE56"/>
  <c r="BE43"/>
  <c r="BI46"/>
  <c r="BE47"/>
  <c r="BM47"/>
  <c r="BE44"/>
  <c r="BI49"/>
  <c r="BE37"/>
  <c r="BM37"/>
  <c r="BI38"/>
  <c r="BI40"/>
  <c r="BI43"/>
  <c r="BE45"/>
  <c r="BI45"/>
  <c r="BM45"/>
  <c r="BE46"/>
  <c r="BI47"/>
  <c r="BE48"/>
  <c r="BE49"/>
  <c r="BI50"/>
  <c r="BI51"/>
  <c r="BI52"/>
  <c r="BE53"/>
  <c r="BE58"/>
  <c r="N69"/>
  <c r="N68"/>
  <c r="N70"/>
  <c r="N67"/>
  <c r="N66"/>
  <c r="H70"/>
  <c r="H67"/>
  <c r="J69"/>
  <c r="J68"/>
  <c r="J70"/>
  <c r="J67"/>
  <c r="J66"/>
  <c r="R68"/>
  <c r="R67"/>
  <c r="BC36"/>
  <c r="BC53"/>
  <c r="BC47"/>
  <c r="BC52"/>
  <c r="D1196" i="23"/>
  <c r="G67" i="22"/>
  <c r="G66"/>
  <c r="G68"/>
  <c r="G69"/>
  <c r="G70"/>
  <c r="P35" i="17"/>
  <c r="O38"/>
  <c r="O37"/>
  <c r="O39"/>
  <c r="O40"/>
  <c r="O36"/>
  <c r="T35"/>
  <c r="S38"/>
  <c r="S37"/>
  <c r="S39"/>
  <c r="S40"/>
  <c r="S36"/>
  <c r="J35"/>
  <c r="I39"/>
  <c r="I38"/>
  <c r="I40"/>
  <c r="I36"/>
  <c r="I37"/>
  <c r="N35"/>
  <c r="M39"/>
  <c r="M40"/>
  <c r="M36"/>
  <c r="M38"/>
  <c r="M37"/>
  <c r="R35"/>
  <c r="Q39"/>
  <c r="Q40"/>
  <c r="Q36"/>
  <c r="Q38"/>
  <c r="Q37"/>
  <c r="U36"/>
  <c r="U39"/>
  <c r="U38"/>
  <c r="U37"/>
  <c r="U40"/>
  <c r="BE36" i="22"/>
  <c r="BE57"/>
  <c r="BE39"/>
  <c r="BI56"/>
  <c r="BM38"/>
  <c r="BE38"/>
  <c r="BM46"/>
  <c r="BE50"/>
  <c r="BM56"/>
  <c r="BI41"/>
  <c r="BM41"/>
  <c r="BE42"/>
  <c r="BM43"/>
  <c r="BC43"/>
  <c r="BC57"/>
  <c r="BI37"/>
  <c r="BM40"/>
  <c r="BQ35" i="17"/>
  <c r="C8" i="22"/>
  <c r="AW8" s="1"/>
  <c r="C6" i="17"/>
  <c r="AW6" s="1"/>
  <c r="AD36" i="22"/>
  <c r="AD19" i="17"/>
  <c r="C32"/>
  <c r="AW32" s="1"/>
  <c r="C16"/>
  <c r="AW16" s="1"/>
  <c r="Q2262" i="23"/>
  <c r="AD2262" s="1"/>
  <c r="S2344"/>
  <c r="AE2344" s="1"/>
  <c r="BQ63" i="22"/>
  <c r="Q2385" i="23"/>
  <c r="AD2385" s="1"/>
  <c r="BC7" i="17"/>
  <c r="BE21"/>
  <c r="H7" i="10"/>
  <c r="BJ16" i="17"/>
  <c r="BE20"/>
  <c r="K2426" i="23"/>
  <c r="AA2426" s="1"/>
  <c r="BI65" i="22"/>
  <c r="BE17" i="17"/>
  <c r="BE23"/>
  <c r="BE11"/>
  <c r="M7" i="23"/>
  <c r="O48"/>
  <c r="AC48" s="1"/>
  <c r="K89"/>
  <c r="BI8" i="22"/>
  <c r="E89" i="23"/>
  <c r="X89" s="1"/>
  <c r="M89"/>
  <c r="S89"/>
  <c r="AE89" s="1"/>
  <c r="BQ8" i="22"/>
  <c r="Q89" i="23"/>
  <c r="AD89" s="1"/>
  <c r="G130"/>
  <c r="Y130" s="1"/>
  <c r="BE9" i="22"/>
  <c r="M130" i="23"/>
  <c r="AB130" s="1"/>
  <c r="O130"/>
  <c r="BM9" i="22"/>
  <c r="S130" i="23"/>
  <c r="BQ9" i="22"/>
  <c r="G171" i="23"/>
  <c r="BE10" i="22"/>
  <c r="O171" i="23"/>
  <c r="BM10" i="22"/>
  <c r="E212" i="23"/>
  <c r="BC11" i="22"/>
  <c r="G212" i="23"/>
  <c r="BE11" i="22"/>
  <c r="K212" i="23"/>
  <c r="AA212" s="1"/>
  <c r="BI11" i="22"/>
  <c r="Q212" i="23"/>
  <c r="AD212" s="1"/>
  <c r="E294"/>
  <c r="BC13" i="22"/>
  <c r="M294" i="23"/>
  <c r="E335"/>
  <c r="BC14" i="22"/>
  <c r="G335" i="23"/>
  <c r="Y335" s="1"/>
  <c r="BE14" i="22"/>
  <c r="S335" i="23"/>
  <c r="AE335" s="1"/>
  <c r="BQ14" i="22"/>
  <c r="M376" i="23"/>
  <c r="AB376" s="1"/>
  <c r="O376"/>
  <c r="AC376" s="1"/>
  <c r="I417"/>
  <c r="Z417" s="1"/>
  <c r="K417"/>
  <c r="BI16" i="22"/>
  <c r="O417" i="23"/>
  <c r="AC417" s="1"/>
  <c r="BM16" i="22"/>
  <c r="K458" i="23"/>
  <c r="AA458" s="1"/>
  <c r="BI17" i="22"/>
  <c r="M499" i="23"/>
  <c r="AB499" s="1"/>
  <c r="E540"/>
  <c r="X540" s="1"/>
  <c r="M540"/>
  <c r="AB540" s="1"/>
  <c r="O540"/>
  <c r="BM19" i="22"/>
  <c r="E581" i="23"/>
  <c r="BC20" i="22"/>
  <c r="G581" i="23"/>
  <c r="Y581" s="1"/>
  <c r="BE20" i="22"/>
  <c r="M581" i="23"/>
  <c r="AB581" s="1"/>
  <c r="O581"/>
  <c r="AC581" s="1"/>
  <c r="BM20" i="22"/>
  <c r="K622" i="23"/>
  <c r="AA622" s="1"/>
  <c r="BI21" i="22"/>
  <c r="E622" i="23"/>
  <c r="X622" s="1"/>
  <c r="BC21" i="22"/>
  <c r="M622" i="23"/>
  <c r="Q622"/>
  <c r="AD622" s="1"/>
  <c r="K663"/>
  <c r="BI22" i="22"/>
  <c r="E663" i="23"/>
  <c r="BC22" i="22"/>
  <c r="G663" i="23"/>
  <c r="Y663" s="1"/>
  <c r="BE22" i="22"/>
  <c r="M663" i="23"/>
  <c r="Q663"/>
  <c r="E704"/>
  <c r="X704" s="1"/>
  <c r="I704"/>
  <c r="Z704" s="1"/>
  <c r="M704"/>
  <c r="O704"/>
  <c r="AC704" s="1"/>
  <c r="S704"/>
  <c r="AE704" s="1"/>
  <c r="BQ23" i="22"/>
  <c r="K745" i="23"/>
  <c r="BI24" i="22"/>
  <c r="E745" i="23"/>
  <c r="G745"/>
  <c r="Y745" s="1"/>
  <c r="BE24" i="22"/>
  <c r="I745" i="23"/>
  <c r="M745"/>
  <c r="S745"/>
  <c r="BQ24" i="22"/>
  <c r="Q745" i="23"/>
  <c r="E786"/>
  <c r="BC25" i="22"/>
  <c r="G786" i="23"/>
  <c r="Y786" s="1"/>
  <c r="BE25" i="22"/>
  <c r="I786" i="23"/>
  <c r="M786"/>
  <c r="S786"/>
  <c r="BQ25" i="22"/>
  <c r="Q786" i="23"/>
  <c r="K827"/>
  <c r="AA827" s="1"/>
  <c r="BI26" i="22"/>
  <c r="I827" i="23"/>
  <c r="Z827" s="1"/>
  <c r="E868"/>
  <c r="X868" s="1"/>
  <c r="BC27" i="22"/>
  <c r="I868" i="23"/>
  <c r="Z868" s="1"/>
  <c r="M868"/>
  <c r="AB868" s="1"/>
  <c r="K909"/>
  <c r="AA909" s="1"/>
  <c r="BI28" i="22"/>
  <c r="G909" i="23"/>
  <c r="Y909" s="1"/>
  <c r="BE28" i="22"/>
  <c r="I909" i="23"/>
  <c r="O909"/>
  <c r="AC909" s="1"/>
  <c r="E950"/>
  <c r="X950" s="1"/>
  <c r="BC29" i="22"/>
  <c r="G950" i="23"/>
  <c r="Y950" s="1"/>
  <c r="BE29" i="22"/>
  <c r="I950" i="23"/>
  <c r="S950"/>
  <c r="AE950" s="1"/>
  <c r="BQ29" i="22"/>
  <c r="Q950" i="23"/>
  <c r="AD950" s="1"/>
  <c r="E991"/>
  <c r="X991" s="1"/>
  <c r="BC30" i="22"/>
  <c r="G991" i="23"/>
  <c r="Y991" s="1"/>
  <c r="BE30" i="22"/>
  <c r="I991" i="23"/>
  <c r="M991"/>
  <c r="S991"/>
  <c r="AE991" s="1"/>
  <c r="BQ30" i="22"/>
  <c r="K1032" i="23"/>
  <c r="AA1032" s="1"/>
  <c r="BI31" i="22"/>
  <c r="E1032" i="23"/>
  <c r="X1032" s="1"/>
  <c r="BC31" i="22"/>
  <c r="G1032" i="23"/>
  <c r="Y1032" s="1"/>
  <c r="BE31" i="22"/>
  <c r="I1032" i="23"/>
  <c r="Z1032" s="1"/>
  <c r="M1032"/>
  <c r="K1073"/>
  <c r="AA1073" s="1"/>
  <c r="BI32" i="22"/>
  <c r="E1073" i="23"/>
  <c r="X1073" s="1"/>
  <c r="BC32" i="22"/>
  <c r="G1073" i="23"/>
  <c r="Y1073" s="1"/>
  <c r="BE32" i="22"/>
  <c r="I1073" i="23"/>
  <c r="Z1073" s="1"/>
  <c r="M1073"/>
  <c r="AB1073" s="1"/>
  <c r="S1114"/>
  <c r="AE1114" s="1"/>
  <c r="BQ33" i="22"/>
  <c r="Q1114" i="23"/>
  <c r="AD1114" s="1"/>
  <c r="I1155"/>
  <c r="M1155"/>
  <c r="Q1155"/>
  <c r="K1196"/>
  <c r="BI35" i="22"/>
  <c r="E1196" i="23"/>
  <c r="BC35" i="22"/>
  <c r="G1196" i="23"/>
  <c r="Y1196" s="1"/>
  <c r="BE35" i="22"/>
  <c r="Q1196" i="23"/>
  <c r="O458" i="10"/>
  <c r="AC458" s="1"/>
  <c r="Q376" i="23"/>
  <c r="Q458"/>
  <c r="G417"/>
  <c r="Y417" s="1"/>
  <c r="BE16" i="22"/>
  <c r="BM34" i="17"/>
  <c r="E991" i="10"/>
  <c r="X991" s="1"/>
  <c r="BC30" i="17"/>
  <c r="E1155" i="10"/>
  <c r="X1155" s="1"/>
  <c r="BC34" i="17"/>
  <c r="K540" i="10"/>
  <c r="AA540" s="1"/>
  <c r="O745"/>
  <c r="AC745" s="1"/>
  <c r="E253" i="23"/>
  <c r="BC12" i="22"/>
  <c r="E1975" i="23"/>
  <c r="X1975" s="1"/>
  <c r="BC54" i="22"/>
  <c r="M417" i="10"/>
  <c r="AB417" s="1"/>
  <c r="BE13" i="17"/>
  <c r="S909" i="10"/>
  <c r="AE909" s="1"/>
  <c r="BQ28" i="17"/>
  <c r="S458" i="10"/>
  <c r="AE458" s="1"/>
  <c r="BQ17" i="17"/>
  <c r="E48" i="23"/>
  <c r="BC7" i="22"/>
  <c r="I130" i="23"/>
  <c r="K253"/>
  <c r="BI12" i="22"/>
  <c r="Q417" i="23"/>
  <c r="Q1073"/>
  <c r="G253"/>
  <c r="BE12" i="22"/>
  <c r="O253" i="23"/>
  <c r="BM12" i="22"/>
  <c r="G376" i="23"/>
  <c r="BE15" i="22"/>
  <c r="G458" i="23"/>
  <c r="BE17" i="22"/>
  <c r="O950" i="23"/>
  <c r="AC950" s="1"/>
  <c r="BM29" i="22"/>
  <c r="G7" i="23"/>
  <c r="Y7" s="1"/>
  <c r="BE6" i="22"/>
  <c r="I7" i="23"/>
  <c r="Z7" s="1"/>
  <c r="S7"/>
  <c r="AE7" s="1"/>
  <c r="BQ6" i="22"/>
  <c r="Q7" i="23"/>
  <c r="K48"/>
  <c r="AA48" s="1"/>
  <c r="BI7" i="22"/>
  <c r="G48" i="23"/>
  <c r="Y48" s="1"/>
  <c r="BE7" i="22"/>
  <c r="M48" i="23"/>
  <c r="S48"/>
  <c r="BQ7" i="22"/>
  <c r="Q48" i="23"/>
  <c r="G89"/>
  <c r="Y89" s="1"/>
  <c r="BE8" i="22"/>
  <c r="I89" i="23"/>
  <c r="O89"/>
  <c r="AC89" s="1"/>
  <c r="BM8" i="22"/>
  <c r="K130" i="23"/>
  <c r="BI9" i="22"/>
  <c r="E130" i="23"/>
  <c r="X130" s="1"/>
  <c r="BC9" i="22"/>
  <c r="E171" i="23"/>
  <c r="BC10" i="22"/>
  <c r="K171" i="23"/>
  <c r="AA171" s="1"/>
  <c r="BI10" i="22"/>
  <c r="I171" i="23"/>
  <c r="Z171" s="1"/>
  <c r="M171"/>
  <c r="AB171" s="1"/>
  <c r="S171"/>
  <c r="BQ10" i="22"/>
  <c r="Q171" i="23"/>
  <c r="AD171" s="1"/>
  <c r="M212"/>
  <c r="AB212" s="1"/>
  <c r="O212"/>
  <c r="AC212" s="1"/>
  <c r="BM11" i="22"/>
  <c r="S212" i="23"/>
  <c r="AE212" s="1"/>
  <c r="BQ11" i="22"/>
  <c r="K294" i="23"/>
  <c r="AA294" s="1"/>
  <c r="BI13" i="22"/>
  <c r="G294" i="23"/>
  <c r="Y294" s="1"/>
  <c r="BE13" i="22"/>
  <c r="O294" i="23"/>
  <c r="AC294" s="1"/>
  <c r="BM13" i="22"/>
  <c r="S294" i="23"/>
  <c r="AE294" s="1"/>
  <c r="BQ13" i="22"/>
  <c r="K335" i="23"/>
  <c r="BI14" i="22"/>
  <c r="O335" i="23"/>
  <c r="BM14" i="22"/>
  <c r="E376" i="23"/>
  <c r="X376" s="1"/>
  <c r="BC15" i="22"/>
  <c r="K376" i="23"/>
  <c r="AA376" s="1"/>
  <c r="BI15" i="22"/>
  <c r="S376" i="23"/>
  <c r="AE376" s="1"/>
  <c r="BQ15" i="22"/>
  <c r="M417" i="23"/>
  <c r="AB417" s="1"/>
  <c r="E417"/>
  <c r="BC16" i="22"/>
  <c r="S417" i="23"/>
  <c r="AE417" s="1"/>
  <c r="BQ16" i="22"/>
  <c r="E458" i="23"/>
  <c r="BC17" i="22"/>
  <c r="I458" i="23"/>
  <c r="M458"/>
  <c r="AB458" s="1"/>
  <c r="O458"/>
  <c r="AC458" s="1"/>
  <c r="BM17" i="22"/>
  <c r="S458" i="23"/>
  <c r="AE458" s="1"/>
  <c r="BQ17" i="22"/>
  <c r="K499" i="23"/>
  <c r="BI18" i="22"/>
  <c r="E499" i="23"/>
  <c r="BC18" i="22"/>
  <c r="G499" i="23"/>
  <c r="Y499" s="1"/>
  <c r="BE18" i="22"/>
  <c r="I499" i="23"/>
  <c r="O499"/>
  <c r="AC499" s="1"/>
  <c r="BM18" i="22"/>
  <c r="S499" i="23"/>
  <c r="AE499" s="1"/>
  <c r="BQ18" i="22"/>
  <c r="Q499" i="23"/>
  <c r="AD499" s="1"/>
  <c r="K540"/>
  <c r="AA540" s="1"/>
  <c r="BI19" i="22"/>
  <c r="G540" i="23"/>
  <c r="Y540" s="1"/>
  <c r="BE19" i="22"/>
  <c r="I540" i="23"/>
  <c r="Z540" s="1"/>
  <c r="S540"/>
  <c r="AE540" s="1"/>
  <c r="BQ19" i="22"/>
  <c r="Q540" i="23"/>
  <c r="AD540" s="1"/>
  <c r="K581"/>
  <c r="AA581" s="1"/>
  <c r="BI20" i="22"/>
  <c r="S581" i="23"/>
  <c r="AE581" s="1"/>
  <c r="BQ20" i="22"/>
  <c r="Q581" i="23"/>
  <c r="AD581" s="1"/>
  <c r="G622"/>
  <c r="Y622" s="1"/>
  <c r="BE21" i="22"/>
  <c r="I622" i="23"/>
  <c r="Z622" s="1"/>
  <c r="O622"/>
  <c r="AC622" s="1"/>
  <c r="BM21" i="22"/>
  <c r="S622" i="23"/>
  <c r="AE622" s="1"/>
  <c r="BQ21" i="22"/>
  <c r="O663" i="23"/>
  <c r="AC663" s="1"/>
  <c r="BM22" i="22"/>
  <c r="S663" i="23"/>
  <c r="AE663" s="1"/>
  <c r="BQ22" i="22"/>
  <c r="K704" i="23"/>
  <c r="AA704" s="1"/>
  <c r="BI23" i="22"/>
  <c r="G704" i="23"/>
  <c r="BE23" i="22"/>
  <c r="Q704" i="23"/>
  <c r="AD704" s="1"/>
  <c r="O745"/>
  <c r="AC745" s="1"/>
  <c r="BM24" i="22"/>
  <c r="K786" i="23"/>
  <c r="AA786" s="1"/>
  <c r="BI25" i="22"/>
  <c r="O786" i="23"/>
  <c r="BM25" i="22"/>
  <c r="E827" i="23"/>
  <c r="X827" s="1"/>
  <c r="BC26" i="22"/>
  <c r="G827" i="23"/>
  <c r="Y827" s="1"/>
  <c r="BE26" i="22"/>
  <c r="M827" i="23"/>
  <c r="AB827" s="1"/>
  <c r="O827"/>
  <c r="BM26" i="22"/>
  <c r="S827" i="23"/>
  <c r="AE827" s="1"/>
  <c r="BQ26" i="22"/>
  <c r="Q827" i="23"/>
  <c r="AD827" s="1"/>
  <c r="K868"/>
  <c r="BI27" i="22"/>
  <c r="G868" i="23"/>
  <c r="Y868" s="1"/>
  <c r="BE27" i="22"/>
  <c r="O868" i="23"/>
  <c r="BM27" i="22"/>
  <c r="S868" i="23"/>
  <c r="AE868" s="1"/>
  <c r="BQ27" i="22"/>
  <c r="Q868" i="23"/>
  <c r="AD868" s="1"/>
  <c r="E909"/>
  <c r="BC28" i="22"/>
  <c r="G909" i="10"/>
  <c r="Y909" s="1"/>
  <c r="M909" i="23"/>
  <c r="AB909" s="1"/>
  <c r="S909"/>
  <c r="AE909" s="1"/>
  <c r="BQ28" i="22"/>
  <c r="Q909" i="23"/>
  <c r="AD909" s="1"/>
  <c r="K950"/>
  <c r="BI29" i="22"/>
  <c r="M950" i="23"/>
  <c r="AB950" s="1"/>
  <c r="K991"/>
  <c r="BI30" i="22"/>
  <c r="O991" i="23"/>
  <c r="AC991" s="1"/>
  <c r="BM30" i="22"/>
  <c r="Q991" i="23"/>
  <c r="O1032"/>
  <c r="AC1032" s="1"/>
  <c r="BM31" i="22"/>
  <c r="S1032" i="23"/>
  <c r="AE1032" s="1"/>
  <c r="BQ31" i="22"/>
  <c r="Q1032" i="23"/>
  <c r="AD1032" s="1"/>
  <c r="O1073"/>
  <c r="AC1073" s="1"/>
  <c r="BM32" i="22"/>
  <c r="S1073" i="23"/>
  <c r="BQ32" i="22"/>
  <c r="K1114" i="23"/>
  <c r="AA1114" s="1"/>
  <c r="BI33" i="22"/>
  <c r="E1114" i="23"/>
  <c r="X1114" s="1"/>
  <c r="BC33" i="22"/>
  <c r="G1114" i="23"/>
  <c r="Y1114" s="1"/>
  <c r="BE33" i="22"/>
  <c r="I1114" i="23"/>
  <c r="Z1114" s="1"/>
  <c r="M1114"/>
  <c r="AB1114" s="1"/>
  <c r="O1114"/>
  <c r="AC1114" s="1"/>
  <c r="BM33" i="22"/>
  <c r="K1155" i="23"/>
  <c r="AA1155" s="1"/>
  <c r="BI34" i="22"/>
  <c r="E1155" i="23"/>
  <c r="X1155" s="1"/>
  <c r="BC34" i="22"/>
  <c r="G1155" i="23"/>
  <c r="Y1155" s="1"/>
  <c r="BE34" i="22"/>
  <c r="O1155" i="23"/>
  <c r="AC1155" s="1"/>
  <c r="BM34" i="22"/>
  <c r="S1155" i="23"/>
  <c r="BQ34" i="22"/>
  <c r="I1196" i="23"/>
  <c r="BG35" i="22"/>
  <c r="M1196" i="23"/>
  <c r="BK35" i="22"/>
  <c r="O1196" i="23"/>
  <c r="AC1196" s="1"/>
  <c r="BM35" i="22"/>
  <c r="S1196" i="23"/>
  <c r="AE1196" s="1"/>
  <c r="BQ35" i="22"/>
  <c r="BE22" i="17"/>
  <c r="Z130" i="23"/>
  <c r="E89" i="10"/>
  <c r="X89" s="1"/>
  <c r="E868"/>
  <c r="X868" s="1"/>
  <c r="Q335"/>
  <c r="AD335" s="1"/>
  <c r="S950"/>
  <c r="AE950" s="1"/>
  <c r="BQ29" i="17"/>
  <c r="I417" i="10"/>
  <c r="Z417" s="1"/>
  <c r="Q1319" i="23"/>
  <c r="AD1319" s="1"/>
  <c r="AD41" i="22"/>
  <c r="R253" i="23"/>
  <c r="AB89"/>
  <c r="AC171"/>
  <c r="Y171"/>
  <c r="K7"/>
  <c r="E7"/>
  <c r="X7" s="1"/>
  <c r="O7"/>
  <c r="AC7" s="1"/>
  <c r="BG62" i="22"/>
  <c r="H48" i="23"/>
  <c r="T9" i="22"/>
  <c r="P130" i="23"/>
  <c r="P14" i="22"/>
  <c r="L335" i="23"/>
  <c r="AD1196"/>
  <c r="AE786"/>
  <c r="AD16" i="17"/>
  <c r="C19"/>
  <c r="AW19" s="1"/>
  <c r="AD46" i="22"/>
  <c r="AD32" i="17"/>
  <c r="C32" i="22"/>
  <c r="AW32" s="1"/>
  <c r="AD53"/>
  <c r="AD8"/>
  <c r="AD54"/>
  <c r="AD8" i="17"/>
  <c r="C16" i="22"/>
  <c r="AW16" s="1"/>
  <c r="AD6" i="17"/>
  <c r="C6" i="22"/>
  <c r="AW6" s="1"/>
  <c r="AD38"/>
  <c r="AD20"/>
  <c r="AD64"/>
  <c r="C20"/>
  <c r="AW20" s="1"/>
  <c r="AD20" i="17"/>
  <c r="Z1333" i="23"/>
  <c r="Z1907"/>
  <c r="Z1579"/>
  <c r="Y62"/>
  <c r="Y1087" i="10"/>
  <c r="Z800" i="23"/>
  <c r="Z1210" i="10"/>
  <c r="Z1169"/>
  <c r="AD42" i="22"/>
  <c r="C19"/>
  <c r="AW19" s="1"/>
  <c r="AD30" i="17"/>
  <c r="AD60" i="22"/>
  <c r="AD52"/>
  <c r="AD58"/>
  <c r="AD14"/>
  <c r="C14"/>
  <c r="AW14" s="1"/>
  <c r="C18" i="17"/>
  <c r="AW18" s="1"/>
  <c r="AD45" i="22"/>
  <c r="C30"/>
  <c r="AW30" s="1"/>
  <c r="AD57"/>
  <c r="AD39"/>
  <c r="AD49"/>
  <c r="AD30"/>
  <c r="AD50"/>
  <c r="C15"/>
  <c r="AW15" s="1"/>
  <c r="AD35"/>
  <c r="C23"/>
  <c r="AW23" s="1"/>
  <c r="AD37"/>
  <c r="AD61"/>
  <c r="AD47"/>
  <c r="AD62"/>
  <c r="AD11" i="17"/>
  <c r="C11"/>
  <c r="AW11" s="1"/>
  <c r="AD24"/>
  <c r="C11" i="22"/>
  <c r="AW11" s="1"/>
  <c r="AD65"/>
  <c r="AD23" i="17"/>
  <c r="AD40" i="22"/>
  <c r="AD48"/>
  <c r="C17"/>
  <c r="AW17" s="1"/>
  <c r="AD18" i="17"/>
  <c r="AD15"/>
  <c r="AD24" i="22"/>
  <c r="C24"/>
  <c r="AW24" s="1"/>
  <c r="C18"/>
  <c r="AW18" s="1"/>
  <c r="C23" i="17"/>
  <c r="AW23" s="1"/>
  <c r="AD51" i="22"/>
  <c r="AD35" i="17"/>
  <c r="C15"/>
  <c r="AW15" s="1"/>
  <c r="C35"/>
  <c r="AW35" s="1"/>
  <c r="AD55" i="22"/>
  <c r="AD17" i="17"/>
  <c r="AD14"/>
  <c r="AD17" i="22"/>
  <c r="AD63"/>
  <c r="BJ32" i="17"/>
  <c r="L417" i="10"/>
  <c r="BJ23" i="17"/>
  <c r="BN31"/>
  <c r="P1032" i="10"/>
  <c r="BJ7" i="17"/>
  <c r="S991" i="10"/>
  <c r="AE991" s="1"/>
  <c r="Y513" i="23"/>
  <c r="O7" i="10"/>
  <c r="AC7" s="1"/>
  <c r="L294"/>
  <c r="P458"/>
  <c r="BN17" i="17"/>
  <c r="BO32"/>
  <c r="BJ29"/>
  <c r="P786" i="10"/>
  <c r="BN7" i="17"/>
  <c r="H868" i="10"/>
  <c r="L745"/>
  <c r="BJ24" i="17"/>
  <c r="I663" i="10"/>
  <c r="Z663" s="1"/>
  <c r="Q48"/>
  <c r="AD48" s="1"/>
  <c r="AD48" i="23"/>
  <c r="Z1128" i="10"/>
  <c r="T14" i="22"/>
  <c r="BN14"/>
  <c r="G1565" i="23"/>
  <c r="Y1565" s="1"/>
  <c r="O1565"/>
  <c r="AC1565" s="1"/>
  <c r="S1565"/>
  <c r="AE1565" s="1"/>
  <c r="K1770"/>
  <c r="AA1770" s="1"/>
  <c r="Q2180"/>
  <c r="AD2180" s="1"/>
  <c r="X677" i="10"/>
  <c r="I1688" i="23"/>
  <c r="Z1688" s="1"/>
  <c r="M1688"/>
  <c r="AB1688" s="1"/>
  <c r="G2344"/>
  <c r="Y2344" s="1"/>
  <c r="AB745"/>
  <c r="M745" i="10"/>
  <c r="AB745" s="1"/>
  <c r="S622"/>
  <c r="AE622" s="1"/>
  <c r="L212"/>
  <c r="BJ11" i="17"/>
  <c r="BB13"/>
  <c r="D335" i="10"/>
  <c r="BB14" i="17"/>
  <c r="H335" i="10"/>
  <c r="BF14" i="17"/>
  <c r="H458" i="10"/>
  <c r="BF17" i="17"/>
  <c r="L458" i="10"/>
  <c r="BJ17" i="17"/>
  <c r="BF18"/>
  <c r="H499" i="10"/>
  <c r="BN18" i="17"/>
  <c r="P499" i="10"/>
  <c r="BB20" i="17"/>
  <c r="D581" i="10"/>
  <c r="X663" i="23"/>
  <c r="E663" i="10"/>
  <c r="X663" s="1"/>
  <c r="L663"/>
  <c r="BJ22" i="17"/>
  <c r="P663" i="10"/>
  <c r="BN22" i="17"/>
  <c r="BB24"/>
  <c r="D745" i="10"/>
  <c r="BF24" i="17"/>
  <c r="H786" i="10"/>
  <c r="BF25" i="17"/>
  <c r="BJ25"/>
  <c r="BC28"/>
  <c r="BB28"/>
  <c r="L991" i="10"/>
  <c r="E1114"/>
  <c r="X1114" s="1"/>
  <c r="BF34" i="17"/>
  <c r="BG34"/>
  <c r="P1155" i="10"/>
  <c r="BN34" i="17"/>
  <c r="BO34"/>
  <c r="S1483" i="23"/>
  <c r="AE1483" s="1"/>
  <c r="O1524"/>
  <c r="AC1524" s="1"/>
  <c r="Q1032" i="10"/>
  <c r="AD1032" s="1"/>
  <c r="M2016" i="23"/>
  <c r="AB2016" s="1"/>
  <c r="BJ35" i="17"/>
  <c r="Y1128" i="23"/>
  <c r="M1975"/>
  <c r="AB1975" s="1"/>
  <c r="X1169" i="10"/>
  <c r="Y472" i="23"/>
  <c r="K1114" i="10"/>
  <c r="AA1114" s="1"/>
  <c r="Y800" i="23"/>
  <c r="X1005" i="10"/>
  <c r="E540"/>
  <c r="X540" s="1"/>
  <c r="Y212" i="23"/>
  <c r="M991" i="10"/>
  <c r="AB991" s="1"/>
  <c r="AB991" i="23"/>
  <c r="X349" i="10"/>
  <c r="X308"/>
  <c r="Q868"/>
  <c r="AD868" s="1"/>
  <c r="AC540" i="23"/>
  <c r="O540" i="10"/>
  <c r="AC540" s="1"/>
  <c r="M704"/>
  <c r="AB704" s="1"/>
  <c r="AB704" i="23"/>
  <c r="Q1688"/>
  <c r="AD1688" s="1"/>
  <c r="Q1811"/>
  <c r="AD1811" s="1"/>
  <c r="Q1852"/>
  <c r="AD1852" s="1"/>
  <c r="E1893"/>
  <c r="X1893" s="1"/>
  <c r="M2262"/>
  <c r="AB2262" s="1"/>
  <c r="Y2153"/>
  <c r="Y1374"/>
  <c r="BG35" i="17"/>
  <c r="H1196" i="10"/>
  <c r="BF35" i="17"/>
  <c r="K1442" i="23"/>
  <c r="AA1442" s="1"/>
  <c r="O1442"/>
  <c r="AC1442" s="1"/>
  <c r="S2303"/>
  <c r="AE2303" s="1"/>
  <c r="Y2112"/>
  <c r="Y636"/>
  <c r="I868" i="10"/>
  <c r="Z868" s="1"/>
  <c r="Q171"/>
  <c r="AD171" s="1"/>
  <c r="K1483" i="23"/>
  <c r="AA1483" s="1"/>
  <c r="O1483"/>
  <c r="AC1483" s="1"/>
  <c r="E1647"/>
  <c r="X1647" s="1"/>
  <c r="I1647"/>
  <c r="Z1647" s="1"/>
  <c r="E1852"/>
  <c r="X1852" s="1"/>
  <c r="I1852"/>
  <c r="Z1852" s="1"/>
  <c r="S1893"/>
  <c r="AE1893" s="1"/>
  <c r="K1934"/>
  <c r="AA1934" s="1"/>
  <c r="G1975"/>
  <c r="Y1975" s="1"/>
  <c r="I2098"/>
  <c r="Z2098" s="1"/>
  <c r="O2221"/>
  <c r="AC2221" s="1"/>
  <c r="I2385"/>
  <c r="Z2385" s="1"/>
  <c r="Y2440"/>
  <c r="Y1784"/>
  <c r="X1210" i="10"/>
  <c r="E1278" i="23"/>
  <c r="X1278" s="1"/>
  <c r="Q1483"/>
  <c r="AD1483" s="1"/>
  <c r="G1524"/>
  <c r="Y1524" s="1"/>
  <c r="I1524"/>
  <c r="Z1524" s="1"/>
  <c r="Q1524"/>
  <c r="AD1524" s="1"/>
  <c r="I1565"/>
  <c r="Z1565" s="1"/>
  <c r="Q1565"/>
  <c r="AD1565" s="1"/>
  <c r="K1647"/>
  <c r="AA1647" s="1"/>
  <c r="S1647"/>
  <c r="AE1647" s="1"/>
  <c r="G1688"/>
  <c r="Y1688" s="1"/>
  <c r="O1688"/>
  <c r="AC1688" s="1"/>
  <c r="S1688"/>
  <c r="AE1688" s="1"/>
  <c r="E1770"/>
  <c r="X1770" s="1"/>
  <c r="I1770"/>
  <c r="Z1770" s="1"/>
  <c r="M1934"/>
  <c r="AB1934" s="1"/>
  <c r="O2098"/>
  <c r="AC2098" s="1"/>
  <c r="G2303"/>
  <c r="Y2303" s="1"/>
  <c r="S2426"/>
  <c r="AE2426" s="1"/>
  <c r="E1729"/>
  <c r="X1729" s="1"/>
  <c r="S1729"/>
  <c r="AE1729" s="1"/>
  <c r="I1811"/>
  <c r="Z1811" s="1"/>
  <c r="S1852"/>
  <c r="AE1852" s="1"/>
  <c r="O2180"/>
  <c r="AC2180" s="1"/>
  <c r="I2426"/>
  <c r="Z2426" s="1"/>
  <c r="Q2098"/>
  <c r="AD2098" s="1"/>
  <c r="Y2194"/>
  <c r="Y1948"/>
  <c r="P12" i="22"/>
  <c r="BK6" s="1"/>
  <c r="BJ12"/>
  <c r="Y2030" i="23"/>
  <c r="Y1989"/>
  <c r="AA417"/>
  <c r="AD417"/>
  <c r="Q417" i="10"/>
  <c r="AD417" s="1"/>
  <c r="K786"/>
  <c r="AA786" s="1"/>
  <c r="Q1647" i="23"/>
  <c r="AD1647" s="1"/>
  <c r="K1729"/>
  <c r="AA1729" s="1"/>
  <c r="O1770"/>
  <c r="AC1770" s="1"/>
  <c r="O1811"/>
  <c r="AC1811" s="1"/>
  <c r="I2057"/>
  <c r="Z2057" s="1"/>
  <c r="G2385"/>
  <c r="Y2385" s="1"/>
  <c r="G1319"/>
  <c r="Y1319" s="1"/>
  <c r="O1647"/>
  <c r="AC1647" s="1"/>
  <c r="E1688"/>
  <c r="X1688" s="1"/>
  <c r="I1729"/>
  <c r="Z1729" s="1"/>
  <c r="M1729"/>
  <c r="AB1729" s="1"/>
  <c r="M1770"/>
  <c r="AB1770" s="1"/>
  <c r="S1770"/>
  <c r="AE1770" s="1"/>
  <c r="G1811"/>
  <c r="Y1811" s="1"/>
  <c r="M1893"/>
  <c r="AB1893" s="1"/>
  <c r="E2139"/>
  <c r="X2139" s="1"/>
  <c r="S2139"/>
  <c r="AE2139" s="1"/>
  <c r="G2221"/>
  <c r="Y2221" s="1"/>
  <c r="O2303"/>
  <c r="AC2303" s="1"/>
  <c r="Y1743"/>
  <c r="Y1702"/>
  <c r="I1319"/>
  <c r="Z1319" s="1"/>
  <c r="S1319"/>
  <c r="AE1319" s="1"/>
  <c r="M1647"/>
  <c r="AB1647" s="1"/>
  <c r="O1729"/>
  <c r="AC1729" s="1"/>
  <c r="Q1893"/>
  <c r="AD1893" s="1"/>
  <c r="O1934"/>
  <c r="AC1934" s="1"/>
  <c r="O2016"/>
  <c r="AC2016" s="1"/>
  <c r="K2139"/>
  <c r="AA2139" s="1"/>
  <c r="K2180"/>
  <c r="AA2180" s="1"/>
  <c r="Q2221"/>
  <c r="AD2221" s="1"/>
  <c r="O2385"/>
  <c r="AC2385" s="1"/>
  <c r="X431" i="10"/>
  <c r="X595"/>
  <c r="O622"/>
  <c r="AC622" s="1"/>
  <c r="K827"/>
  <c r="AA827" s="1"/>
  <c r="Q376"/>
  <c r="AD376" s="1"/>
  <c r="AD376" i="23"/>
  <c r="S581" i="10"/>
  <c r="AE581" s="1"/>
  <c r="Q909"/>
  <c r="AD909" s="1"/>
  <c r="AD44" i="22"/>
  <c r="AD13" i="17"/>
  <c r="C13"/>
  <c r="AW13" s="1"/>
  <c r="C13" i="22"/>
  <c r="AW13" s="1"/>
  <c r="AD43"/>
  <c r="C29"/>
  <c r="AW29" s="1"/>
  <c r="AD29" i="17"/>
  <c r="AD56" i="22"/>
  <c r="AD28"/>
  <c r="AD59"/>
  <c r="C28" i="17"/>
  <c r="AW28" s="1"/>
  <c r="T1401" i="23"/>
  <c r="Z718" i="10"/>
  <c r="I1360" i="23"/>
  <c r="Z1360" s="1"/>
  <c r="M2098"/>
  <c r="AB2098" s="1"/>
  <c r="M2221"/>
  <c r="AB2221" s="1"/>
  <c r="M458" i="10"/>
  <c r="AB458" s="1"/>
  <c r="I1934" i="23"/>
  <c r="Z1934" s="1"/>
  <c r="S2016"/>
  <c r="AE2016" s="1"/>
  <c r="K2057"/>
  <c r="AA2057" s="1"/>
  <c r="S2262"/>
  <c r="AE2262" s="1"/>
  <c r="E2057"/>
  <c r="X2057" s="1"/>
  <c r="I171" i="10"/>
  <c r="Z171" s="1"/>
  <c r="O1852" i="23"/>
  <c r="AC1852" s="1"/>
  <c r="T12" i="22"/>
  <c r="BN12"/>
  <c r="A17" i="19"/>
  <c r="A16" i="21"/>
  <c r="A96"/>
  <c r="A66" i="20"/>
  <c r="A16"/>
  <c r="A8" i="18"/>
  <c r="E827" i="10"/>
  <c r="X827" s="1"/>
  <c r="Y431" i="23"/>
  <c r="Y226"/>
  <c r="I1032" i="10"/>
  <c r="Z1032" s="1"/>
  <c r="Y636"/>
  <c r="O1032"/>
  <c r="AC1032" s="1"/>
  <c r="I704"/>
  <c r="Z704" s="1"/>
  <c r="G950"/>
  <c r="Y950" s="1"/>
  <c r="AB1155" i="23"/>
  <c r="M1155" i="10"/>
  <c r="AB1155" s="1"/>
  <c r="M1114"/>
  <c r="AB1114" s="1"/>
  <c r="Z226"/>
  <c r="O991"/>
  <c r="AC991" s="1"/>
  <c r="I622"/>
  <c r="Z622" s="1"/>
  <c r="M827"/>
  <c r="AB827" s="1"/>
  <c r="Y21" i="23"/>
  <c r="Q950" i="10"/>
  <c r="AD950" s="1"/>
  <c r="Q1360" i="23"/>
  <c r="AD1360" s="1"/>
  <c r="K1360"/>
  <c r="AA1360" s="1"/>
  <c r="G2098"/>
  <c r="Y2098" s="1"/>
  <c r="Y2399"/>
  <c r="Q2303"/>
  <c r="AD2303" s="1"/>
  <c r="K2385"/>
  <c r="AA2385" s="1"/>
  <c r="Y1415"/>
  <c r="S1811"/>
  <c r="AE1811" s="1"/>
  <c r="O1893"/>
  <c r="AC1893" s="1"/>
  <c r="O1975"/>
  <c r="AC1975" s="1"/>
  <c r="E1934"/>
  <c r="X1934" s="1"/>
  <c r="Z923"/>
  <c r="M1811"/>
  <c r="AB1811" s="1"/>
  <c r="I1893"/>
  <c r="Z1893" s="1"/>
  <c r="G540" i="10"/>
  <c r="Y540" s="1"/>
  <c r="O1319" i="23"/>
  <c r="AC1319" s="1"/>
  <c r="M1442"/>
  <c r="AB1442" s="1"/>
  <c r="Z21"/>
  <c r="Y267"/>
  <c r="Y308" i="10"/>
  <c r="M7"/>
  <c r="AB7" s="1"/>
  <c r="AB7" i="23"/>
  <c r="C22" i="22"/>
  <c r="AW22" s="1"/>
  <c r="AD28" i="17"/>
  <c r="C29"/>
  <c r="AW29" s="1"/>
  <c r="Z144" i="10"/>
  <c r="Z677"/>
  <c r="T1770" i="23"/>
  <c r="M1360"/>
  <c r="AB1360" s="1"/>
  <c r="T1729"/>
  <c r="O1360"/>
  <c r="AC1360" s="1"/>
  <c r="S1360"/>
  <c r="AE1360" s="1"/>
  <c r="M2344"/>
  <c r="AB2344" s="1"/>
  <c r="S2180"/>
  <c r="AE2180" s="1"/>
  <c r="G1360"/>
  <c r="Y1360" s="1"/>
  <c r="E2303"/>
  <c r="X2303" s="1"/>
  <c r="Y2235"/>
  <c r="E2344"/>
  <c r="X2344" s="1"/>
  <c r="E2426"/>
  <c r="X2426" s="1"/>
  <c r="Y1456"/>
  <c r="Y2276"/>
  <c r="E1811"/>
  <c r="X1811" s="1"/>
  <c r="I2303"/>
  <c r="Z2303" s="1"/>
  <c r="M2385"/>
  <c r="AB2385" s="1"/>
  <c r="Y1866"/>
  <c r="K2221"/>
  <c r="AA2221" s="1"/>
  <c r="BG13" i="17"/>
  <c r="H294" i="10"/>
  <c r="BF13" i="17"/>
  <c r="X718" i="10"/>
  <c r="Y677" i="23"/>
  <c r="AC786"/>
  <c r="O786" i="10"/>
  <c r="AC786" s="1"/>
  <c r="X1196" i="23"/>
  <c r="E1196" i="10"/>
  <c r="X1196" s="1"/>
  <c r="X103"/>
  <c r="Y1087" i="23"/>
  <c r="M130" i="10"/>
  <c r="AB130" s="1"/>
  <c r="M581"/>
  <c r="AB581" s="1"/>
  <c r="S1073"/>
  <c r="AE1073" s="1"/>
  <c r="AE1073" i="23"/>
  <c r="Q212" i="10"/>
  <c r="AD212" s="1"/>
  <c r="G1073"/>
  <c r="Y1073" s="1"/>
  <c r="Y390"/>
  <c r="Y923" i="23"/>
  <c r="Z431" i="10"/>
  <c r="O704"/>
  <c r="AC704" s="1"/>
  <c r="S827"/>
  <c r="AE827" s="1"/>
  <c r="I2016" i="23"/>
  <c r="Z2016" s="1"/>
  <c r="I2344"/>
  <c r="Z2344" s="1"/>
  <c r="M2057"/>
  <c r="AB2057" s="1"/>
  <c r="Q2139"/>
  <c r="AD2139" s="1"/>
  <c r="Y2317"/>
  <c r="M1606"/>
  <c r="AB1606" s="1"/>
  <c r="G1852"/>
  <c r="Y1852" s="1"/>
  <c r="I1975"/>
  <c r="Z1975" s="1"/>
  <c r="Y185"/>
  <c r="Y882"/>
  <c r="Y1210"/>
  <c r="I1401"/>
  <c r="Z1401" s="1"/>
  <c r="K1565"/>
  <c r="AA1565" s="1"/>
  <c r="E499" i="10"/>
  <c r="X499" s="1"/>
  <c r="X499" i="23"/>
  <c r="S868" i="10"/>
  <c r="AE868" s="1"/>
  <c r="M868"/>
  <c r="AB868" s="1"/>
  <c r="Z431" i="23"/>
  <c r="Y472" i="10"/>
  <c r="AE171" i="23"/>
  <c r="S171" i="10"/>
  <c r="AE171" s="1"/>
  <c r="E1360" i="23"/>
  <c r="X1360" s="1"/>
  <c r="T1524"/>
  <c r="Y2071"/>
  <c r="M2426"/>
  <c r="AB2426" s="1"/>
  <c r="E1483"/>
  <c r="X1483" s="1"/>
  <c r="E2385"/>
  <c r="X2385" s="1"/>
  <c r="O2426"/>
  <c r="AC2426" s="1"/>
  <c r="I991" i="10"/>
  <c r="Z991" s="1"/>
  <c r="Z991" i="23"/>
  <c r="X554" i="10"/>
  <c r="AA130" i="23"/>
  <c r="K130" i="10"/>
  <c r="AA130" s="1"/>
  <c r="P294"/>
  <c r="BN13" i="17"/>
  <c r="Y390" i="23"/>
  <c r="Z554"/>
  <c r="M171" i="10"/>
  <c r="AB171" s="1"/>
  <c r="S499"/>
  <c r="AE499" s="1"/>
  <c r="O663"/>
  <c r="AC663" s="1"/>
  <c r="Q540"/>
  <c r="AD540" s="1"/>
  <c r="C22" i="17"/>
  <c r="AW22" s="1"/>
  <c r="AD22"/>
  <c r="Q130" i="10"/>
  <c r="AD130" s="1"/>
  <c r="Q2016" i="23"/>
  <c r="AD2016" s="1"/>
  <c r="E2221"/>
  <c r="X2221" s="1"/>
  <c r="Q2426"/>
  <c r="AD2426" s="1"/>
  <c r="T1688"/>
  <c r="I2139"/>
  <c r="Z2139" s="1"/>
  <c r="E2180"/>
  <c r="X2180" s="1"/>
  <c r="K2262"/>
  <c r="AA2262" s="1"/>
  <c r="Y2358"/>
  <c r="Y1825"/>
  <c r="I1606"/>
  <c r="Z1606" s="1"/>
  <c r="G1893"/>
  <c r="Y1893" s="1"/>
  <c r="K2016"/>
  <c r="AA2016" s="1"/>
  <c r="G2426"/>
  <c r="Y2426" s="1"/>
  <c r="Q1975"/>
  <c r="AD1975" s="1"/>
  <c r="G2262"/>
  <c r="Y2262" s="1"/>
  <c r="AA950"/>
  <c r="Q1770"/>
  <c r="AD1770" s="1"/>
  <c r="Y1907"/>
  <c r="X390" i="10"/>
  <c r="X786" i="23"/>
  <c r="E786" i="10"/>
  <c r="X786" s="1"/>
  <c r="Z267" i="23"/>
  <c r="BG12" i="22"/>
  <c r="BF12"/>
  <c r="T13"/>
  <c r="W13" s="1"/>
  <c r="T294" i="23" s="1"/>
  <c r="BN13" i="22"/>
  <c r="Q1401" i="23"/>
  <c r="AD1401" s="1"/>
  <c r="Y1497"/>
  <c r="Z103"/>
  <c r="Y759" i="10"/>
  <c r="Z1087" i="23"/>
  <c r="K704" i="10"/>
  <c r="AA704" s="1"/>
  <c r="AD991" i="23"/>
  <c r="Q991" i="10"/>
  <c r="AD991" s="1"/>
  <c r="Y704" i="23"/>
  <c r="G704" i="10"/>
  <c r="Y704" s="1"/>
  <c r="AE745" i="23"/>
  <c r="S745" i="10"/>
  <c r="AE745" s="1"/>
  <c r="Z950" i="23"/>
  <c r="I950" i="10"/>
  <c r="Z950" s="1"/>
  <c r="AD745" i="23"/>
  <c r="Q745" i="10"/>
  <c r="AD745" s="1"/>
  <c r="AA663" i="23"/>
  <c r="K663" i="10"/>
  <c r="AA663" s="1"/>
  <c r="Z472"/>
  <c r="AE1155" i="23"/>
  <c r="S1155" i="10"/>
  <c r="AE1155" s="1"/>
  <c r="Y1292" i="23"/>
  <c r="Q1237"/>
  <c r="AD1237" s="1"/>
  <c r="S1237"/>
  <c r="AE1237" s="1"/>
  <c r="O1237"/>
  <c r="AC1237" s="1"/>
  <c r="I1237"/>
  <c r="Z1237" s="1"/>
  <c r="G1237"/>
  <c r="Y1237" s="1"/>
  <c r="E1237"/>
  <c r="X1237" s="1"/>
  <c r="K1237"/>
  <c r="AA1237" s="1"/>
  <c r="J1196" i="10"/>
  <c r="BH35" i="17"/>
  <c r="BI35"/>
  <c r="BK31"/>
  <c r="BJ31"/>
  <c r="L1032" i="10"/>
  <c r="T1032" i="23"/>
  <c r="Z1046" i="10"/>
  <c r="Y1046" i="23"/>
  <c r="BH30" i="17"/>
  <c r="J991" i="10"/>
  <c r="BI30" i="17"/>
  <c r="Y1005" i="23"/>
  <c r="Y1005" i="10"/>
  <c r="Z1005" i="23"/>
  <c r="Y964"/>
  <c r="Y923" i="10"/>
  <c r="O868"/>
  <c r="AC868" s="1"/>
  <c r="AC868" i="23"/>
  <c r="BH27" i="17"/>
  <c r="AC827" i="23"/>
  <c r="Z841" i="10"/>
  <c r="Y841"/>
  <c r="Z800"/>
  <c r="AA745" i="23"/>
  <c r="Z759" i="10"/>
  <c r="T663" i="23"/>
  <c r="BK21" i="17"/>
  <c r="L622" i="10"/>
  <c r="BJ21" i="17"/>
  <c r="BF20"/>
  <c r="H581" i="10"/>
  <c r="Z595" i="23"/>
  <c r="Y595" i="10"/>
  <c r="Y595" i="23"/>
  <c r="M540" i="10"/>
  <c r="AB540" s="1"/>
  <c r="G499"/>
  <c r="Y499" s="1"/>
  <c r="T499" i="23"/>
  <c r="AA499"/>
  <c r="Z513"/>
  <c r="G458" i="10"/>
  <c r="Y458" s="1"/>
  <c r="Y458" i="23"/>
  <c r="E458" i="10"/>
  <c r="X458" s="1"/>
  <c r="X458" i="23"/>
  <c r="C7" i="17"/>
  <c r="AW7" s="1"/>
  <c r="S417" i="10"/>
  <c r="AE417" s="1"/>
  <c r="E417"/>
  <c r="X417" s="1"/>
  <c r="X417" i="23"/>
  <c r="Y376"/>
  <c r="G376" i="10"/>
  <c r="Y376" s="1"/>
  <c r="M376"/>
  <c r="AB376" s="1"/>
  <c r="Z390" i="23"/>
  <c r="AC335"/>
  <c r="O335" i="10"/>
  <c r="AC335" s="1"/>
  <c r="J335"/>
  <c r="BH14" i="17"/>
  <c r="Z349" i="10"/>
  <c r="Z308" i="23"/>
  <c r="BP12" i="22"/>
  <c r="V12"/>
  <c r="BQ12" s="1"/>
  <c r="S253" i="10"/>
  <c r="AE253" s="1"/>
  <c r="AC253" i="23"/>
  <c r="O253" i="10"/>
  <c r="AC253" s="1"/>
  <c r="I253"/>
  <c r="Z253" s="1"/>
  <c r="G253"/>
  <c r="Y253" s="1"/>
  <c r="Y253" i="23"/>
  <c r="X253"/>
  <c r="E253" i="10"/>
  <c r="X253" s="1"/>
  <c r="AA253" i="23"/>
  <c r="K253" i="10"/>
  <c r="AA253" s="1"/>
  <c r="M253"/>
  <c r="AB253" s="1"/>
  <c r="Z267"/>
  <c r="I212"/>
  <c r="Z212" s="1"/>
  <c r="X212" i="23"/>
  <c r="E212" i="10"/>
  <c r="X212" s="1"/>
  <c r="M212"/>
  <c r="AB212" s="1"/>
  <c r="D171"/>
  <c r="BB10" i="17"/>
  <c r="Z185" i="23"/>
  <c r="S130" i="10"/>
  <c r="AE130" s="1"/>
  <c r="AE130" i="23"/>
  <c r="BM9" i="17"/>
  <c r="N130" i="10"/>
  <c r="BL9" i="17"/>
  <c r="E171" i="10"/>
  <c r="X171" s="1"/>
  <c r="X171" i="23"/>
  <c r="T171"/>
  <c r="E130" i="10"/>
  <c r="X130" s="1"/>
  <c r="M89"/>
  <c r="AB89" s="1"/>
  <c r="BI8" i="17"/>
  <c r="BH8"/>
  <c r="Y103" i="23"/>
  <c r="Y103" i="10"/>
  <c r="V7" i="17"/>
  <c r="BQ9" s="1"/>
  <c r="BP7"/>
  <c r="R48" i="10"/>
  <c r="I48"/>
  <c r="Z48" s="1"/>
  <c r="X48" i="23"/>
  <c r="E48" i="10"/>
  <c r="X48" s="1"/>
  <c r="Z62"/>
  <c r="BO6" i="17"/>
  <c r="BN6"/>
  <c r="P7" i="10"/>
  <c r="BH6" i="17"/>
  <c r="E7" i="10"/>
  <c r="X7" s="1"/>
  <c r="AD27" i="17"/>
  <c r="C31" i="22"/>
  <c r="AW31" s="1"/>
  <c r="C31" i="17"/>
  <c r="AW31" s="1"/>
  <c r="AD31"/>
  <c r="C10" i="22"/>
  <c r="AW10" s="1"/>
  <c r="C10" i="17"/>
  <c r="AW10" s="1"/>
  <c r="C27"/>
  <c r="AW27" s="1"/>
  <c r="C27" i="22"/>
  <c r="AW27" s="1"/>
  <c r="AD10"/>
  <c r="C7"/>
  <c r="AW7" s="1"/>
  <c r="AD7" i="17"/>
  <c r="V37" l="1"/>
  <c r="V39"/>
  <c r="BQ6"/>
  <c r="BQ8"/>
  <c r="BQ10"/>
  <c r="W6" i="22"/>
  <c r="W34" i="17"/>
  <c r="T1155" i="10" s="1"/>
  <c r="BE15" i="17"/>
  <c r="BM60" i="22"/>
  <c r="W30"/>
  <c r="T991" i="23" s="1"/>
  <c r="W11" i="22"/>
  <c r="T212" i="23" s="1"/>
  <c r="W33" i="22"/>
  <c r="T1114" i="23" s="1"/>
  <c r="BM59" i="22"/>
  <c r="BE7" i="17"/>
  <c r="BM28" i="22"/>
  <c r="BC24"/>
  <c r="BM23"/>
  <c r="BC23"/>
  <c r="I581" i="23"/>
  <c r="BC19" i="22"/>
  <c r="BM15"/>
  <c r="I376" i="23"/>
  <c r="Z376" s="1"/>
  <c r="I212"/>
  <c r="Z212" s="1"/>
  <c r="BC8" i="22"/>
  <c r="BM7"/>
  <c r="BE24" i="17"/>
  <c r="BE29"/>
  <c r="BE14"/>
  <c r="BE25"/>
  <c r="BM6" i="22"/>
  <c r="BC44"/>
  <c r="BC40"/>
  <c r="BM51"/>
  <c r="BM52"/>
  <c r="BC58"/>
  <c r="BC48"/>
  <c r="BC50"/>
  <c r="R66"/>
  <c r="R70"/>
  <c r="R69"/>
  <c r="H66"/>
  <c r="H68"/>
  <c r="H69"/>
  <c r="BM44"/>
  <c r="BM57"/>
  <c r="BM55"/>
  <c r="BM48"/>
  <c r="BM49"/>
  <c r="BM54"/>
  <c r="H38" i="17"/>
  <c r="BC49" i="22"/>
  <c r="BC37"/>
  <c r="BC46"/>
  <c r="BC42"/>
  <c r="W27" i="17"/>
  <c r="W10"/>
  <c r="W28" i="22"/>
  <c r="T909" i="23" s="1"/>
  <c r="BM58" i="22"/>
  <c r="BO65"/>
  <c r="BI57"/>
  <c r="BM65"/>
  <c r="BM64"/>
  <c r="BK64"/>
  <c r="H40" i="17"/>
  <c r="BC32"/>
  <c r="BC31"/>
  <c r="BK33" i="22"/>
  <c r="BO33"/>
  <c r="BK32"/>
  <c r="BK30"/>
  <c r="BO64"/>
  <c r="BO61"/>
  <c r="W32"/>
  <c r="T1073" i="23" s="1"/>
  <c r="BK59" i="22"/>
  <c r="BI63"/>
  <c r="BK61"/>
  <c r="BM61"/>
  <c r="BI59"/>
  <c r="BI64"/>
  <c r="BI61"/>
  <c r="BK63"/>
  <c r="BM63"/>
  <c r="BO63"/>
  <c r="BO31" i="17"/>
  <c r="BO30"/>
  <c r="BO33"/>
  <c r="BO31" i="22"/>
  <c r="BO30"/>
  <c r="BO32"/>
  <c r="BO34"/>
  <c r="BK34"/>
  <c r="BK31"/>
  <c r="BO59"/>
  <c r="BI62"/>
  <c r="BO60"/>
  <c r="BK65"/>
  <c r="BO62"/>
  <c r="BK60"/>
  <c r="BK62"/>
  <c r="BM62"/>
  <c r="BC33" i="17"/>
  <c r="BI60" i="22"/>
  <c r="BG60"/>
  <c r="BG61"/>
  <c r="BG65"/>
  <c r="BG59"/>
  <c r="BG33"/>
  <c r="BG34"/>
  <c r="BG32"/>
  <c r="BG31"/>
  <c r="BG30"/>
  <c r="BG63"/>
  <c r="X691" i="23"/>
  <c r="T695" s="1"/>
  <c r="H36" i="17"/>
  <c r="BO39" i="22"/>
  <c r="H37" i="17"/>
  <c r="BK35"/>
  <c r="BK6"/>
  <c r="BK33"/>
  <c r="BK30"/>
  <c r="BK32"/>
  <c r="BK34"/>
  <c r="BM31"/>
  <c r="BM30"/>
  <c r="BE34"/>
  <c r="BE32"/>
  <c r="BM32"/>
  <c r="BI32"/>
  <c r="BE26"/>
  <c r="BM33"/>
  <c r="BE31"/>
  <c r="BE30"/>
  <c r="BI34"/>
  <c r="BI31"/>
  <c r="BI33"/>
  <c r="L67" i="22"/>
  <c r="BG26"/>
  <c r="BC12" i="17"/>
  <c r="BC26"/>
  <c r="BK12" i="22"/>
  <c r="BG6"/>
  <c r="BE12" i="17"/>
  <c r="BE6"/>
  <c r="BO16" i="22"/>
  <c r="BO38"/>
  <c r="BG42"/>
  <c r="BO53"/>
  <c r="BO48"/>
  <c r="BO41"/>
  <c r="BO37"/>
  <c r="BG37"/>
  <c r="BK47"/>
  <c r="BO51"/>
  <c r="BO47"/>
  <c r="BK52"/>
  <c r="BK49"/>
  <c r="BG48"/>
  <c r="BK41"/>
  <c r="BK56"/>
  <c r="BO55"/>
  <c r="BK36"/>
  <c r="W35" i="17"/>
  <c r="V69" i="22"/>
  <c r="BO45"/>
  <c r="BG49"/>
  <c r="BO44"/>
  <c r="BO43"/>
  <c r="BG57"/>
  <c r="BG46"/>
  <c r="BO52"/>
  <c r="BK46"/>
  <c r="BO57"/>
  <c r="BG52"/>
  <c r="BO54"/>
  <c r="BG53"/>
  <c r="BG45"/>
  <c r="BG58"/>
  <c r="W20" i="17"/>
  <c r="W14" i="22"/>
  <c r="T335" i="23" s="1"/>
  <c r="BO8" i="22"/>
  <c r="BG11"/>
  <c r="BG40"/>
  <c r="BO35"/>
  <c r="V38" i="17"/>
  <c r="BK58" i="22"/>
  <c r="BO56"/>
  <c r="BK51"/>
  <c r="BK44"/>
  <c r="BK43"/>
  <c r="BK42"/>
  <c r="BK40"/>
  <c r="BK38"/>
  <c r="BK37"/>
  <c r="BG47"/>
  <c r="BK55"/>
  <c r="BO50"/>
  <c r="BK48"/>
  <c r="BG50"/>
  <c r="BO49"/>
  <c r="BK57"/>
  <c r="BG39"/>
  <c r="V40" i="17"/>
  <c r="V70" i="22"/>
  <c r="V67"/>
  <c r="BK54"/>
  <c r="BK53"/>
  <c r="BG44"/>
  <c r="BG43"/>
  <c r="BO42"/>
  <c r="BG51"/>
  <c r="BG38"/>
  <c r="BG56"/>
  <c r="BO46"/>
  <c r="BO40"/>
  <c r="BK50"/>
  <c r="BG54"/>
  <c r="BK45"/>
  <c r="BO58"/>
  <c r="BK39"/>
  <c r="BO36"/>
  <c r="BG36"/>
  <c r="L68"/>
  <c r="W7"/>
  <c r="BE19" i="17"/>
  <c r="W16"/>
  <c r="W11"/>
  <c r="W33"/>
  <c r="BE33"/>
  <c r="G1114" i="10"/>
  <c r="Y1114" s="1"/>
  <c r="W9" i="17"/>
  <c r="G130" i="10"/>
  <c r="Y130" s="1"/>
  <c r="W6" i="17"/>
  <c r="BC6"/>
  <c r="P66" i="22"/>
  <c r="P70"/>
  <c r="P69"/>
  <c r="T66"/>
  <c r="T70"/>
  <c r="T69"/>
  <c r="W12"/>
  <c r="W18" i="17"/>
  <c r="T499" i="10" s="1"/>
  <c r="W13" i="17"/>
  <c r="W7"/>
  <c r="T48" i="10" s="1"/>
  <c r="T7" i="23"/>
  <c r="K745" i="10"/>
  <c r="AA745" s="1"/>
  <c r="O827"/>
  <c r="AC827" s="1"/>
  <c r="O1073"/>
  <c r="AC1073" s="1"/>
  <c r="K950"/>
  <c r="AA950" s="1"/>
  <c r="K1073"/>
  <c r="AA1073" s="1"/>
  <c r="G1155"/>
  <c r="Y1155" s="1"/>
  <c r="G1196"/>
  <c r="Y1196" s="1"/>
  <c r="K417"/>
  <c r="AA417" s="1"/>
  <c r="G212"/>
  <c r="Y212" s="1"/>
  <c r="G663"/>
  <c r="Y663" s="1"/>
  <c r="BE28" i="17"/>
  <c r="G48" i="10"/>
  <c r="Y48" s="1"/>
  <c r="G294"/>
  <c r="Y294" s="1"/>
  <c r="BE8" i="17"/>
  <c r="BE10"/>
  <c r="BE27"/>
  <c r="BE9"/>
  <c r="BE18"/>
  <c r="V36"/>
  <c r="V68" i="22"/>
  <c r="V66"/>
  <c r="P67"/>
  <c r="P68"/>
  <c r="T67"/>
  <c r="T68"/>
  <c r="L66"/>
  <c r="L70"/>
  <c r="L69"/>
  <c r="W32" i="17"/>
  <c r="W25"/>
  <c r="W21"/>
  <c r="W8"/>
  <c r="W9" i="22"/>
  <c r="T130" i="23" s="1"/>
  <c r="R40" i="17"/>
  <c r="R36"/>
  <c r="R38"/>
  <c r="R37"/>
  <c r="R39"/>
  <c r="O1196" i="10"/>
  <c r="AC1196" s="1"/>
  <c r="BM35" i="17"/>
  <c r="N38"/>
  <c r="N39"/>
  <c r="N36"/>
  <c r="N40"/>
  <c r="N37"/>
  <c r="J39"/>
  <c r="J38"/>
  <c r="J40"/>
  <c r="J36"/>
  <c r="J37"/>
  <c r="BE35"/>
  <c r="BE16"/>
  <c r="T38"/>
  <c r="T37"/>
  <c r="T39"/>
  <c r="T40"/>
  <c r="T36"/>
  <c r="Q1196" i="10"/>
  <c r="AD1196" s="1"/>
  <c r="BO35" i="17"/>
  <c r="P37"/>
  <c r="P38"/>
  <c r="P36"/>
  <c r="P39"/>
  <c r="P40"/>
  <c r="T1278" i="23"/>
  <c r="X42" i="22"/>
  <c r="BI6" i="17"/>
  <c r="BI10"/>
  <c r="BI11"/>
  <c r="BI17"/>
  <c r="BI15"/>
  <c r="BI27"/>
  <c r="BG20"/>
  <c r="BO13" i="22"/>
  <c r="T909" i="10"/>
  <c r="BO22" i="17"/>
  <c r="BC20"/>
  <c r="BG17"/>
  <c r="BG14"/>
  <c r="BC13"/>
  <c r="BG8"/>
  <c r="BO25"/>
  <c r="BK7"/>
  <c r="BI20"/>
  <c r="BM29"/>
  <c r="BK24"/>
  <c r="BM7"/>
  <c r="BO18"/>
  <c r="BC23"/>
  <c r="BK29"/>
  <c r="BO16"/>
  <c r="BI26"/>
  <c r="BK26"/>
  <c r="BO19"/>
  <c r="BG29"/>
  <c r="BK20"/>
  <c r="BC18"/>
  <c r="BI29"/>
  <c r="BM27"/>
  <c r="BI25"/>
  <c r="BI18"/>
  <c r="BC16"/>
  <c r="BM12"/>
  <c r="BC11"/>
  <c r="BM28"/>
  <c r="BC29"/>
  <c r="BI28"/>
  <c r="BC22"/>
  <c r="BC21"/>
  <c r="BI7"/>
  <c r="BO10"/>
  <c r="BO27"/>
  <c r="BI16"/>
  <c r="BM23"/>
  <c r="BO29"/>
  <c r="BG23"/>
  <c r="BO11"/>
  <c r="BK9"/>
  <c r="BM10"/>
  <c r="BG10"/>
  <c r="BK12"/>
  <c r="BK11"/>
  <c r="BC9"/>
  <c r="BK8"/>
  <c r="BI14"/>
  <c r="BO13"/>
  <c r="BG28"/>
  <c r="BK25"/>
  <c r="BG25"/>
  <c r="BG24"/>
  <c r="BC24"/>
  <c r="BK22"/>
  <c r="BG18"/>
  <c r="BK14"/>
  <c r="BC14"/>
  <c r="BO17"/>
  <c r="BK13"/>
  <c r="BM13"/>
  <c r="BG16"/>
  <c r="BO14"/>
  <c r="BC27"/>
  <c r="BC8"/>
  <c r="BG9"/>
  <c r="BM18"/>
  <c r="BK29" i="22"/>
  <c r="BO28"/>
  <c r="BK28"/>
  <c r="BO27"/>
  <c r="BO26"/>
  <c r="BK26"/>
  <c r="BO23"/>
  <c r="BG21"/>
  <c r="BO20"/>
  <c r="BO19"/>
  <c r="BG19"/>
  <c r="BO18"/>
  <c r="BG18"/>
  <c r="BK17"/>
  <c r="BG17"/>
  <c r="BK16"/>
  <c r="BK11"/>
  <c r="BO10"/>
  <c r="BK10"/>
  <c r="BG10"/>
  <c r="BG8"/>
  <c r="BO7"/>
  <c r="BK7"/>
  <c r="BO6"/>
  <c r="BG9"/>
  <c r="BK16" i="17"/>
  <c r="BM24"/>
  <c r="BI19"/>
  <c r="BI13"/>
  <c r="BO17" i="22"/>
  <c r="BO15"/>
  <c r="BM17" i="17"/>
  <c r="BO29" i="22"/>
  <c r="BG29"/>
  <c r="BG28"/>
  <c r="BK27"/>
  <c r="BG27"/>
  <c r="BO25"/>
  <c r="BK25"/>
  <c r="BG25"/>
  <c r="BO24"/>
  <c r="BK24"/>
  <c r="BG24"/>
  <c r="BK23"/>
  <c r="BG23"/>
  <c r="BO22"/>
  <c r="BK22"/>
  <c r="BG22"/>
  <c r="BO21"/>
  <c r="BK21"/>
  <c r="BK20"/>
  <c r="BG20"/>
  <c r="BK19"/>
  <c r="BK18"/>
  <c r="BG16"/>
  <c r="BG15"/>
  <c r="BK15"/>
  <c r="BG14"/>
  <c r="BK13"/>
  <c r="BG13"/>
  <c r="BO11"/>
  <c r="BK9"/>
  <c r="BK8"/>
  <c r="BM8" i="17"/>
  <c r="BG15"/>
  <c r="BG22"/>
  <c r="BO8"/>
  <c r="BO26"/>
  <c r="BC19"/>
  <c r="BG19"/>
  <c r="BG27"/>
  <c r="BO28"/>
  <c r="BO15"/>
  <c r="BI21"/>
  <c r="BG21"/>
  <c r="BM22"/>
  <c r="BI22"/>
  <c r="BK27"/>
  <c r="BI23"/>
  <c r="BI9"/>
  <c r="BM25"/>
  <c r="BK17"/>
  <c r="BM26"/>
  <c r="BK19"/>
  <c r="BM14"/>
  <c r="BI12"/>
  <c r="BM20"/>
  <c r="BO21"/>
  <c r="BO20"/>
  <c r="BM6"/>
  <c r="BO23"/>
  <c r="BK18"/>
  <c r="BO7"/>
  <c r="BC15"/>
  <c r="BM11"/>
  <c r="BK23"/>
  <c r="BM19"/>
  <c r="BM21"/>
  <c r="BK28"/>
  <c r="BO24"/>
  <c r="BK10"/>
  <c r="BM15"/>
  <c r="BO9"/>
  <c r="BM16"/>
  <c r="BC25"/>
  <c r="BI24"/>
  <c r="BC17"/>
  <c r="BK15"/>
  <c r="BG11"/>
  <c r="BC10"/>
  <c r="BG7"/>
  <c r="BQ7"/>
  <c r="Q253" i="10"/>
  <c r="AD253" s="1"/>
  <c r="BO12" i="17"/>
  <c r="Q335" i="23"/>
  <c r="AD335" s="1"/>
  <c r="BO14" i="22"/>
  <c r="M335" i="23"/>
  <c r="BK14" i="22"/>
  <c r="Q130" i="23"/>
  <c r="AD130" s="1"/>
  <c r="BO9" i="22"/>
  <c r="I48" i="23"/>
  <c r="Z48" s="1"/>
  <c r="BG7" i="22"/>
  <c r="Q253" i="23"/>
  <c r="BO12" i="22"/>
  <c r="S253" i="23"/>
  <c r="AE253" s="1"/>
  <c r="Q294"/>
  <c r="AD294" s="1"/>
  <c r="I253"/>
  <c r="Z253" s="1"/>
  <c r="M253"/>
  <c r="AB253" s="1"/>
  <c r="Z636" i="10"/>
  <c r="Z882"/>
  <c r="AB48" i="23"/>
  <c r="M48" i="10"/>
  <c r="AB48" s="1"/>
  <c r="T745"/>
  <c r="Y185"/>
  <c r="Q786"/>
  <c r="AD786" s="1"/>
  <c r="AD786" i="23"/>
  <c r="AD1073"/>
  <c r="Q1073" i="10"/>
  <c r="AD1073" s="1"/>
  <c r="AD253" i="23"/>
  <c r="AD458"/>
  <c r="Q458" i="10"/>
  <c r="AD458" s="1"/>
  <c r="M294"/>
  <c r="AB294" s="1"/>
  <c r="AB294" i="23"/>
  <c r="AD1155"/>
  <c r="Q1155" i="10"/>
  <c r="AD1155" s="1"/>
  <c r="X909" i="23"/>
  <c r="E909" i="10"/>
  <c r="X909" s="1"/>
  <c r="M786"/>
  <c r="AB786" s="1"/>
  <c r="AB786" i="23"/>
  <c r="X745"/>
  <c r="E745" i="10"/>
  <c r="X745" s="1"/>
  <c r="E581"/>
  <c r="X581" s="1"/>
  <c r="X581" i="23"/>
  <c r="Z458"/>
  <c r="I458" i="10"/>
  <c r="Z458" s="1"/>
  <c r="X294" i="23"/>
  <c r="E294" i="10"/>
  <c r="X294" s="1"/>
  <c r="I1155"/>
  <c r="Z1155" s="1"/>
  <c r="Z1155" i="23"/>
  <c r="Z909"/>
  <c r="I909" i="10"/>
  <c r="Z909" s="1"/>
  <c r="I786"/>
  <c r="Z786" s="1"/>
  <c r="Z786" i="23"/>
  <c r="Z745"/>
  <c r="I745" i="10"/>
  <c r="Z745" s="1"/>
  <c r="Q663"/>
  <c r="AD663" s="1"/>
  <c r="AD663" i="23"/>
  <c r="AB663"/>
  <c r="M663" i="10"/>
  <c r="AB663" s="1"/>
  <c r="Z499" i="23"/>
  <c r="I499" i="10"/>
  <c r="Z499" s="1"/>
  <c r="M335"/>
  <c r="AB335" s="1"/>
  <c r="AB335" i="23"/>
  <c r="Z335"/>
  <c r="I335" i="10"/>
  <c r="Z335" s="1"/>
  <c r="X335" i="23"/>
  <c r="E335" i="10"/>
  <c r="X335" s="1"/>
  <c r="Z89" i="23"/>
  <c r="I89" i="10"/>
  <c r="Z89" s="1"/>
  <c r="M1196"/>
  <c r="AB1196" s="1"/>
  <c r="AB1196" i="23"/>
  <c r="Y1128" i="10"/>
  <c r="Z1196" i="23"/>
  <c r="I1196" i="10"/>
  <c r="Z1196" s="1"/>
  <c r="Y800"/>
  <c r="T2180" i="23"/>
  <c r="Q294" i="10"/>
  <c r="AD294" s="1"/>
  <c r="T2385" i="23"/>
  <c r="T1852"/>
  <c r="Z294"/>
  <c r="I294" i="10"/>
  <c r="Z294" s="1"/>
  <c r="T1442" i="23"/>
  <c r="T2139"/>
  <c r="Y677" i="10"/>
  <c r="T1811" i="23"/>
  <c r="T2426"/>
  <c r="Z923" i="10"/>
  <c r="T704"/>
  <c r="Y1169"/>
  <c r="T1565" i="23"/>
  <c r="Y554" i="10"/>
  <c r="T2303" i="23"/>
  <c r="B89"/>
  <c r="A8" i="22"/>
  <c r="AU8" s="1"/>
  <c r="A8" i="17"/>
  <c r="AU8" s="1"/>
  <c r="B89" i="10"/>
  <c r="T2057" i="23"/>
  <c r="Z1087" i="10"/>
  <c r="Z103"/>
  <c r="T2262" i="23"/>
  <c r="T1893"/>
  <c r="T2016"/>
  <c r="T1483"/>
  <c r="Y1210" i="10"/>
  <c r="Z21"/>
  <c r="T1934" i="23"/>
  <c r="T2098"/>
  <c r="T2221"/>
  <c r="Y226" i="10"/>
  <c r="T2344" i="23"/>
  <c r="AA7"/>
  <c r="K7" i="10"/>
  <c r="AA7" s="1"/>
  <c r="Z554"/>
  <c r="Y513"/>
  <c r="T1360" i="23"/>
  <c r="A18" i="19"/>
  <c r="A97" i="21"/>
  <c r="A17"/>
  <c r="A9" i="18"/>
  <c r="A17" i="20"/>
  <c r="A67"/>
  <c r="Y882" i="10"/>
  <c r="T1237" i="23"/>
  <c r="AA1196"/>
  <c r="K1196" i="10"/>
  <c r="AA1196" s="1"/>
  <c r="M1032"/>
  <c r="AB1032" s="1"/>
  <c r="AB1032" i="23"/>
  <c r="Y1046" i="10"/>
  <c r="AA991" i="23"/>
  <c r="K991" i="10"/>
  <c r="AA991" s="1"/>
  <c r="Z1005"/>
  <c r="Y964"/>
  <c r="AA868" i="23"/>
  <c r="K868" i="10"/>
  <c r="AA868" s="1"/>
  <c r="Y718"/>
  <c r="AB622" i="23"/>
  <c r="M622" i="10"/>
  <c r="AB622" s="1"/>
  <c r="Z581" i="23"/>
  <c r="I581" i="10"/>
  <c r="Z581" s="1"/>
  <c r="Z595"/>
  <c r="T540"/>
  <c r="Z513"/>
  <c r="T458"/>
  <c r="T417"/>
  <c r="T376"/>
  <c r="Z390"/>
  <c r="AA335" i="23"/>
  <c r="K335" i="10"/>
  <c r="AA335" s="1"/>
  <c r="Y349"/>
  <c r="Z308"/>
  <c r="T253"/>
  <c r="T212"/>
  <c r="Z185"/>
  <c r="AC130" i="23"/>
  <c r="O130" i="10"/>
  <c r="AC130" s="1"/>
  <c r="T171"/>
  <c r="T130"/>
  <c r="AA89" i="23"/>
  <c r="K89" i="10"/>
  <c r="AA89" s="1"/>
  <c r="AE48" i="23"/>
  <c r="S48" i="10"/>
  <c r="AE48" s="1"/>
  <c r="Y62"/>
  <c r="Q7"/>
  <c r="AD7" s="1"/>
  <c r="AD7" i="23"/>
  <c r="X37" i="22" l="1"/>
  <c r="X38"/>
  <c r="X40"/>
  <c r="U1401" i="23" s="1"/>
  <c r="X46" i="22"/>
  <c r="X53"/>
  <c r="X45"/>
  <c r="X28"/>
  <c r="X61"/>
  <c r="AN61" s="1"/>
  <c r="X23" i="17"/>
  <c r="X19"/>
  <c r="AO19" s="1"/>
  <c r="X29"/>
  <c r="X24"/>
  <c r="X11"/>
  <c r="X14"/>
  <c r="X15"/>
  <c r="X28"/>
  <c r="X20"/>
  <c r="X10"/>
  <c r="X31"/>
  <c r="X39" i="22"/>
  <c r="BR39" s="1"/>
  <c r="X56"/>
  <c r="X51"/>
  <c r="U1852" i="23" s="1"/>
  <c r="X49" i="22"/>
  <c r="X21"/>
  <c r="X14"/>
  <c r="X30"/>
  <c r="X32"/>
  <c r="X34"/>
  <c r="X60"/>
  <c r="X63"/>
  <c r="AN63" s="1"/>
  <c r="X64"/>
  <c r="X33"/>
  <c r="AN33" s="1"/>
  <c r="X31"/>
  <c r="X62"/>
  <c r="AN62" s="1"/>
  <c r="X59"/>
  <c r="X65"/>
  <c r="AN65" s="1"/>
  <c r="X732" i="23"/>
  <c r="T736" s="1"/>
  <c r="X21" i="17"/>
  <c r="X17"/>
  <c r="X13"/>
  <c r="X7"/>
  <c r="X26"/>
  <c r="X22"/>
  <c r="X16"/>
  <c r="X12"/>
  <c r="X8"/>
  <c r="X27"/>
  <c r="X35"/>
  <c r="X54" i="22"/>
  <c r="X52"/>
  <c r="BR52" s="1"/>
  <c r="X13"/>
  <c r="X22"/>
  <c r="AN22" s="1"/>
  <c r="X35"/>
  <c r="X36"/>
  <c r="U1237" i="23" s="1"/>
  <c r="X47" i="22"/>
  <c r="X41"/>
  <c r="BR41" s="1"/>
  <c r="X17"/>
  <c r="X9"/>
  <c r="X24"/>
  <c r="X18"/>
  <c r="X10"/>
  <c r="X27"/>
  <c r="AO27" s="1"/>
  <c r="AS27" s="1"/>
  <c r="X30" i="17"/>
  <c r="X34"/>
  <c r="W67" i="22"/>
  <c r="X9" i="17"/>
  <c r="U130" i="10" s="1"/>
  <c r="T48" i="23"/>
  <c r="X55" i="22"/>
  <c r="BR55" s="1"/>
  <c r="X57"/>
  <c r="X43"/>
  <c r="X50"/>
  <c r="X48"/>
  <c r="X58"/>
  <c r="X44"/>
  <c r="BR44" s="1"/>
  <c r="X23"/>
  <c r="X19"/>
  <c r="AO19" s="1"/>
  <c r="AP19" s="1"/>
  <c r="X15"/>
  <c r="X11"/>
  <c r="X7"/>
  <c r="X26"/>
  <c r="X6"/>
  <c r="U7" i="23" s="1"/>
  <c r="X20" i="22"/>
  <c r="BR20" s="1"/>
  <c r="X16"/>
  <c r="X12"/>
  <c r="U253" i="23" s="1"/>
  <c r="X8" i="22"/>
  <c r="X29"/>
  <c r="AN29" s="1"/>
  <c r="X25"/>
  <c r="X25" i="17"/>
  <c r="X18"/>
  <c r="W39"/>
  <c r="W38"/>
  <c r="W40"/>
  <c r="W36"/>
  <c r="W37"/>
  <c r="X32"/>
  <c r="T1073" i="10"/>
  <c r="X33" i="17"/>
  <c r="T1114" i="10"/>
  <c r="W66" i="22"/>
  <c r="T7" i="10"/>
  <c r="AO40" i="22"/>
  <c r="AR40" s="1"/>
  <c r="T786" i="10"/>
  <c r="X6" i="17"/>
  <c r="BR6" s="1"/>
  <c r="W69" i="22"/>
  <c r="W68"/>
  <c r="W70"/>
  <c r="AN40"/>
  <c r="BR40"/>
  <c r="AO8"/>
  <c r="AR8" s="1"/>
  <c r="U89" i="23"/>
  <c r="T253"/>
  <c r="BR34" i="22"/>
  <c r="U1483" i="23"/>
  <c r="U1893"/>
  <c r="U1934"/>
  <c r="U1811"/>
  <c r="BR9" i="17"/>
  <c r="AN13" i="22"/>
  <c r="BR25"/>
  <c r="AO28"/>
  <c r="AP28" s="1"/>
  <c r="AO22"/>
  <c r="AS22" s="1"/>
  <c r="T663" i="10"/>
  <c r="AP40" i="22"/>
  <c r="AQ40"/>
  <c r="U1360" i="23"/>
  <c r="AO39" i="22"/>
  <c r="U2221" i="23"/>
  <c r="BR60" i="22"/>
  <c r="AO60"/>
  <c r="AN60"/>
  <c r="AN42"/>
  <c r="BR42"/>
  <c r="U2098" i="23"/>
  <c r="AO57" i="22"/>
  <c r="BR57"/>
  <c r="AN57"/>
  <c r="U2057" i="23"/>
  <c r="AN56" i="22"/>
  <c r="BR56"/>
  <c r="AO56"/>
  <c r="U1565" i="23"/>
  <c r="U2385"/>
  <c r="BR64" i="22"/>
  <c r="AO64"/>
  <c r="AN64"/>
  <c r="A19" i="19"/>
  <c r="A18" i="21"/>
  <c r="A98"/>
  <c r="A10" i="18"/>
  <c r="A18" i="20"/>
  <c r="A68"/>
  <c r="U2344" i="23"/>
  <c r="BR63" i="22"/>
  <c r="U2016" i="23"/>
  <c r="U2262"/>
  <c r="AO61" i="22"/>
  <c r="U2426" i="23"/>
  <c r="BR65" i="22"/>
  <c r="AN52"/>
  <c r="U2303" i="23"/>
  <c r="AO62" i="22"/>
  <c r="AN50"/>
  <c r="BR50"/>
  <c r="U1442" i="23"/>
  <c r="AN41" i="22"/>
  <c r="T294" i="10"/>
  <c r="BR15" i="22"/>
  <c r="AN30"/>
  <c r="AO31"/>
  <c r="AP31" s="1"/>
  <c r="B130" i="23"/>
  <c r="A9" i="22"/>
  <c r="AU9" s="1"/>
  <c r="B130" i="10"/>
  <c r="A9" i="17"/>
  <c r="AU9" s="1"/>
  <c r="BR53" i="22"/>
  <c r="AO53"/>
  <c r="U1196" i="23"/>
  <c r="U2139"/>
  <c r="AN58" i="22"/>
  <c r="AO58"/>
  <c r="BR58"/>
  <c r="BR51"/>
  <c r="AO51"/>
  <c r="U2180" i="23"/>
  <c r="AN59" i="22"/>
  <c r="BR59"/>
  <c r="AO59"/>
  <c r="BR36"/>
  <c r="AN36"/>
  <c r="T1196" i="10"/>
  <c r="AN34" i="22"/>
  <c r="T1032" i="10"/>
  <c r="BR28" i="22"/>
  <c r="BR29"/>
  <c r="T991" i="10"/>
  <c r="BR27" i="22"/>
  <c r="T868" i="10"/>
  <c r="AO24" i="22"/>
  <c r="AQ24" s="1"/>
  <c r="AO25"/>
  <c r="AP25" s="1"/>
  <c r="AO23"/>
  <c r="AQ23" s="1"/>
  <c r="AN21"/>
  <c r="BR21"/>
  <c r="AO14"/>
  <c r="AR14" s="1"/>
  <c r="U376" i="10"/>
  <c r="AO17" i="17"/>
  <c r="AN19" i="22"/>
  <c r="T622" i="10"/>
  <c r="AN18" i="22"/>
  <c r="U48" i="10"/>
  <c r="U253"/>
  <c r="AN16" i="22"/>
  <c r="AN17"/>
  <c r="T581" i="10"/>
  <c r="BR17" i="22"/>
  <c r="BR18"/>
  <c r="AN14"/>
  <c r="U171" i="10"/>
  <c r="T335"/>
  <c r="U130" i="23"/>
  <c r="BR12" i="22"/>
  <c r="AN7"/>
  <c r="AN8"/>
  <c r="BR8"/>
  <c r="AN9" i="17"/>
  <c r="T89" i="10"/>
  <c r="AP8" i="22"/>
  <c r="AS8"/>
  <c r="AN6"/>
  <c r="BR6"/>
  <c r="AO6"/>
  <c r="U7" i="10"/>
  <c r="AN6" i="17"/>
  <c r="AN12" i="22" l="1"/>
  <c r="AN20"/>
  <c r="BR33"/>
  <c r="AO36"/>
  <c r="AN51"/>
  <c r="AO41"/>
  <c r="BR62"/>
  <c r="AO65"/>
  <c r="BR61"/>
  <c r="AN55"/>
  <c r="AO63"/>
  <c r="AS63" s="1"/>
  <c r="AO44"/>
  <c r="AN39"/>
  <c r="AO12"/>
  <c r="AO55"/>
  <c r="AS55" s="1"/>
  <c r="AN44"/>
  <c r="X773" i="23"/>
  <c r="T777" s="1"/>
  <c r="AO6" i="17"/>
  <c r="AP6" s="1"/>
  <c r="AQ8" i="22"/>
  <c r="AS40"/>
  <c r="AO9" i="17"/>
  <c r="AS9" s="1"/>
  <c r="BR13" i="22"/>
  <c r="AN53"/>
  <c r="AO50"/>
  <c r="AR50" s="1"/>
  <c r="AO52"/>
  <c r="AP52" s="1"/>
  <c r="AO42"/>
  <c r="AR42" s="1"/>
  <c r="BR30"/>
  <c r="U991" i="23"/>
  <c r="AN23" i="22"/>
  <c r="U704" i="23"/>
  <c r="AN24" i="22"/>
  <c r="U745" i="23"/>
  <c r="BR16" i="22"/>
  <c r="U417" i="23"/>
  <c r="AO29" i="22"/>
  <c r="U950" i="23"/>
  <c r="AN27" i="22"/>
  <c r="U868" i="23"/>
  <c r="AO21" i="22"/>
  <c r="U622" i="23"/>
  <c r="BR14" i="22"/>
  <c r="U335" i="23"/>
  <c r="BR19" i="22"/>
  <c r="U540" i="23"/>
  <c r="AO18" i="22"/>
  <c r="U499" i="23"/>
  <c r="AO11" i="22"/>
  <c r="AQ11" s="1"/>
  <c r="U212" i="23"/>
  <c r="AN10" i="22"/>
  <c r="U171" i="23"/>
  <c r="BR31" i="22"/>
  <c r="U1032" i="23"/>
  <c r="AO26" i="22"/>
  <c r="AP26" s="1"/>
  <c r="U827" i="23"/>
  <c r="AN15" i="22"/>
  <c r="U376" i="23"/>
  <c r="AN32" i="22"/>
  <c r="U1073" i="23"/>
  <c r="AO17" i="22"/>
  <c r="U458" i="23"/>
  <c r="AO7" i="22"/>
  <c r="AQ7" s="1"/>
  <c r="U48" i="23"/>
  <c r="BR22" i="22"/>
  <c r="U663" i="23"/>
  <c r="AN28" i="22"/>
  <c r="U909" i="23"/>
  <c r="AN25" i="22"/>
  <c r="U786" i="23"/>
  <c r="AO20" i="22"/>
  <c r="U581" i="23"/>
  <c r="AO13" i="22"/>
  <c r="U294" i="23"/>
  <c r="AO33" i="22"/>
  <c r="U1114" i="23"/>
  <c r="AO34" i="22"/>
  <c r="U1155" i="23"/>
  <c r="AQ31" i="22"/>
  <c r="U1729" i="23"/>
  <c r="BR48" i="22"/>
  <c r="AN48"/>
  <c r="AO48"/>
  <c r="U1770" i="23"/>
  <c r="BR49" i="22"/>
  <c r="AO49"/>
  <c r="AN49"/>
  <c r="U1278" i="23"/>
  <c r="BR37" i="22"/>
  <c r="AO37"/>
  <c r="AN37"/>
  <c r="AN54"/>
  <c r="AO54"/>
  <c r="U1975" i="23"/>
  <c r="BR54" i="22"/>
  <c r="U1606" i="23"/>
  <c r="BR45" i="22"/>
  <c r="AO45"/>
  <c r="AN45"/>
  <c r="U1524" i="23"/>
  <c r="BR43" i="22"/>
  <c r="AO43"/>
  <c r="AN43"/>
  <c r="AO47"/>
  <c r="BR47"/>
  <c r="U1688" i="23"/>
  <c r="AN47" i="22"/>
  <c r="U1647" i="23"/>
  <c r="AO46" i="22"/>
  <c r="AN46"/>
  <c r="BR46"/>
  <c r="BR38"/>
  <c r="AO38"/>
  <c r="U1319" i="23"/>
  <c r="AN38" i="22"/>
  <c r="AO30"/>
  <c r="AR30" s="1"/>
  <c r="AO16"/>
  <c r="AP16" s="1"/>
  <c r="BR26"/>
  <c r="AN26"/>
  <c r="AN31"/>
  <c r="AR24"/>
  <c r="AS59"/>
  <c r="AQ59"/>
  <c r="AR59"/>
  <c r="AP59"/>
  <c r="AS51"/>
  <c r="AQ51"/>
  <c r="AR51"/>
  <c r="AP51"/>
  <c r="AS41"/>
  <c r="AQ41"/>
  <c r="AR41"/>
  <c r="AP41"/>
  <c r="AS65"/>
  <c r="AQ65"/>
  <c r="AP65"/>
  <c r="AR65"/>
  <c r="AQ55"/>
  <c r="AP55"/>
  <c r="AQ63"/>
  <c r="AP63"/>
  <c r="AR64"/>
  <c r="AP64"/>
  <c r="AS64"/>
  <c r="AQ64"/>
  <c r="AR44"/>
  <c r="AP44"/>
  <c r="AS44"/>
  <c r="AQ44"/>
  <c r="AP42"/>
  <c r="AR60"/>
  <c r="AP60"/>
  <c r="AS60"/>
  <c r="AQ60"/>
  <c r="AS39"/>
  <c r="AQ39"/>
  <c r="AR39"/>
  <c r="AP39"/>
  <c r="AR36"/>
  <c r="AP36"/>
  <c r="AS36"/>
  <c r="AQ36"/>
  <c r="AR58"/>
  <c r="AP58"/>
  <c r="AS58"/>
  <c r="AQ58"/>
  <c r="AS53"/>
  <c r="AQ53"/>
  <c r="AR53"/>
  <c r="AP53"/>
  <c r="AP50"/>
  <c r="AR62"/>
  <c r="AP62"/>
  <c r="AS62"/>
  <c r="AQ62"/>
  <c r="AS61"/>
  <c r="AQ61"/>
  <c r="AR61"/>
  <c r="AP61"/>
  <c r="AR56"/>
  <c r="AP56"/>
  <c r="AS56"/>
  <c r="AQ56"/>
  <c r="AS57"/>
  <c r="AQ57"/>
  <c r="AR57"/>
  <c r="AP57"/>
  <c r="AN35"/>
  <c r="AO35"/>
  <c r="BR35"/>
  <c r="BR7"/>
  <c r="AO15"/>
  <c r="AS15" s="1"/>
  <c r="BR23"/>
  <c r="BR24"/>
  <c r="BR32"/>
  <c r="A20" i="19"/>
  <c r="A19" i="21"/>
  <c r="A99"/>
  <c r="A19" i="20"/>
  <c r="A11" i="18"/>
  <c r="A69" i="20"/>
  <c r="B171" i="10"/>
  <c r="B171" i="23"/>
  <c r="A10" i="17"/>
  <c r="AU10" s="1"/>
  <c r="A10" i="22"/>
  <c r="AU10" s="1"/>
  <c r="AO32"/>
  <c r="AR32" s="1"/>
  <c r="AS31"/>
  <c r="BR33" i="17"/>
  <c r="AO33"/>
  <c r="AN33"/>
  <c r="U1114" i="10"/>
  <c r="U1196"/>
  <c r="BR35" i="17"/>
  <c r="AN35"/>
  <c r="AO35"/>
  <c r="AO32"/>
  <c r="U1073" i="10"/>
  <c r="BR32" i="17"/>
  <c r="AN32"/>
  <c r="BR34"/>
  <c r="AO34"/>
  <c r="U1155" i="10"/>
  <c r="AN34" i="17"/>
  <c r="AN18"/>
  <c r="AR31" i="22"/>
  <c r="AQ32"/>
  <c r="AS28"/>
  <c r="AS30"/>
  <c r="AO31" i="17"/>
  <c r="BR31"/>
  <c r="AN31"/>
  <c r="U1032" i="10"/>
  <c r="AQ27" i="22"/>
  <c r="AQ28"/>
  <c r="AR28"/>
  <c r="AS14"/>
  <c r="AO28" i="17"/>
  <c r="BR28"/>
  <c r="AN28"/>
  <c r="U909" i="10"/>
  <c r="U991"/>
  <c r="AN30" i="17"/>
  <c r="BR30"/>
  <c r="AO30"/>
  <c r="AN29"/>
  <c r="AO29"/>
  <c r="BR29"/>
  <c r="U950" i="10"/>
  <c r="BR12" i="17"/>
  <c r="AO15"/>
  <c r="AR15" s="1"/>
  <c r="AO18"/>
  <c r="AR18" s="1"/>
  <c r="BR18"/>
  <c r="U499" i="10"/>
  <c r="AR27" i="22"/>
  <c r="AP27"/>
  <c r="AN22" i="17"/>
  <c r="U663" i="10"/>
  <c r="AO22" i="17"/>
  <c r="BR22"/>
  <c r="AN25"/>
  <c r="BR25"/>
  <c r="AO25"/>
  <c r="U786" i="10"/>
  <c r="AR22" i="22"/>
  <c r="AP23"/>
  <c r="AO24" i="17"/>
  <c r="U745" i="10"/>
  <c r="AN24" i="17"/>
  <c r="BR24"/>
  <c r="BR23"/>
  <c r="AN23"/>
  <c r="U704" i="10"/>
  <c r="AO23" i="17"/>
  <c r="AN26"/>
  <c r="AO26"/>
  <c r="U827" i="10"/>
  <c r="BR26" i="17"/>
  <c r="BR27"/>
  <c r="AO27"/>
  <c r="U868" i="10"/>
  <c r="AN27" i="17"/>
  <c r="AP24" i="22"/>
  <c r="AS24"/>
  <c r="AQ25"/>
  <c r="AS25"/>
  <c r="AR25"/>
  <c r="AR23"/>
  <c r="AP22"/>
  <c r="AS23"/>
  <c r="AQ22"/>
  <c r="AN7" i="17"/>
  <c r="U417" i="10"/>
  <c r="BR19" i="17"/>
  <c r="BR7"/>
  <c r="AO12"/>
  <c r="AP12" s="1"/>
  <c r="BR15"/>
  <c r="AN15"/>
  <c r="AO7"/>
  <c r="AP7" s="1"/>
  <c r="AN12"/>
  <c r="AO16"/>
  <c r="AS16" s="1"/>
  <c r="AN16"/>
  <c r="AP14" i="22"/>
  <c r="BR17" i="17"/>
  <c r="U540" i="10"/>
  <c r="AO11" i="17"/>
  <c r="AR11" s="1"/>
  <c r="AQ14" i="22"/>
  <c r="AN17" i="17"/>
  <c r="U458" i="10"/>
  <c r="AN19" i="17"/>
  <c r="BR16"/>
  <c r="AO21"/>
  <c r="AN21"/>
  <c r="U622" i="10"/>
  <c r="BR21" i="17"/>
  <c r="BR11"/>
  <c r="AR19" i="22"/>
  <c r="AN11" i="17"/>
  <c r="U212" i="10"/>
  <c r="AQ19" i="22"/>
  <c r="AS19"/>
  <c r="AN20" i="17"/>
  <c r="U581" i="10"/>
  <c r="AO20" i="17"/>
  <c r="BR20"/>
  <c r="AR15" i="22"/>
  <c r="AS19" i="17"/>
  <c r="AP19"/>
  <c r="AQ19"/>
  <c r="AR19"/>
  <c r="AO10"/>
  <c r="AS10" s="1"/>
  <c r="AP17"/>
  <c r="AS17"/>
  <c r="AR17"/>
  <c r="AQ17"/>
  <c r="AN10"/>
  <c r="BR10"/>
  <c r="U335" i="10"/>
  <c r="AO14" i="17"/>
  <c r="BR14"/>
  <c r="AN14"/>
  <c r="U294" i="10"/>
  <c r="AN13" i="17"/>
  <c r="AO13"/>
  <c r="BR13"/>
  <c r="BR10" i="22"/>
  <c r="AO10"/>
  <c r="AN11"/>
  <c r="BR11"/>
  <c r="AQ12"/>
  <c r="AR12"/>
  <c r="AS12"/>
  <c r="AP12"/>
  <c r="AO9"/>
  <c r="AN9"/>
  <c r="BR9"/>
  <c r="AQ9" i="17"/>
  <c r="BR8"/>
  <c r="AO8"/>
  <c r="U89" i="10"/>
  <c r="AN8" i="17"/>
  <c r="AR6" i="22"/>
  <c r="AP6"/>
  <c r="AS6"/>
  <c r="AQ6"/>
  <c r="AS6" i="17" l="1"/>
  <c r="AR6"/>
  <c r="AQ6"/>
  <c r="AP30" i="22"/>
  <c r="AQ50"/>
  <c r="AQ42"/>
  <c r="AR9" i="17"/>
  <c r="AS11" i="22"/>
  <c r="AQ15"/>
  <c r="AS52"/>
  <c r="AR63"/>
  <c r="AR55"/>
  <c r="X814" i="23"/>
  <c r="T818" s="1"/>
  <c r="AP9" i="17"/>
  <c r="AQ15"/>
  <c r="AR16" i="22"/>
  <c r="AR52"/>
  <c r="AR11"/>
  <c r="AP11"/>
  <c r="AS16"/>
  <c r="AQ16"/>
  <c r="AS32"/>
  <c r="AS7"/>
  <c r="AQ52"/>
  <c r="AP15"/>
  <c r="AQ30"/>
  <c r="AS50"/>
  <c r="AS42"/>
  <c r="AR34"/>
  <c r="AP34"/>
  <c r="AS34"/>
  <c r="AQ34"/>
  <c r="AS33"/>
  <c r="AQ33"/>
  <c r="AR33"/>
  <c r="AP33"/>
  <c r="AS13"/>
  <c r="AQ13"/>
  <c r="AR13"/>
  <c r="AP13"/>
  <c r="AQ20"/>
  <c r="AR20"/>
  <c r="AS20"/>
  <c r="AP20"/>
  <c r="AR7"/>
  <c r="AP7"/>
  <c r="AS17"/>
  <c r="AQ17"/>
  <c r="AP17"/>
  <c r="AR17"/>
  <c r="AR26"/>
  <c r="AS26"/>
  <c r="AQ26"/>
  <c r="AQ18"/>
  <c r="AR18"/>
  <c r="AP18"/>
  <c r="AS18"/>
  <c r="AR21"/>
  <c r="AP21"/>
  <c r="AQ21"/>
  <c r="AS21"/>
  <c r="AP29"/>
  <c r="AR29"/>
  <c r="AS29"/>
  <c r="AQ29"/>
  <c r="AS47"/>
  <c r="AR47"/>
  <c r="AQ47"/>
  <c r="AP47"/>
  <c r="AS43"/>
  <c r="AR43"/>
  <c r="AQ43"/>
  <c r="AP43"/>
  <c r="AS45"/>
  <c r="AR45"/>
  <c r="AQ45"/>
  <c r="AP45"/>
  <c r="AQ37"/>
  <c r="AP37"/>
  <c r="AS37"/>
  <c r="AR37"/>
  <c r="AS49"/>
  <c r="AR49"/>
  <c r="AQ49"/>
  <c r="AP49"/>
  <c r="AR38"/>
  <c r="AS38"/>
  <c r="AP38"/>
  <c r="AQ38"/>
  <c r="AR46"/>
  <c r="AS46"/>
  <c r="AP46"/>
  <c r="AQ46"/>
  <c r="AR54"/>
  <c r="AS54"/>
  <c r="AP54"/>
  <c r="AQ54"/>
  <c r="AR48"/>
  <c r="AS48"/>
  <c r="AP48"/>
  <c r="AQ48"/>
  <c r="AS35"/>
  <c r="AQ35"/>
  <c r="AR35"/>
  <c r="AP35"/>
  <c r="AP32"/>
  <c r="A11" i="17"/>
  <c r="AU11" s="1"/>
  <c r="B212" i="10"/>
  <c r="B212" i="23"/>
  <c r="A11" i="22"/>
  <c r="AU11" s="1"/>
  <c r="A21" i="19"/>
  <c r="A100" i="21"/>
  <c r="A20"/>
  <c r="A20" i="20"/>
  <c r="A70"/>
  <c r="A12" i="18"/>
  <c r="AP34" i="17"/>
  <c r="AQ34"/>
  <c r="AR34"/>
  <c r="AS34"/>
  <c r="AR32"/>
  <c r="AP32"/>
  <c r="AS32"/>
  <c r="AQ32"/>
  <c r="AP35"/>
  <c r="AS35"/>
  <c r="AQ35"/>
  <c r="AR35"/>
  <c r="AQ33"/>
  <c r="AS33"/>
  <c r="AP33"/>
  <c r="AR33"/>
  <c r="AQ11"/>
  <c r="AS31"/>
  <c r="AQ31"/>
  <c r="AP31"/>
  <c r="AR31"/>
  <c r="AQ18"/>
  <c r="AS15"/>
  <c r="AP15"/>
  <c r="AP29"/>
  <c r="AR29"/>
  <c r="AS29"/>
  <c r="AQ29"/>
  <c r="AR30"/>
  <c r="AS30"/>
  <c r="AQ30"/>
  <c r="AP30"/>
  <c r="AS28"/>
  <c r="AR28"/>
  <c r="AQ28"/>
  <c r="AP28"/>
  <c r="AS18"/>
  <c r="AP18"/>
  <c r="AS24"/>
  <c r="AP24"/>
  <c r="AR24"/>
  <c r="AQ24"/>
  <c r="AR25"/>
  <c r="AP25"/>
  <c r="AQ25"/>
  <c r="AS25"/>
  <c r="AP27"/>
  <c r="AR27"/>
  <c r="AS27"/>
  <c r="AQ27"/>
  <c r="AP26"/>
  <c r="AQ26"/>
  <c r="AR26"/>
  <c r="AS26"/>
  <c r="AQ23"/>
  <c r="AP23"/>
  <c r="AR23"/>
  <c r="AS23"/>
  <c r="AP22"/>
  <c r="AQ22"/>
  <c r="AR22"/>
  <c r="AS22"/>
  <c r="AQ7"/>
  <c r="AS12"/>
  <c r="AR12"/>
  <c r="AQ16"/>
  <c r="AS7"/>
  <c r="AQ12"/>
  <c r="AR16"/>
  <c r="AP11"/>
  <c r="AR7"/>
  <c r="AP16"/>
  <c r="AS11"/>
  <c r="AR21"/>
  <c r="AP21"/>
  <c r="AQ21"/>
  <c r="AS21"/>
  <c r="AP20"/>
  <c r="AR20"/>
  <c r="AS20"/>
  <c r="AQ20"/>
  <c r="AQ10"/>
  <c r="AR10"/>
  <c r="AP10"/>
  <c r="AR13"/>
  <c r="AP13"/>
  <c r="AS13"/>
  <c r="AQ13"/>
  <c r="AR14"/>
  <c r="AS14"/>
  <c r="AQ14"/>
  <c r="AP14"/>
  <c r="AS10" i="22"/>
  <c r="AQ10"/>
  <c r="AR10"/>
  <c r="AP10"/>
  <c r="AR9"/>
  <c r="AP9"/>
  <c r="AS9"/>
  <c r="AQ9"/>
  <c r="AQ8" i="17"/>
  <c r="AR8"/>
  <c r="AS8"/>
  <c r="AP8"/>
  <c r="X855" i="23" l="1"/>
  <c r="T859" s="1"/>
  <c r="B253"/>
  <c r="A12" i="17"/>
  <c r="AU12" s="1"/>
  <c r="B253" i="10"/>
  <c r="A12" i="22"/>
  <c r="AU12" s="1"/>
  <c r="A22" i="19"/>
  <c r="A101" i="21"/>
  <c r="A21"/>
  <c r="A21" i="20"/>
  <c r="A71"/>
  <c r="A13" i="18"/>
  <c r="X896" i="23" l="1"/>
  <c r="T900" s="1"/>
  <c r="A13" i="22"/>
  <c r="AU13" s="1"/>
  <c r="B294" i="10"/>
  <c r="B294" i="23"/>
  <c r="A13" i="17"/>
  <c r="AU13" s="1"/>
  <c r="A23" i="19"/>
  <c r="A22" i="21"/>
  <c r="A102"/>
  <c r="A22" i="20"/>
  <c r="A72"/>
  <c r="A14" i="18"/>
  <c r="X937" i="23" l="1"/>
  <c r="T941" s="1"/>
  <c r="B335"/>
  <c r="A14" i="22"/>
  <c r="AU14" s="1"/>
  <c r="B335" i="10"/>
  <c r="A14" i="17"/>
  <c r="AU14" s="1"/>
  <c r="A24" i="19"/>
  <c r="A103" i="21"/>
  <c r="A23"/>
  <c r="A15" i="18"/>
  <c r="A23" i="20"/>
  <c r="A73"/>
  <c r="X978" i="23" l="1"/>
  <c r="T982" s="1"/>
  <c r="A15" i="17"/>
  <c r="AU15" s="1"/>
  <c r="B376" i="23"/>
  <c r="B376" i="10"/>
  <c r="A15" i="22"/>
  <c r="AU15" s="1"/>
  <c r="A25" i="19"/>
  <c r="A24" i="21"/>
  <c r="A16" i="18"/>
  <c r="A24" i="20"/>
  <c r="A74"/>
  <c r="A104" i="21"/>
  <c r="X1019" i="23" l="1"/>
  <c r="T1023" s="1"/>
  <c r="A16" i="17"/>
  <c r="AU16" s="1"/>
  <c r="A16" i="22"/>
  <c r="AU16" s="1"/>
  <c r="B417" i="23"/>
  <c r="B417" i="10"/>
  <c r="A26" i="19"/>
  <c r="A25" i="21"/>
  <c r="A105"/>
  <c r="A75" i="20"/>
  <c r="A25"/>
  <c r="A17" i="18"/>
  <c r="X1060" i="23" l="1"/>
  <c r="T1064" s="1"/>
  <c r="A17" i="22"/>
  <c r="AU17" s="1"/>
  <c r="B458" i="10"/>
  <c r="B458" i="23"/>
  <c r="A17" i="17"/>
  <c r="AU17" s="1"/>
  <c r="A27" i="19"/>
  <c r="A106" i="21"/>
  <c r="A26"/>
  <c r="A26" i="20"/>
  <c r="A76"/>
  <c r="A18" i="18"/>
  <c r="X1101" i="23" l="1"/>
  <c r="T1105" s="1"/>
  <c r="B499"/>
  <c r="A18" i="22"/>
  <c r="AU18" s="1"/>
  <c r="A18" i="17"/>
  <c r="AU18" s="1"/>
  <c r="B499" i="10"/>
  <c r="A28" i="19"/>
  <c r="A107" i="21"/>
  <c r="A27"/>
  <c r="A27" i="20"/>
  <c r="A19" i="18"/>
  <c r="A77" i="20"/>
  <c r="X1142" i="23" l="1"/>
  <c r="T1146" s="1"/>
  <c r="A19" i="17"/>
  <c r="AU19" s="1"/>
  <c r="B540" i="23"/>
  <c r="A19" i="22"/>
  <c r="AU19" s="1"/>
  <c r="B540" i="10"/>
  <c r="A29" i="19"/>
  <c r="A108" i="21"/>
  <c r="A28" i="20"/>
  <c r="A20" i="18"/>
  <c r="A78" i="20"/>
  <c r="A28" i="21"/>
  <c r="X1183" i="23" l="1"/>
  <c r="T1187" s="1"/>
  <c r="B581" i="10"/>
  <c r="A20" i="17"/>
  <c r="AU20" s="1"/>
  <c r="B581" i="23"/>
  <c r="A20" i="22"/>
  <c r="AU20" s="1"/>
  <c r="A30" i="19"/>
  <c r="A109" i="21"/>
  <c r="A29"/>
  <c r="A79" i="20"/>
  <c r="A29"/>
  <c r="A21" i="18"/>
  <c r="X1224" i="23" l="1"/>
  <c r="T1228" s="1"/>
  <c r="A21" i="22"/>
  <c r="AU21" s="1"/>
  <c r="A21" i="17"/>
  <c r="AU21" s="1"/>
  <c r="B622" i="23"/>
  <c r="B622" i="10"/>
  <c r="A31" i="19"/>
  <c r="A30" i="21"/>
  <c r="A30" i="20"/>
  <c r="A110" i="21"/>
  <c r="A80" i="20"/>
  <c r="A22" i="18"/>
  <c r="X1265" i="23" l="1"/>
  <c r="T1269" s="1"/>
  <c r="B663"/>
  <c r="A22" i="22"/>
  <c r="AU22" s="1"/>
  <c r="B663" i="10"/>
  <c r="A22" i="17"/>
  <c r="AU22" s="1"/>
  <c r="A32" i="19"/>
  <c r="A111" i="21"/>
  <c r="A31"/>
  <c r="A23" i="18"/>
  <c r="A31" i="20"/>
  <c r="A81"/>
  <c r="X1306" i="23" l="1"/>
  <c r="T1310" s="1"/>
  <c r="A23" i="17"/>
  <c r="AU23" s="1"/>
  <c r="B704" i="23"/>
  <c r="B704" i="10"/>
  <c r="A23" i="22"/>
  <c r="AU23" s="1"/>
  <c r="A33" i="19"/>
  <c r="A112" i="21"/>
  <c r="A32"/>
  <c r="A82" i="20"/>
  <c r="A24" i="18"/>
  <c r="A32" i="20"/>
  <c r="X1347" i="23" l="1"/>
  <c r="T1351" s="1"/>
  <c r="A24" i="17"/>
  <c r="AU24" s="1"/>
  <c r="A24" i="22"/>
  <c r="AU24" s="1"/>
  <c r="B745" i="10"/>
  <c r="B745" i="23"/>
  <c r="A34" i="19"/>
  <c r="A33" i="21"/>
  <c r="A113"/>
  <c r="A83" i="20"/>
  <c r="A33"/>
  <c r="A25" i="18"/>
  <c r="X1388" i="23" l="1"/>
  <c r="T1392" s="1"/>
  <c r="A25" i="22"/>
  <c r="AU25" s="1"/>
  <c r="B786" i="10"/>
  <c r="B786" i="23"/>
  <c r="A25" i="17"/>
  <c r="AU25" s="1"/>
  <c r="A35" i="19"/>
  <c r="A114" i="21"/>
  <c r="A34"/>
  <c r="A34" i="20"/>
  <c r="A84"/>
  <c r="A26" i="18"/>
  <c r="X1429" i="23" l="1"/>
  <c r="T1433" s="1"/>
  <c r="B827"/>
  <c r="A26" i="22"/>
  <c r="AU26" s="1"/>
  <c r="B827" i="10"/>
  <c r="A26" i="17"/>
  <c r="AU26" s="1"/>
  <c r="A36" i="19"/>
  <c r="A115" i="21"/>
  <c r="A35"/>
  <c r="A27" i="18"/>
  <c r="A35" i="20"/>
  <c r="A85"/>
  <c r="X1470" i="23" l="1"/>
  <c r="T1474" s="1"/>
  <c r="B868" i="10"/>
  <c r="B868" i="23"/>
  <c r="A27" i="17"/>
  <c r="AU27" s="1"/>
  <c r="A27" i="22"/>
  <c r="AU27" s="1"/>
  <c r="A37" i="19"/>
  <c r="A36" i="21"/>
  <c r="A86" i="20"/>
  <c r="A116" i="21"/>
  <c r="A36" i="20"/>
  <c r="A28" i="18"/>
  <c r="X1511" i="23" l="1"/>
  <c r="T1515" s="1"/>
  <c r="B909" i="10"/>
  <c r="A28" i="17"/>
  <c r="AU28" s="1"/>
  <c r="A28" i="22"/>
  <c r="AU28" s="1"/>
  <c r="B909" i="23"/>
  <c r="A38" i="19"/>
  <c r="A37" i="21"/>
  <c r="A117"/>
  <c r="A37" i="20"/>
  <c r="A87"/>
  <c r="A29" i="18"/>
  <c r="X1552" i="23" l="1"/>
  <c r="T1556" s="1"/>
  <c r="A29" i="22"/>
  <c r="AU29" s="1"/>
  <c r="A29" i="17"/>
  <c r="AU29" s="1"/>
  <c r="B950" i="10"/>
  <c r="B950" i="23"/>
  <c r="A39" i="19"/>
  <c r="A118" i="21"/>
  <c r="A38"/>
  <c r="A88" i="20"/>
  <c r="A30" i="18"/>
  <c r="A38" i="20"/>
  <c r="X1593" i="23" l="1"/>
  <c r="T1597" s="1"/>
  <c r="B991"/>
  <c r="A30" i="22"/>
  <c r="AU30" s="1"/>
  <c r="B991" i="10"/>
  <c r="A30" i="17"/>
  <c r="AU30" s="1"/>
  <c r="A40" i="19"/>
  <c r="A119" i="21"/>
  <c r="A39"/>
  <c r="A31" i="18"/>
  <c r="A39" i="20"/>
  <c r="A89"/>
  <c r="X1634" i="23" l="1"/>
  <c r="T1638" s="1"/>
  <c r="A31" i="17"/>
  <c r="AU31" s="1"/>
  <c r="B1032" i="23"/>
  <c r="A31" i="22"/>
  <c r="AU31" s="1"/>
  <c r="B1032" i="10"/>
  <c r="A41" i="19"/>
  <c r="A40" i="21"/>
  <c r="A120"/>
  <c r="A90" i="20"/>
  <c r="A32" i="18"/>
  <c r="A40" i="20"/>
  <c r="X1675" i="23" l="1"/>
  <c r="T1679" s="1"/>
  <c r="A32" i="17"/>
  <c r="AU32" s="1"/>
  <c r="A32" i="22"/>
  <c r="AU32" s="1"/>
  <c r="B1073" i="23"/>
  <c r="B1073" i="10"/>
  <c r="A42" i="19"/>
  <c r="A41" i="21"/>
  <c r="A121"/>
  <c r="A91" i="20"/>
  <c r="A33" i="18"/>
  <c r="A41" i="20"/>
  <c r="X1716" i="23" l="1"/>
  <c r="T1720" s="1"/>
  <c r="B1114" i="10"/>
  <c r="A33" i="17"/>
  <c r="AU33" s="1"/>
  <c r="A33" i="22"/>
  <c r="AU33" s="1"/>
  <c r="B1114" i="23"/>
  <c r="A43" i="19"/>
  <c r="A122" i="21"/>
  <c r="A42" i="20"/>
  <c r="A92"/>
  <c r="A42" i="21"/>
  <c r="A34" i="18"/>
  <c r="X1757" i="23" l="1"/>
  <c r="T1761" s="1"/>
  <c r="A34" i="22"/>
  <c r="AU34" s="1"/>
  <c r="B1155" i="10"/>
  <c r="B1155" i="23"/>
  <c r="A34" i="17"/>
  <c r="AU34" s="1"/>
  <c r="A44" i="19"/>
  <c r="A35" i="18"/>
  <c r="A43" i="20"/>
  <c r="A43" i="21"/>
  <c r="A123"/>
  <c r="A93" i="20"/>
  <c r="X1798" i="23" l="1"/>
  <c r="T1802" s="1"/>
  <c r="B1196"/>
  <c r="A35" i="17"/>
  <c r="AU35" s="1"/>
  <c r="B1196" i="10"/>
  <c r="A35" i="22"/>
  <c r="AU35" s="1"/>
  <c r="A45" i="19"/>
  <c r="A36" i="18"/>
  <c r="A124" i="21"/>
  <c r="A44"/>
  <c r="X1839" i="23" l="1"/>
  <c r="T1843" s="1"/>
  <c r="B1237"/>
  <c r="A36" i="22"/>
  <c r="AU36" s="1"/>
  <c r="A46" i="19"/>
  <c r="A37" i="18"/>
  <c r="A125" i="21"/>
  <c r="A45"/>
  <c r="X1880" i="23" l="1"/>
  <c r="T1884" s="1"/>
  <c r="B1278"/>
  <c r="A37" i="22"/>
  <c r="AU37" s="1"/>
  <c r="A38" i="18"/>
  <c r="A47" i="19"/>
  <c r="A126" i="21"/>
  <c r="A46"/>
  <c r="X1921" i="23" l="1"/>
  <c r="T1925" s="1"/>
  <c r="A39" i="18"/>
  <c r="A48" i="19"/>
  <c r="A47" i="21"/>
  <c r="A127"/>
  <c r="B1319" i="23"/>
  <c r="A38" i="22"/>
  <c r="AU38" s="1"/>
  <c r="X1962" i="23" l="1"/>
  <c r="T1966" s="1"/>
  <c r="A49" i="19"/>
  <c r="A40" i="18"/>
  <c r="A128" i="21"/>
  <c r="A48"/>
  <c r="B1360" i="23"/>
  <c r="A39" i="22"/>
  <c r="AU39" s="1"/>
  <c r="X2003" i="23" l="1"/>
  <c r="T2007" s="1"/>
  <c r="B1401"/>
  <c r="A40" i="22"/>
  <c r="AU40" s="1"/>
  <c r="A50" i="19"/>
  <c r="A41" i="18"/>
  <c r="A129" i="21"/>
  <c r="A49"/>
  <c r="X2044" i="23" l="1"/>
  <c r="T2048" s="1"/>
  <c r="B1442"/>
  <c r="A41" i="22"/>
  <c r="AU41" s="1"/>
  <c r="A51" i="19"/>
  <c r="A130" i="21"/>
  <c r="A42" i="18"/>
  <c r="A50" i="21"/>
  <c r="X2085" i="23" l="1"/>
  <c r="T2089" s="1"/>
  <c r="A52" i="19"/>
  <c r="A43" i="18"/>
  <c r="A51" i="21"/>
  <c r="A131"/>
  <c r="B1483" i="23"/>
  <c r="A42" i="22"/>
  <c r="AU42" s="1"/>
  <c r="X2126" i="23" l="1"/>
  <c r="T2130" s="1"/>
  <c r="A43" i="22"/>
  <c r="AU43" s="1"/>
  <c r="B1524" i="23"/>
  <c r="A53" i="19"/>
  <c r="A132" i="21"/>
  <c r="A44" i="18"/>
  <c r="A52" i="21"/>
  <c r="X2167" i="23" l="1"/>
  <c r="T2171" s="1"/>
  <c r="B1565"/>
  <c r="A44" i="22"/>
  <c r="AU44" s="1"/>
  <c r="A54" i="19"/>
  <c r="A133" i="21"/>
  <c r="A45" i="18"/>
  <c r="A53" i="21"/>
  <c r="X2208" i="23" l="1"/>
  <c r="T2212" s="1"/>
  <c r="A55" i="19"/>
  <c r="A46" i="18"/>
  <c r="A134" i="21"/>
  <c r="A54"/>
  <c r="A45" i="22"/>
  <c r="AU45" s="1"/>
  <c r="B1606" i="23"/>
  <c r="X2249" l="1"/>
  <c r="T2253" s="1"/>
  <c r="A46" i="22"/>
  <c r="AU46" s="1"/>
  <c r="B1647" i="23"/>
  <c r="A56" i="19"/>
  <c r="A55" i="21"/>
  <c r="A47" i="18"/>
  <c r="A135" i="21"/>
  <c r="X2290" i="23" l="1"/>
  <c r="T2294" s="1"/>
  <c r="A57" i="19"/>
  <c r="A48" i="18"/>
  <c r="A56" i="21"/>
  <c r="A136"/>
  <c r="A47" i="22"/>
  <c r="AU47" s="1"/>
  <c r="B1688" i="23"/>
  <c r="X2331" l="1"/>
  <c r="T2335" s="1"/>
  <c r="B1729"/>
  <c r="A48" i="22"/>
  <c r="AU48" s="1"/>
  <c r="A58" i="19"/>
  <c r="A137" i="21"/>
  <c r="A49" i="18"/>
  <c r="A57" i="21"/>
  <c r="X2372" i="23" l="1"/>
  <c r="T2376" s="1"/>
  <c r="A59" i="19"/>
  <c r="A138" i="21"/>
  <c r="A58"/>
  <c r="A50" i="18"/>
  <c r="A49" i="22"/>
  <c r="AU49" s="1"/>
  <c r="B1770" i="23"/>
  <c r="X2413" l="1"/>
  <c r="T2417" s="1"/>
  <c r="B1811"/>
  <c r="A50" i="22"/>
  <c r="AU50" s="1"/>
  <c r="A59" i="21"/>
  <c r="A139"/>
  <c r="A51" i="18"/>
  <c r="A60" i="19"/>
  <c r="X2454" i="23" l="1"/>
  <c r="T2458" s="1"/>
  <c r="AN159" i="21"/>
  <c r="AN155"/>
  <c r="AN156"/>
  <c r="AN154"/>
  <c r="AN157"/>
  <c r="AN158"/>
  <c r="A61" i="19"/>
  <c r="A140" i="21"/>
  <c r="A52" i="18"/>
  <c r="A60" i="21"/>
  <c r="B1852" i="23"/>
  <c r="A51" i="22"/>
  <c r="AU51" s="1"/>
  <c r="B1893" i="23" l="1"/>
  <c r="A52" i="22"/>
  <c r="AU52" s="1"/>
  <c r="A62" i="19"/>
  <c r="A53" i="18"/>
  <c r="A141" i="21"/>
  <c r="A61"/>
  <c r="A63" i="19" l="1"/>
  <c r="A54" i="18"/>
  <c r="A142" i="21"/>
  <c r="A62"/>
  <c r="B1934" i="23"/>
  <c r="A53" i="22"/>
  <c r="AU53" s="1"/>
  <c r="B1975" i="23" l="1"/>
  <c r="A54" i="22"/>
  <c r="AU54" s="1"/>
  <c r="A64" i="19"/>
  <c r="A55" i="18"/>
  <c r="A63" i="21"/>
  <c r="A143"/>
  <c r="A65" i="19" l="1"/>
  <c r="A56" i="18"/>
  <c r="A144" i="21"/>
  <c r="A64"/>
  <c r="B2016" i="23"/>
  <c r="A55" i="22"/>
  <c r="AU55" s="1"/>
  <c r="B2057" i="23" l="1"/>
  <c r="A56" i="22"/>
  <c r="AU56" s="1"/>
  <c r="A66" i="19"/>
  <c r="A57" i="18"/>
  <c r="A145" i="21"/>
  <c r="A65"/>
  <c r="B2098" i="23" l="1"/>
  <c r="A57" i="22"/>
  <c r="AU57" s="1"/>
  <c r="A58" i="18"/>
  <c r="A67" i="19"/>
  <c r="A146" i="21"/>
  <c r="A66"/>
  <c r="A68" i="19" l="1"/>
  <c r="A67" i="21"/>
  <c r="A59" i="18"/>
  <c r="A147" i="21"/>
  <c r="B2139" i="23"/>
  <c r="A58" i="22"/>
  <c r="AU58" s="1"/>
  <c r="B2180" i="23" l="1"/>
  <c r="A59" i="22"/>
  <c r="AU59" s="1"/>
  <c r="A69" i="19"/>
  <c r="A60" i="18"/>
  <c r="A148" i="21"/>
  <c r="A68"/>
  <c r="B2221" i="23" l="1"/>
  <c r="A60" i="22"/>
  <c r="AU60" s="1"/>
  <c r="A70" i="19"/>
  <c r="A61" i="18"/>
  <c r="A149" i="21"/>
  <c r="A69"/>
  <c r="B2262" i="23" l="1"/>
  <c r="A61" i="22"/>
  <c r="AU61" s="1"/>
  <c r="A71" i="19"/>
  <c r="A62" i="18"/>
  <c r="A150" i="21"/>
  <c r="A70"/>
  <c r="B2303" i="23" l="1"/>
  <c r="A62" i="22"/>
  <c r="AU62" s="1"/>
  <c r="A72" i="19"/>
  <c r="A63" i="18"/>
  <c r="A71" i="21"/>
  <c r="A151"/>
  <c r="B2344" i="23" l="1"/>
  <c r="A63" i="22"/>
  <c r="AU63" s="1"/>
  <c r="A73" i="19"/>
  <c r="A64" i="18"/>
  <c r="A72" i="21"/>
  <c r="A152"/>
  <c r="B2385" i="23" l="1"/>
  <c r="A64" i="22"/>
  <c r="AU64" s="1"/>
  <c r="A65" i="18"/>
  <c r="A153" i="21"/>
  <c r="A73"/>
  <c r="B2426" i="23" l="1"/>
  <c r="A65" i="22"/>
  <c r="AU65" s="1"/>
</calcChain>
</file>

<file path=xl/sharedStrings.xml><?xml version="1.0" encoding="utf-8"?>
<sst xmlns="http://schemas.openxmlformats.org/spreadsheetml/2006/main" count="6857" uniqueCount="402">
  <si>
    <t>氏名</t>
    <rPh sb="0" eb="2">
      <t>シメイ</t>
    </rPh>
    <phoneticPr fontId="5"/>
  </si>
  <si>
    <t>総得点</t>
    <rPh sb="0" eb="3">
      <t>ソウトクテン</t>
    </rPh>
    <phoneticPr fontId="5"/>
  </si>
  <si>
    <t>順位</t>
    <rPh sb="0" eb="2">
      <t>ジュンイ</t>
    </rPh>
    <phoneticPr fontId="5"/>
  </si>
  <si>
    <t>記録</t>
    <rPh sb="0" eb="2">
      <t>キロク</t>
    </rPh>
    <phoneticPr fontId="5"/>
  </si>
  <si>
    <t>得点</t>
    <rPh sb="0" eb="2">
      <t>トクテン</t>
    </rPh>
    <phoneticPr fontId="5"/>
  </si>
  <si>
    <t>日付</t>
    <rPh sb="0" eb="2">
      <t>ヒヅケ</t>
    </rPh>
    <phoneticPr fontId="3"/>
  </si>
  <si>
    <t>no.</t>
    <phoneticPr fontId="5"/>
  </si>
  <si>
    <t>pts</t>
    <phoneticPr fontId="5"/>
  </si>
  <si>
    <t>All pts</t>
    <phoneticPr fontId="5"/>
  </si>
  <si>
    <t>Rank</t>
    <phoneticPr fontId="5"/>
  </si>
  <si>
    <t>氏名</t>
    <rPh sb="0" eb="2">
      <t>シメイ</t>
    </rPh>
    <phoneticPr fontId="3"/>
  </si>
  <si>
    <t>身長</t>
    <rPh sb="0" eb="2">
      <t>シンチョウ</t>
    </rPh>
    <phoneticPr fontId="3"/>
  </si>
  <si>
    <t>ｃｍ</t>
    <phoneticPr fontId="3"/>
  </si>
  <si>
    <t>体重</t>
    <rPh sb="0" eb="2">
      <t>タイジュウ</t>
    </rPh>
    <phoneticPr fontId="3"/>
  </si>
  <si>
    <t>ｋｇ</t>
    <phoneticPr fontId="3"/>
  </si>
  <si>
    <t>ポジション</t>
    <phoneticPr fontId="3"/>
  </si>
  <si>
    <t>20m</t>
    <phoneticPr fontId="3"/>
  </si>
  <si>
    <t>PAT</t>
    <phoneticPr fontId="3"/>
  </si>
  <si>
    <t>％FAT（体脂肪率）は２０％以下を基準とする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</si>
  <si>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3"/>
  </si>
  <si>
    <t>※</t>
    <phoneticPr fontId="3"/>
  </si>
  <si>
    <r>
      <t>LBM（除脂肪体重：</t>
    </r>
    <r>
      <rPr>
        <sz val="9"/>
        <rFont val="ＭＳ Ｐ明朝"/>
        <family val="1"/>
        <charset val="128"/>
      </rPr>
      <t>黒線</t>
    </r>
    <r>
      <rPr>
        <sz val="9"/>
        <color indexed="17"/>
        <rFont val="ＭＳ Ｐ明朝"/>
        <family val="1"/>
        <charset val="128"/>
      </rPr>
      <t>は近似値）は増加傾向が望ましい</t>
    </r>
    <rPh sb="4" eb="5">
      <t>ジョ</t>
    </rPh>
    <rPh sb="5" eb="7">
      <t>シボウ</t>
    </rPh>
    <rPh sb="7" eb="9">
      <t>タイジュウ</t>
    </rPh>
    <rPh sb="10" eb="12">
      <t>クロセン</t>
    </rPh>
    <rPh sb="13" eb="16">
      <t>キンジチ</t>
    </rPh>
    <rPh sb="18" eb="20">
      <t>ゾウカ</t>
    </rPh>
    <rPh sb="20" eb="22">
      <t>ケイコウ</t>
    </rPh>
    <rPh sb="23" eb="24">
      <t>ノゾ</t>
    </rPh>
    <phoneticPr fontId="3"/>
  </si>
  <si>
    <t>２０ｍ</t>
  </si>
  <si>
    <t>ＰｒｏＡｇｉｌｉｔｙＴｅｓｔ</t>
  </si>
  <si>
    <t>体脂肪率</t>
    <rPh sb="0" eb="4">
      <t>タイシボウリツ</t>
    </rPh>
    <phoneticPr fontId="3"/>
  </si>
  <si>
    <t>除脂肪体重</t>
    <rPh sb="0" eb="1">
      <t>ジョ</t>
    </rPh>
    <rPh sb="1" eb="3">
      <t>シボウ</t>
    </rPh>
    <rPh sb="3" eb="5">
      <t>タイジュウ</t>
    </rPh>
    <phoneticPr fontId="3"/>
  </si>
  <si>
    <t>◆フィジカルテスト得点表（女子）◆</t>
    <rPh sb="9" eb="11">
      <t>トクテン</t>
    </rPh>
    <rPh sb="11" eb="12">
      <t>ヒョウ</t>
    </rPh>
    <rPh sb="13" eb="15">
      <t>ジョシ</t>
    </rPh>
    <phoneticPr fontId="3"/>
  </si>
  <si>
    <t>種目／得点</t>
    <rPh sb="0" eb="2">
      <t>シュモク</t>
    </rPh>
    <rPh sb="3" eb="5">
      <t>トクテン</t>
    </rPh>
    <phoneticPr fontId="3"/>
  </si>
  <si>
    <t>垂直跳び</t>
    <rPh sb="0" eb="2">
      <t>スイチョク</t>
    </rPh>
    <rPh sb="2" eb="3">
      <t>ト</t>
    </rPh>
    <phoneticPr fontId="3"/>
  </si>
  <si>
    <t>ブロックジャンプ</t>
  </si>
  <si>
    <t>ＭＢオーバーヘッドスロー（１ｋｇ）</t>
    <phoneticPr fontId="3"/>
  </si>
  <si>
    <t>立ち幅跳び</t>
    <rPh sb="0" eb="1">
      <t>タ</t>
    </rPh>
    <rPh sb="2" eb="4">
      <t>ハバト</t>
    </rPh>
    <phoneticPr fontId="3"/>
  </si>
  <si>
    <t>立ち５段跳び</t>
    <rPh sb="0" eb="1">
      <t>タ</t>
    </rPh>
    <rPh sb="3" eb="4">
      <t>ダン</t>
    </rPh>
    <rPh sb="4" eb="5">
      <t>ト</t>
    </rPh>
    <phoneticPr fontId="3"/>
  </si>
  <si>
    <t>両脚３回跳び</t>
    <rPh sb="0" eb="2">
      <t>リョウアシ</t>
    </rPh>
    <rPh sb="3" eb="4">
      <t>カイ</t>
    </rPh>
    <rPh sb="4" eb="5">
      <t>ト</t>
    </rPh>
    <phoneticPr fontId="3"/>
  </si>
  <si>
    <t>両脚５回跳び</t>
    <rPh sb="0" eb="2">
      <t>リョウアシ</t>
    </rPh>
    <rPh sb="3" eb="4">
      <t>カイ</t>
    </rPh>
    <rPh sb="4" eb="5">
      <t>ト</t>
    </rPh>
    <phoneticPr fontId="3"/>
  </si>
  <si>
    <t>ＭＢバックスロー（３ｋｇ）</t>
    <phoneticPr fontId="3"/>
  </si>
  <si>
    <t>ＭＢフロントスロー（３ｋｇ）</t>
    <phoneticPr fontId="3"/>
  </si>
  <si>
    <t>３０Ｓｅｃシットアップ</t>
    <phoneticPr fontId="3"/>
  </si>
  <si>
    <t>-</t>
    <phoneticPr fontId="3"/>
  </si>
  <si>
    <t>Ｙｏ－Ｙｏ Ｔｅｓｔ （Ｒ）</t>
    <phoneticPr fontId="3"/>
  </si>
  <si>
    <t>-</t>
    <phoneticPr fontId="3"/>
  </si>
  <si>
    <t>垂直跳び</t>
    <rPh sb="0" eb="2">
      <t>スイチョク</t>
    </rPh>
    <rPh sb="2" eb="3">
      <t>ト</t>
    </rPh>
    <phoneticPr fontId="5"/>
  </si>
  <si>
    <t>３０秒シットアップ</t>
    <rPh sb="2" eb="3">
      <t>ビョウ</t>
    </rPh>
    <phoneticPr fontId="5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</si>
  <si>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3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</si>
  <si>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3"/>
  </si>
  <si>
    <t>２０ｍ</t>
    <phoneticPr fontId="5"/>
  </si>
  <si>
    <t>Yo-YoTest</t>
    <phoneticPr fontId="5"/>
  </si>
  <si>
    <t>no.</t>
    <phoneticPr fontId="3"/>
  </si>
  <si>
    <t>総得点</t>
    <rPh sb="0" eb="3">
      <t>ソウトクテン</t>
    </rPh>
    <phoneticPr fontId="3"/>
  </si>
  <si>
    <t>順位</t>
    <rPh sb="0" eb="2">
      <t>ジュンイ</t>
    </rPh>
    <phoneticPr fontId="3"/>
  </si>
  <si>
    <t>記録</t>
    <rPh sb="0" eb="2">
      <t>キロク</t>
    </rPh>
    <phoneticPr fontId="3"/>
  </si>
  <si>
    <t>得点</t>
    <rPh sb="0" eb="2">
      <t>トクテン</t>
    </rPh>
    <phoneticPr fontId="3"/>
  </si>
  <si>
    <t>pts</t>
    <phoneticPr fontId="3"/>
  </si>
  <si>
    <t>All pts</t>
    <phoneticPr fontId="3"/>
  </si>
  <si>
    <t>Rank</t>
    <phoneticPr fontId="3"/>
  </si>
  <si>
    <t>平均値</t>
    <rPh sb="0" eb="3">
      <t>ヘイキンチ</t>
    </rPh>
    <phoneticPr fontId="3"/>
  </si>
  <si>
    <t>標準偏差</t>
    <rPh sb="0" eb="2">
      <t>ヒョウジュン</t>
    </rPh>
    <rPh sb="2" eb="4">
      <t>ヘンサ</t>
    </rPh>
    <phoneticPr fontId="3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</si>
  <si>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</si>
  <si>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</si>
  <si>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</si>
  <si>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氏名</t>
    <phoneticPr fontId="21"/>
  </si>
  <si>
    <t>学年</t>
    <rPh sb="0" eb="2">
      <t>ガクネン</t>
    </rPh>
    <phoneticPr fontId="21"/>
  </si>
  <si>
    <t>２０ｍ</t>
    <phoneticPr fontId="3"/>
  </si>
  <si>
    <t>ＰｒｏＡｇｉｌｉｔｙＴｅｓｔ</t>
    <phoneticPr fontId="3"/>
  </si>
  <si>
    <t>垂直跳び</t>
    <phoneticPr fontId="3"/>
  </si>
  <si>
    <t>オーバーヘッドスロー</t>
    <phoneticPr fontId="3"/>
  </si>
  <si>
    <t>３０秒シットアップ</t>
    <phoneticPr fontId="3"/>
  </si>
  <si>
    <t>Yo-YoTest
シットアップ</t>
    <phoneticPr fontId="3"/>
  </si>
  <si>
    <t>ランニングジャンプ
スロー</t>
    <phoneticPr fontId="3"/>
  </si>
  <si>
    <t>身長</t>
    <rPh sb="0" eb="2">
      <t>シンチョウ</t>
    </rPh>
    <phoneticPr fontId="21"/>
  </si>
  <si>
    <t>最高点</t>
    <rPh sb="0" eb="3">
      <t>サイコウテン</t>
    </rPh>
    <phoneticPr fontId="3"/>
  </si>
  <si>
    <t>最低点</t>
    <rPh sb="0" eb="2">
      <t>サイテイ</t>
    </rPh>
    <rPh sb="2" eb="3">
      <t>テン</t>
    </rPh>
    <phoneticPr fontId="3"/>
  </si>
  <si>
    <t>中央値</t>
    <rPh sb="0" eb="2">
      <t>チュウオウ</t>
    </rPh>
    <rPh sb="2" eb="3">
      <t>チ</t>
    </rPh>
    <phoneticPr fontId="3"/>
  </si>
  <si>
    <t>ランニングジャンプ</t>
    <phoneticPr fontId="3"/>
  </si>
  <si>
    <t>オーバーヘッドスロー</t>
    <phoneticPr fontId="3"/>
  </si>
  <si>
    <t>Yo-YoTest</t>
    <phoneticPr fontId="3"/>
  </si>
  <si>
    <t>30秒シットアップ</t>
    <phoneticPr fontId="3"/>
  </si>
  <si>
    <t>Rank</t>
    <phoneticPr fontId="3"/>
  </si>
  <si>
    <t>総順位</t>
    <rPh sb="0" eb="1">
      <t>ソウ</t>
    </rPh>
    <rPh sb="1" eb="3">
      <t>ジュンイ</t>
    </rPh>
    <phoneticPr fontId="3"/>
  </si>
  <si>
    <t>生年月日</t>
    <rPh sb="0" eb="2">
      <t>セイネン</t>
    </rPh>
    <rPh sb="2" eb="4">
      <t>ガッピ</t>
    </rPh>
    <phoneticPr fontId="25"/>
  </si>
  <si>
    <t>利き腕</t>
    <rPh sb="0" eb="1">
      <t>キ</t>
    </rPh>
    <rPh sb="2" eb="3">
      <t>ウデ</t>
    </rPh>
    <phoneticPr fontId="25"/>
  </si>
  <si>
    <t>ポジション</t>
    <phoneticPr fontId="25"/>
  </si>
  <si>
    <t>都道府県名</t>
    <rPh sb="0" eb="4">
      <t>トドウフケン</t>
    </rPh>
    <rPh sb="4" eb="5">
      <t>メイ</t>
    </rPh>
    <phoneticPr fontId="25"/>
  </si>
  <si>
    <t>生年月日</t>
    <rPh sb="0" eb="2">
      <t>セイネン</t>
    </rPh>
    <rPh sb="2" eb="4">
      <t>ガッピ</t>
    </rPh>
    <phoneticPr fontId="21"/>
  </si>
  <si>
    <t>年齢</t>
    <rPh sb="0" eb="2">
      <t>ネンレイ</t>
    </rPh>
    <phoneticPr fontId="21"/>
  </si>
  <si>
    <t>都道府県名</t>
    <rPh sb="0" eb="4">
      <t>トドウフケン</t>
    </rPh>
    <rPh sb="4" eb="5">
      <t>メイ</t>
    </rPh>
    <phoneticPr fontId="21"/>
  </si>
  <si>
    <t>利き腕</t>
    <rPh sb="0" eb="1">
      <t>キ</t>
    </rPh>
    <rPh sb="2" eb="3">
      <t>ウデ</t>
    </rPh>
    <phoneticPr fontId="21"/>
  </si>
  <si>
    <t>ポジション</t>
    <phoneticPr fontId="21"/>
  </si>
  <si>
    <t>BMI</t>
    <phoneticPr fontId="21"/>
  </si>
  <si>
    <t>no.</t>
    <phoneticPr fontId="3"/>
  </si>
  <si>
    <t>氏名</t>
    <phoneticPr fontId="3"/>
  </si>
  <si>
    <t>学年</t>
    <rPh sb="0" eb="2">
      <t>ガクネン</t>
    </rPh>
    <phoneticPr fontId="3"/>
  </si>
  <si>
    <t>ＢＭＩ</t>
    <phoneticPr fontId="3"/>
  </si>
  <si>
    <t>各順位</t>
    <rPh sb="0" eb="1">
      <t>カク</t>
    </rPh>
    <rPh sb="1" eb="3">
      <t>ジュンイ</t>
    </rPh>
    <phoneticPr fontId="21"/>
  </si>
  <si>
    <t>Min</t>
    <phoneticPr fontId="21"/>
  </si>
  <si>
    <t>Ave</t>
    <phoneticPr fontId="21"/>
  </si>
  <si>
    <t>Max</t>
    <phoneticPr fontId="21"/>
  </si>
  <si>
    <t>Median</t>
    <phoneticPr fontId="21"/>
  </si>
  <si>
    <t>作成</t>
    <rPh sb="0" eb="2">
      <t>サクセイ</t>
    </rPh>
    <phoneticPr fontId="16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</si>
  <si>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</si>
  <si>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</si>
  <si>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</si>
  <si>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</si>
  <si>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</si>
  <si>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</si>
  <si>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sec</t>
  </si>
  <si>
    <t>cm</t>
  </si>
  <si>
    <t>m</t>
  </si>
  <si>
    <t>フリガナ</t>
    <phoneticPr fontId="26"/>
  </si>
  <si>
    <t>性別</t>
    <rPh sb="0" eb="2">
      <t>セイベツ</t>
    </rPh>
    <phoneticPr fontId="26"/>
  </si>
  <si>
    <t>身長</t>
    <rPh sb="0" eb="2">
      <t>シンチョウ</t>
    </rPh>
    <phoneticPr fontId="26"/>
  </si>
  <si>
    <t>体重</t>
    <rPh sb="0" eb="2">
      <t>タイジュウ</t>
    </rPh>
    <phoneticPr fontId="26"/>
  </si>
  <si>
    <t>体脂肪率</t>
    <rPh sb="0" eb="1">
      <t>タイ</t>
    </rPh>
    <rPh sb="1" eb="3">
      <t>シボウ</t>
    </rPh>
    <rPh sb="3" eb="4">
      <t>リツ</t>
    </rPh>
    <phoneticPr fontId="26"/>
  </si>
  <si>
    <t>kg</t>
    <phoneticPr fontId="26"/>
  </si>
  <si>
    <t>cm</t>
    <phoneticPr fontId="26"/>
  </si>
  <si>
    <t>cm</t>
    <phoneticPr fontId="26"/>
  </si>
  <si>
    <t>%</t>
    <phoneticPr fontId="26"/>
  </si>
  <si>
    <t>BMI</t>
    <phoneticPr fontId="26"/>
  </si>
  <si>
    <t>形態</t>
    <rPh sb="0" eb="2">
      <t>ケイタイ</t>
    </rPh>
    <phoneticPr fontId="3"/>
  </si>
  <si>
    <t>スピード</t>
    <phoneticPr fontId="26"/>
  </si>
  <si>
    <t>20ｍスプリント</t>
    <phoneticPr fontId="26"/>
  </si>
  <si>
    <t>sec</t>
    <phoneticPr fontId="26"/>
  </si>
  <si>
    <t>敏捷性</t>
    <phoneticPr fontId="26"/>
  </si>
  <si>
    <t>プロアジリティー</t>
    <phoneticPr fontId="26"/>
  </si>
  <si>
    <t>上肢</t>
    <phoneticPr fontId="26"/>
  </si>
  <si>
    <t>ランニングジャンプ</t>
    <phoneticPr fontId="26"/>
  </si>
  <si>
    <t>3回跳び</t>
    <phoneticPr fontId="26"/>
  </si>
  <si>
    <t>オーバーヘッドスロー</t>
    <phoneticPr fontId="26"/>
  </si>
  <si>
    <t>除脂肪体重</t>
    <phoneticPr fontId="26"/>
  </si>
  <si>
    <t>1st</t>
    <phoneticPr fontId="26"/>
  </si>
  <si>
    <t>2st</t>
    <phoneticPr fontId="26"/>
  </si>
  <si>
    <t>m</t>
    <phoneticPr fontId="26"/>
  </si>
  <si>
    <t>パワー</t>
    <phoneticPr fontId="26"/>
  </si>
  <si>
    <t>下肢</t>
    <phoneticPr fontId="26"/>
  </si>
  <si>
    <t>垂直跳び</t>
    <phoneticPr fontId="26"/>
  </si>
  <si>
    <t>柔軟性</t>
    <phoneticPr fontId="26"/>
  </si>
  <si>
    <t>肩関節</t>
    <phoneticPr fontId="26"/>
  </si>
  <si>
    <t>股関節</t>
    <phoneticPr fontId="26"/>
  </si>
  <si>
    <t>動的</t>
    <phoneticPr fontId="26"/>
  </si>
  <si>
    <t>バッククラッチ</t>
    <phoneticPr fontId="26"/>
  </si>
  <si>
    <t>開脚テスト</t>
    <phoneticPr fontId="26"/>
  </si>
  <si>
    <t>持久力</t>
    <phoneticPr fontId="26"/>
  </si>
  <si>
    <t>YO-YO　テスト</t>
    <phoneticPr fontId="26"/>
  </si>
  <si>
    <t>30秒シットアップ</t>
    <phoneticPr fontId="26"/>
  </si>
  <si>
    <t>ジャンプ高</t>
    <rPh sb="4" eb="5">
      <t>コウ</t>
    </rPh>
    <phoneticPr fontId="26"/>
  </si>
  <si>
    <t>９ｍ３往復走</t>
    <phoneticPr fontId="3"/>
  </si>
  <si>
    <t>片手</t>
    <rPh sb="0" eb="2">
      <t>カタテ</t>
    </rPh>
    <phoneticPr fontId="26"/>
  </si>
  <si>
    <t>両手</t>
    <rPh sb="0" eb="2">
      <t>リョウテ</t>
    </rPh>
    <phoneticPr fontId="26"/>
  </si>
  <si>
    <t>ｋｇ/ｍ*m</t>
    <phoneticPr fontId="26"/>
  </si>
  <si>
    <t>右上</t>
    <rPh sb="0" eb="2">
      <t>ミギウエ</t>
    </rPh>
    <phoneticPr fontId="26"/>
  </si>
  <si>
    <t>左上</t>
    <rPh sb="0" eb="2">
      <t>ヒダリウエ</t>
    </rPh>
    <phoneticPr fontId="26"/>
  </si>
  <si>
    <t>m</t>
    <phoneticPr fontId="26"/>
  </si>
  <si>
    <t>m</t>
    <phoneticPr fontId="25"/>
  </si>
  <si>
    <t>回</t>
    <rPh sb="0" eb="1">
      <t>カイ</t>
    </rPh>
    <phoneticPr fontId="26"/>
  </si>
  <si>
    <t>回</t>
    <rPh sb="0" eb="1">
      <t>カイ</t>
    </rPh>
    <phoneticPr fontId="25"/>
  </si>
  <si>
    <t>体脂肪率（FAT）</t>
    <phoneticPr fontId="3"/>
  </si>
  <si>
    <t>体脂肪率（FAT）</t>
    <rPh sb="0" eb="1">
      <t>タイ</t>
    </rPh>
    <rPh sb="1" eb="3">
      <t>シボウ</t>
    </rPh>
    <rPh sb="3" eb="4">
      <t>リツ</t>
    </rPh>
    <phoneticPr fontId="3"/>
  </si>
  <si>
    <t>除脂肪体重（LBM）</t>
    <phoneticPr fontId="3"/>
  </si>
  <si>
    <t>除脂肪体重（LBM）</t>
    <rPh sb="0" eb="1">
      <t>ジョ</t>
    </rPh>
    <rPh sb="1" eb="3">
      <t>シボウ</t>
    </rPh>
    <rPh sb="3" eb="5">
      <t>タイジュウ</t>
    </rPh>
    <phoneticPr fontId="3"/>
  </si>
  <si>
    <t>BMI</t>
    <phoneticPr fontId="25"/>
  </si>
  <si>
    <t>※未入力可</t>
    <rPh sb="1" eb="4">
      <t>ミニュウリョク</t>
    </rPh>
    <rPh sb="4" eb="5">
      <t>カ</t>
    </rPh>
    <phoneticPr fontId="26"/>
  </si>
  <si>
    <t>平均値</t>
    <rPh sb="0" eb="3">
      <t>ヘイキンチ</t>
    </rPh>
    <phoneticPr fontId="27"/>
  </si>
  <si>
    <t>標準偏差</t>
    <rPh sb="0" eb="2">
      <t>ヒョウジュン</t>
    </rPh>
    <rPh sb="2" eb="4">
      <t>ヘンサ</t>
    </rPh>
    <phoneticPr fontId="27"/>
  </si>
  <si>
    <t>最高値</t>
    <rPh sb="0" eb="2">
      <t>サイコウ</t>
    </rPh>
    <rPh sb="2" eb="3">
      <t>チ</t>
    </rPh>
    <phoneticPr fontId="27"/>
  </si>
  <si>
    <t>最低値</t>
    <rPh sb="0" eb="2">
      <t>サイテイ</t>
    </rPh>
    <rPh sb="2" eb="3">
      <t>チ</t>
    </rPh>
    <phoneticPr fontId="27"/>
  </si>
  <si>
    <t>中央値</t>
    <rPh sb="0" eb="2">
      <t>チュウオウ</t>
    </rPh>
    <rPh sb="2" eb="3">
      <t>チ</t>
    </rPh>
    <phoneticPr fontId="27"/>
  </si>
  <si>
    <t>分散</t>
    <rPh sb="0" eb="2">
      <t>ブンサン</t>
    </rPh>
    <phoneticPr fontId="27"/>
  </si>
  <si>
    <t>指高</t>
    <phoneticPr fontId="26"/>
  </si>
  <si>
    <t>指高</t>
    <phoneticPr fontId="26"/>
  </si>
  <si>
    <t>3回跳び</t>
    <phoneticPr fontId="26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</si>
  <si>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6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</si>
  <si>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6"/>
  </si>
  <si>
    <t>開脚テスト</t>
    <phoneticPr fontId="26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</si>
  <si>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6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</si>
  <si>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6"/>
  </si>
  <si>
    <t>ふりがな</t>
    <phoneticPr fontId="26"/>
  </si>
  <si>
    <t>1st（20m）</t>
    <phoneticPr fontId="3"/>
  </si>
  <si>
    <t>2st（20m）</t>
    <phoneticPr fontId="3"/>
  </si>
  <si>
    <t>sec</t>
    <phoneticPr fontId="3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</si>
  <si>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3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</si>
  <si>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3"/>
  </si>
  <si>
    <t>測定日【関数】</t>
    <rPh sb="0" eb="2">
      <t>ソクテイ</t>
    </rPh>
    <rPh sb="2" eb="3">
      <t>ビ</t>
    </rPh>
    <rPh sb="4" eb="6">
      <t>カンスウ</t>
    </rPh>
    <phoneticPr fontId="3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</si>
  <si>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3"/>
  </si>
  <si>
    <t>測定日【表示】</t>
    <rPh sb="0" eb="2">
      <t>ソクテイ</t>
    </rPh>
    <rPh sb="2" eb="3">
      <t>ビ</t>
    </rPh>
    <rPh sb="4" eb="6">
      <t>ヒョウジ</t>
    </rPh>
    <phoneticPr fontId="3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</si>
  <si>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3"/>
  </si>
  <si>
    <t>測定場所</t>
    <phoneticPr fontId="3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</si>
  <si>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3"/>
  </si>
  <si>
    <t>チームカテゴリー</t>
    <phoneticPr fontId="3"/>
  </si>
  <si>
    <t>no.</t>
    <phoneticPr fontId="3"/>
  </si>
  <si>
    <t>氏名</t>
    <phoneticPr fontId="3"/>
  </si>
  <si>
    <t>フリガナ</t>
    <phoneticPr fontId="3"/>
  </si>
  <si>
    <t>生年月日</t>
    <rPh sb="0" eb="2">
      <t>セイネン</t>
    </rPh>
    <rPh sb="2" eb="4">
      <t>ガッピ</t>
    </rPh>
    <phoneticPr fontId="3"/>
  </si>
  <si>
    <t>年齢</t>
    <rPh sb="0" eb="2">
      <t>ネンレイ</t>
    </rPh>
    <phoneticPr fontId="3"/>
  </si>
  <si>
    <t>性別</t>
    <rPh sb="0" eb="2">
      <t>セイベツ</t>
    </rPh>
    <phoneticPr fontId="3"/>
  </si>
  <si>
    <t>都道府県名</t>
    <rPh sb="0" eb="4">
      <t>トドウフケン</t>
    </rPh>
    <rPh sb="4" eb="5">
      <t>メイ</t>
    </rPh>
    <phoneticPr fontId="3"/>
  </si>
  <si>
    <t>利き腕</t>
    <rPh sb="0" eb="1">
      <t>キ</t>
    </rPh>
    <rPh sb="2" eb="3">
      <t>ウデ</t>
    </rPh>
    <phoneticPr fontId="3"/>
  </si>
  <si>
    <t>ポジション</t>
    <phoneticPr fontId="3"/>
  </si>
  <si>
    <t>敏捷性</t>
    <phoneticPr fontId="3"/>
  </si>
  <si>
    <t>パワー</t>
    <phoneticPr fontId="3"/>
  </si>
  <si>
    <t>柔軟性</t>
    <phoneticPr fontId="3"/>
  </si>
  <si>
    <t>持久力</t>
    <phoneticPr fontId="3"/>
  </si>
  <si>
    <t>下肢</t>
    <phoneticPr fontId="3"/>
  </si>
  <si>
    <t>上肢</t>
    <phoneticPr fontId="3"/>
  </si>
  <si>
    <t>肩関節</t>
    <phoneticPr fontId="3"/>
  </si>
  <si>
    <t>股関節</t>
    <phoneticPr fontId="3"/>
  </si>
  <si>
    <t>動的</t>
    <phoneticPr fontId="3"/>
  </si>
  <si>
    <t>除脂肪体重</t>
    <phoneticPr fontId="3"/>
  </si>
  <si>
    <t>BMI</t>
    <phoneticPr fontId="3"/>
  </si>
  <si>
    <t>指高</t>
    <phoneticPr fontId="3"/>
  </si>
  <si>
    <t>垂直跳び</t>
    <phoneticPr fontId="3"/>
  </si>
  <si>
    <t>ランニングジャンプ</t>
    <phoneticPr fontId="3"/>
  </si>
  <si>
    <t>3回跳び</t>
    <phoneticPr fontId="3"/>
  </si>
  <si>
    <t>オーバーヘッドスロー</t>
    <phoneticPr fontId="3"/>
  </si>
  <si>
    <t>バッククラッチ</t>
    <phoneticPr fontId="3"/>
  </si>
  <si>
    <t>開脚テスト</t>
    <phoneticPr fontId="3"/>
  </si>
  <si>
    <t>YO-YO　テスト</t>
    <phoneticPr fontId="3"/>
  </si>
  <si>
    <t>30秒シットアップ</t>
    <phoneticPr fontId="3"/>
  </si>
  <si>
    <t>片手</t>
    <rPh sb="0" eb="2">
      <t>カタテ</t>
    </rPh>
    <phoneticPr fontId="3"/>
  </si>
  <si>
    <t>両手</t>
    <rPh sb="0" eb="2">
      <t>リョウテ</t>
    </rPh>
    <phoneticPr fontId="3"/>
  </si>
  <si>
    <t>1st（20m）</t>
    <phoneticPr fontId="3"/>
  </si>
  <si>
    <t>2st（20m）</t>
    <phoneticPr fontId="3"/>
  </si>
  <si>
    <t>1st</t>
    <phoneticPr fontId="3"/>
  </si>
  <si>
    <t>2st</t>
    <phoneticPr fontId="3"/>
  </si>
  <si>
    <t>ジャンプ高</t>
    <rPh sb="4" eb="5">
      <t>コウ</t>
    </rPh>
    <phoneticPr fontId="3"/>
  </si>
  <si>
    <t>右上</t>
    <rPh sb="0" eb="2">
      <t>ミギウエ</t>
    </rPh>
    <phoneticPr fontId="3"/>
  </si>
  <si>
    <t>左上</t>
    <rPh sb="0" eb="2">
      <t>ヒダリウエ</t>
    </rPh>
    <phoneticPr fontId="3"/>
  </si>
  <si>
    <t>cm</t>
    <phoneticPr fontId="3"/>
  </si>
  <si>
    <t>kg</t>
    <phoneticPr fontId="3"/>
  </si>
  <si>
    <t>ｋｇ/ｍ*m</t>
    <phoneticPr fontId="3"/>
  </si>
  <si>
    <t>sec</t>
    <phoneticPr fontId="3"/>
  </si>
  <si>
    <t>m</t>
    <phoneticPr fontId="3"/>
  </si>
  <si>
    <t>回</t>
    <rPh sb="0" eb="1">
      <t>カイ</t>
    </rPh>
    <phoneticPr fontId="3"/>
  </si>
  <si>
    <t>最高値</t>
    <rPh sb="0" eb="2">
      <t>サイコウ</t>
    </rPh>
    <rPh sb="2" eb="3">
      <t>チ</t>
    </rPh>
    <phoneticPr fontId="3"/>
  </si>
  <si>
    <t>最低値</t>
    <rPh sb="0" eb="2">
      <t>サイテイ</t>
    </rPh>
    <rPh sb="2" eb="3">
      <t>チ</t>
    </rPh>
    <phoneticPr fontId="3"/>
  </si>
  <si>
    <t>分散</t>
    <rPh sb="0" eb="2">
      <t>ブンサン</t>
    </rPh>
    <phoneticPr fontId="3"/>
  </si>
  <si>
    <t>バレーボール指数</t>
    <phoneticPr fontId="3"/>
  </si>
  <si>
    <t>立位体前屈</t>
    <phoneticPr fontId="26"/>
  </si>
  <si>
    <t>筋力</t>
    <rPh sb="0" eb="2">
      <t>キンリョク</t>
    </rPh>
    <phoneticPr fontId="26"/>
  </si>
  <si>
    <t>ｋｇ</t>
    <phoneticPr fontId="26"/>
  </si>
  <si>
    <t>握力（右）</t>
    <rPh sb="0" eb="2">
      <t>アクリョク</t>
    </rPh>
    <rPh sb="3" eb="4">
      <t>ミギ</t>
    </rPh>
    <phoneticPr fontId="26"/>
  </si>
  <si>
    <t>握力（左）</t>
    <rPh sb="0" eb="2">
      <t>アクリョク</t>
    </rPh>
    <rPh sb="3" eb="4">
      <t>ヒダリ</t>
    </rPh>
    <phoneticPr fontId="26"/>
  </si>
  <si>
    <t>握力（右）</t>
    <phoneticPr fontId="27"/>
  </si>
  <si>
    <t>握力（左）</t>
    <rPh sb="3" eb="4">
      <t>ヒダリ</t>
    </rPh>
    <phoneticPr fontId="27"/>
  </si>
  <si>
    <t>右手</t>
    <rPh sb="0" eb="2">
      <t>ミギテ</t>
    </rPh>
    <phoneticPr fontId="26"/>
  </si>
  <si>
    <t>左手</t>
    <rPh sb="0" eb="2">
      <t>ヒダリテ</t>
    </rPh>
    <phoneticPr fontId="26"/>
  </si>
  <si>
    <t>mm</t>
    <phoneticPr fontId="3"/>
  </si>
  <si>
    <t>60秒シットアップ</t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</si>
  <si>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</si>
  <si>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</si>
  <si>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</si>
  <si>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</si>
  <si>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</si>
  <si>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</si>
  <si>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</si>
  <si>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</si>
  <si>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</si>
  <si>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</si>
  <si>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</si>
  <si>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20m</t>
    <phoneticPr fontId="3"/>
  </si>
  <si>
    <t>PAT</t>
    <phoneticPr fontId="3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</si>
  <si>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</si>
  <si>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</si>
  <si>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</si>
  <si>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</si>
  <si>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</si>
  <si>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</si>
  <si>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</si>
  <si>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ポジション</t>
    <phoneticPr fontId="3"/>
  </si>
  <si>
    <t>no.</t>
    <phoneticPr fontId="5"/>
  </si>
  <si>
    <t>２０ｍ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</si>
  <si>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</si>
  <si>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</si>
  <si>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</si>
  <si>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</si>
  <si>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</si>
  <si>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pts</t>
    <phoneticPr fontId="5"/>
  </si>
  <si>
    <t>pts</t>
    <phoneticPr fontId="5"/>
  </si>
  <si>
    <t>All pts</t>
    <phoneticPr fontId="5"/>
  </si>
  <si>
    <t>Rank</t>
    <phoneticPr fontId="5"/>
  </si>
  <si>
    <t>ランニングジャンプ</t>
    <phoneticPr fontId="3"/>
  </si>
  <si>
    <t>オーバーヘッドスロー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</si>
  <si>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</si>
  <si>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</si>
  <si>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</si>
  <si>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</si>
  <si>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no.</t>
    <phoneticPr fontId="5"/>
  </si>
  <si>
    <t>オーバーヘッドスロー</t>
    <phoneticPr fontId="5"/>
  </si>
  <si>
    <t>pts</t>
    <phoneticPr fontId="5"/>
  </si>
  <si>
    <t>Rank</t>
    <phoneticPr fontId="5"/>
  </si>
  <si>
    <t>20m</t>
    <phoneticPr fontId="3"/>
  </si>
  <si>
    <t>PAT</t>
    <phoneticPr fontId="3"/>
  </si>
  <si>
    <t>オーバーヘッドスロー</t>
    <phoneticPr fontId="3"/>
  </si>
  <si>
    <t>Yo-YoTest</t>
    <phoneticPr fontId="3"/>
  </si>
  <si>
    <t>no.</t>
    <phoneticPr fontId="5"/>
  </si>
  <si>
    <t>２０ｍ</t>
    <phoneticPr fontId="5"/>
  </si>
  <si>
    <t>ランニングジャンプ</t>
    <phoneticPr fontId="5"/>
  </si>
  <si>
    <t>オーバーヘッドスロー</t>
    <phoneticPr fontId="5"/>
  </si>
  <si>
    <t>pts</t>
    <phoneticPr fontId="5"/>
  </si>
  <si>
    <t>ポジション</t>
    <phoneticPr fontId="3"/>
  </si>
  <si>
    <t>２０ｍ</t>
    <phoneticPr fontId="5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</si>
  <si>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</si>
  <si>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</si>
  <si>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</si>
  <si>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</si>
  <si>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</si>
  <si>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20m</t>
    <phoneticPr fontId="3"/>
  </si>
  <si>
    <t>ＢＭＩ</t>
    <phoneticPr fontId="3"/>
  </si>
  <si>
    <t>no.</t>
    <phoneticPr fontId="5"/>
  </si>
  <si>
    <t>２０ｍ</t>
    <phoneticPr fontId="5"/>
  </si>
  <si>
    <t>ＰｒｏＡｇｉｌｉｔｙＴｅｓｔ</t>
    <phoneticPr fontId="5"/>
  </si>
  <si>
    <t>Yo-YoTest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</si>
  <si>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</si>
  <si>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</si>
  <si>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</si>
  <si>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ｋｇ</t>
    <phoneticPr fontId="3"/>
  </si>
  <si>
    <t>２０ｍ</t>
    <phoneticPr fontId="5"/>
  </si>
  <si>
    <t>オーバーヘッドスロー</t>
    <phoneticPr fontId="5"/>
  </si>
  <si>
    <t>pts</t>
    <phoneticPr fontId="5"/>
  </si>
  <si>
    <t>pts</t>
    <phoneticPr fontId="5"/>
  </si>
  <si>
    <t>Rank</t>
    <phoneticPr fontId="5"/>
  </si>
  <si>
    <t>ランニングジャンプ</t>
    <phoneticPr fontId="3"/>
  </si>
  <si>
    <t>60秒シットアップ</t>
    <phoneticPr fontId="3"/>
  </si>
  <si>
    <t>Yo-YoTest</t>
    <phoneticPr fontId="3"/>
  </si>
  <si>
    <t>ＢＭＩ</t>
    <phoneticPr fontId="3"/>
  </si>
  <si>
    <t>ｃｍ</t>
    <phoneticPr fontId="3"/>
  </si>
  <si>
    <t>ｋｇ</t>
    <phoneticPr fontId="3"/>
  </si>
  <si>
    <t>Yo-YoTest</t>
    <phoneticPr fontId="5"/>
  </si>
  <si>
    <t>Rank</t>
    <phoneticPr fontId="5"/>
  </si>
  <si>
    <t>ＰｒｏＡｇｉｌｉｔｙＴｅｓｔ</t>
    <phoneticPr fontId="5"/>
  </si>
  <si>
    <t>pts</t>
    <phoneticPr fontId="5"/>
  </si>
  <si>
    <t>２０ｍ</t>
    <phoneticPr fontId="5"/>
  </si>
  <si>
    <t>Yo-YoTest</t>
    <phoneticPr fontId="5"/>
  </si>
  <si>
    <t>ポジション</t>
    <phoneticPr fontId="3"/>
  </si>
  <si>
    <t>no.</t>
    <phoneticPr fontId="5"/>
  </si>
  <si>
    <t>ＰｒｏＡｇｉｌｉｔｙＴｅｓｔ</t>
    <phoneticPr fontId="5"/>
  </si>
  <si>
    <t>ランニングジャンプ</t>
    <phoneticPr fontId="5"/>
  </si>
  <si>
    <t>オーバーヘッドスロー</t>
    <phoneticPr fontId="5"/>
  </si>
  <si>
    <t>Yo-YoTest</t>
    <phoneticPr fontId="5"/>
  </si>
  <si>
    <t>pts</t>
    <phoneticPr fontId="5"/>
  </si>
  <si>
    <t>All pts</t>
    <phoneticPr fontId="5"/>
  </si>
  <si>
    <t>Rank</t>
    <phoneticPr fontId="5"/>
  </si>
  <si>
    <t>PAT</t>
    <phoneticPr fontId="3"/>
  </si>
  <si>
    <t>ランニングジャンプ</t>
    <phoneticPr fontId="3"/>
  </si>
  <si>
    <t>Yo-YoTest</t>
    <phoneticPr fontId="3"/>
  </si>
  <si>
    <t>ＢＭＩ</t>
    <phoneticPr fontId="3"/>
  </si>
  <si>
    <t>片脚ファンクショナルリーチ</t>
    <phoneticPr fontId="26"/>
  </si>
  <si>
    <t>片脚ファンクショナルリーチ</t>
    <phoneticPr fontId="3"/>
  </si>
  <si>
    <t>学校名</t>
    <rPh sb="0" eb="2">
      <t>ガッコウ</t>
    </rPh>
    <rPh sb="2" eb="3">
      <t>メイ</t>
    </rPh>
    <phoneticPr fontId="3"/>
  </si>
  <si>
    <t>ブロックジャンプ（右方向へ）</t>
    <phoneticPr fontId="26"/>
  </si>
  <si>
    <t>ブロックジャンプ（左方向へ）</t>
    <phoneticPr fontId="26"/>
  </si>
  <si>
    <t>ブロックジャンプ（右方向へ）</t>
    <phoneticPr fontId="3"/>
  </si>
  <si>
    <t>ブロックジャンプ（左方向へ）</t>
    <phoneticPr fontId="3"/>
  </si>
  <si>
    <t>ブロックジャンプ（左方向へ）</t>
    <rPh sb="9" eb="10">
      <t>ヒダリ</t>
    </rPh>
    <phoneticPr fontId="26"/>
  </si>
  <si>
    <t>ブロックジャンプ（左方向へ）</t>
    <rPh sb="9" eb="10">
      <t>ヒダリ</t>
    </rPh>
    <phoneticPr fontId="3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</si>
  <si>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3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</si>
  <si>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6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</si>
  <si>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phoneticPr fontId="26"/>
  </si>
  <si>
    <t>2016.01.01</t>
    <phoneticPr fontId="3"/>
  </si>
  <si>
    <t>●●トレーニングセンター</t>
    <phoneticPr fontId="3"/>
  </si>
  <si>
    <t>●●チーム</t>
    <phoneticPr fontId="3"/>
  </si>
  <si>
    <t>○○ ○○</t>
    <phoneticPr fontId="3"/>
  </si>
  <si>
    <t>入力者</t>
    <rPh sb="0" eb="2">
      <t>ニュウリョク</t>
    </rPh>
    <rPh sb="2" eb="3">
      <t>シャ</t>
    </rPh>
    <phoneticPr fontId="3"/>
  </si>
  <si>
    <t>フォーマット作成者　：　Komuro Consulting Group　小室匡史</t>
    <phoneticPr fontId="3"/>
  </si>
  <si>
    <t>バレーボール指数</t>
    <phoneticPr fontId="16"/>
  </si>
  <si>
    <t>3回跳び</t>
    <phoneticPr fontId="3"/>
  </si>
  <si>
    <t>3回跳び</t>
    <rPh sb="1" eb="2">
      <t>カイ</t>
    </rPh>
    <rPh sb="2" eb="3">
      <t>ト</t>
    </rPh>
    <phoneticPr fontId="3"/>
  </si>
  <si>
    <t>m</t>
    <phoneticPr fontId="25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</si>
  <si>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3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</si>
  <si>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3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</si>
  <si>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3"/>
  </si>
  <si>
    <t>小数点第一位</t>
    <phoneticPr fontId="3"/>
  </si>
  <si>
    <t>小数点第二位</t>
    <phoneticPr fontId="3"/>
  </si>
  <si>
    <t>小数点第零位</t>
    <phoneticPr fontId="3"/>
  </si>
  <si>
    <t>記入例</t>
    <rPh sb="0" eb="2">
      <t>キニュウ</t>
    </rPh>
    <rPh sb="2" eb="3">
      <t>レイ</t>
    </rPh>
    <phoneticPr fontId="3"/>
  </si>
  <si>
    <t>■■　■■</t>
    <phoneticPr fontId="3"/>
  </si>
  <si>
    <t>□□　□□</t>
    <phoneticPr fontId="3"/>
  </si>
  <si>
    <t>プロアジリティーテスト</t>
    <phoneticPr fontId="26"/>
  </si>
  <si>
    <t>プロアジリティーテスト</t>
    <phoneticPr fontId="3"/>
  </si>
  <si>
    <t>3回跳び</t>
    <phoneticPr fontId="5"/>
  </si>
  <si>
    <t>スピード</t>
  </si>
  <si>
    <t>20ｍスプリント</t>
  </si>
  <si>
    <t>■■　■■</t>
  </si>
  <si>
    <t>□□　□□</t>
  </si>
  <si>
    <t>女</t>
    <rPh sb="0" eb="1">
      <t>オンナ</t>
    </rPh>
    <phoneticPr fontId="26"/>
  </si>
  <si>
    <t>愛知県</t>
    <rPh sb="0" eb="3">
      <t>アイチケン</t>
    </rPh>
    <phoneticPr fontId="26"/>
  </si>
  <si>
    <t>◆◆◆中学校</t>
    <rPh sb="3" eb="6">
      <t>チュウガッコウ</t>
    </rPh>
    <phoneticPr fontId="2"/>
  </si>
  <si>
    <t>右</t>
    <rPh sb="0" eb="1">
      <t>ミギ</t>
    </rPh>
    <phoneticPr fontId="26"/>
  </si>
  <si>
    <t>WS</t>
  </si>
  <si>
    <t>東京都</t>
    <rPh sb="0" eb="3">
      <t>トウキョウト</t>
    </rPh>
    <phoneticPr fontId="26"/>
  </si>
  <si>
    <t>◆◆学園中学校</t>
    <rPh sb="2" eb="4">
      <t>ガクエン</t>
    </rPh>
    <rPh sb="4" eb="5">
      <t>チュウ</t>
    </rPh>
    <rPh sb="5" eb="7">
      <t>ガッコウ</t>
    </rPh>
    <phoneticPr fontId="16"/>
  </si>
  <si>
    <t>WS・MB</t>
  </si>
  <si>
    <t>女</t>
    <rPh sb="0" eb="1">
      <t>オンナ</t>
    </rPh>
    <phoneticPr fontId="4"/>
  </si>
  <si>
    <t>大阪府</t>
    <rPh sb="0" eb="3">
      <t>オオサカフ</t>
    </rPh>
    <phoneticPr fontId="3"/>
  </si>
  <si>
    <t>◆◆市立東中学校</t>
    <rPh sb="2" eb="4">
      <t>イチリツ</t>
    </rPh>
    <rPh sb="4" eb="5">
      <t>ヒガシ</t>
    </rPh>
    <rPh sb="5" eb="8">
      <t>チュウガッコウ</t>
    </rPh>
    <phoneticPr fontId="3"/>
  </si>
  <si>
    <t>右</t>
    <rPh sb="0" eb="1">
      <t>ミギ</t>
    </rPh>
    <phoneticPr fontId="4"/>
  </si>
  <si>
    <t>S</t>
  </si>
  <si>
    <t>神奈川県</t>
    <rPh sb="0" eb="4">
      <t>カナガワケン</t>
    </rPh>
    <phoneticPr fontId="3"/>
  </si>
  <si>
    <t>◆◆市立西中学校</t>
    <rPh sb="2" eb="4">
      <t>イチリツ</t>
    </rPh>
    <rPh sb="4" eb="5">
      <t>ニシ</t>
    </rPh>
    <rPh sb="5" eb="8">
      <t>チュウガッコウ</t>
    </rPh>
    <phoneticPr fontId="5"/>
  </si>
  <si>
    <t>左</t>
    <rPh sb="0" eb="1">
      <t>ヒダリ</t>
    </rPh>
    <phoneticPr fontId="4"/>
  </si>
  <si>
    <t>ＷＳ・OP</t>
  </si>
  <si>
    <t>北海道</t>
    <rPh sb="0" eb="3">
      <t>ホッカイドウ</t>
    </rPh>
    <phoneticPr fontId="26"/>
  </si>
  <si>
    <t>◆◆付属中学校</t>
    <rPh sb="2" eb="4">
      <t>フゾク</t>
    </rPh>
    <rPh sb="4" eb="6">
      <t>チュウガク</t>
    </rPh>
    <rPh sb="6" eb="7">
      <t>コウ</t>
    </rPh>
    <phoneticPr fontId="2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</si>
</sst>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6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1"/>
      <color theme="1"/>
      <name val="Century"/>
      <family val="1"/>
    </font>
    <font>
      <b/>
      <sz val="10"/>
      <color theme="1"/>
      <name val="Century"/>
      <family val="1"/>
    </font>
    <font>
      <sz val="10"/>
      <color theme="1"/>
      <name val="Century"/>
      <family val="1"/>
    </font>
    <font>
      <sz val="10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50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theme="1"/>
      </left>
      <right/>
      <top/>
      <bottom/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/>
      <diagonal/>
    </border>
    <border>
      <left style="thin">
        <color auto="1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/>
      <diagonal/>
    </border>
    <border>
      <left style="hair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/>
      <diagonal/>
    </border>
  </borders>
  <cellStyleXfs count="8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</cellStyleXfs>
  <cellXfs count="728">
    <xf numFmtId="0" fontId="0" fillId="0" borderId="0" xfId="0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7" fontId="8" fillId="0" borderId="0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78" fontId="29" fillId="0" borderId="9" xfId="0" applyNumberFormat="1" applyFont="1" applyBorder="1" applyAlignment="1">
      <alignment horizontal="center" vertical="center"/>
    </xf>
    <xf numFmtId="180" fontId="29" fillId="0" borderId="9" xfId="0" applyNumberFormat="1" applyFont="1" applyBorder="1" applyAlignment="1">
      <alignment horizontal="center" vertical="center"/>
    </xf>
    <xf numFmtId="178" fontId="29" fillId="0" borderId="8" xfId="0" applyNumberFormat="1" applyFont="1" applyBorder="1" applyAlignment="1">
      <alignment horizontal="center" vertical="center"/>
    </xf>
    <xf numFmtId="178" fontId="29" fillId="0" borderId="0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29" fillId="0" borderId="10" xfId="0" applyNumberFormat="1" applyFont="1" applyBorder="1" applyAlignment="1">
      <alignment horizontal="center" vertical="center"/>
    </xf>
    <xf numFmtId="178" fontId="29" fillId="0" borderId="11" xfId="0" applyNumberFormat="1" applyFont="1" applyBorder="1" applyAlignment="1">
      <alignment horizontal="center" vertical="center"/>
    </xf>
    <xf numFmtId="180" fontId="29" fillId="0" borderId="11" xfId="0" applyNumberFormat="1" applyFont="1" applyBorder="1" applyAlignment="1">
      <alignment horizontal="center" vertical="center"/>
    </xf>
    <xf numFmtId="178" fontId="29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182" fontId="29" fillId="0" borderId="0" xfId="0" applyNumberFormat="1" applyFont="1" applyFill="1" applyBorder="1" applyAlignment="1">
      <alignment horizontal="center" vertical="center"/>
    </xf>
    <xf numFmtId="0" fontId="19" fillId="3" borderId="7" xfId="5" applyFont="1" applyFill="1" applyBorder="1" applyAlignment="1">
      <alignment horizontal="center" vertical="center"/>
    </xf>
    <xf numFmtId="0" fontId="19" fillId="3" borderId="11" xfId="5" applyFont="1" applyFill="1" applyBorder="1" applyAlignment="1">
      <alignment horizontal="center" vertical="center"/>
    </xf>
    <xf numFmtId="0" fontId="19" fillId="3" borderId="12" xfId="5" applyFont="1" applyFill="1" applyBorder="1" applyAlignment="1">
      <alignment horizontal="center" vertical="center"/>
    </xf>
    <xf numFmtId="0" fontId="19" fillId="3" borderId="8" xfId="5" applyFont="1" applyFill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176" fontId="7" fillId="0" borderId="11" xfId="5" applyNumberFormat="1" applyFont="1" applyBorder="1" applyAlignment="1">
      <alignment horizontal="center" vertical="center"/>
    </xf>
    <xf numFmtId="176" fontId="7" fillId="0" borderId="12" xfId="5" applyNumberFormat="1" applyFont="1" applyBorder="1" applyAlignment="1">
      <alignment horizontal="center" vertical="center"/>
    </xf>
    <xf numFmtId="176" fontId="7" fillId="0" borderId="8" xfId="5" applyNumberFormat="1" applyFont="1" applyBorder="1" applyAlignment="1">
      <alignment horizontal="center" vertical="center"/>
    </xf>
    <xf numFmtId="0" fontId="7" fillId="0" borderId="12" xfId="5" applyFont="1" applyBorder="1" applyAlignment="1">
      <alignment horizontal="center" vertical="center"/>
    </xf>
    <xf numFmtId="179" fontId="7" fillId="0" borderId="12" xfId="5" applyNumberFormat="1" applyFont="1" applyBorder="1" applyAlignment="1">
      <alignment horizontal="center" vertical="center"/>
    </xf>
    <xf numFmtId="179" fontId="7" fillId="0" borderId="8" xfId="5" applyNumberFormat="1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179" fontId="7" fillId="0" borderId="11" xfId="5" applyNumberFormat="1" applyFont="1" applyBorder="1" applyAlignment="1">
      <alignment horizontal="center" vertical="center"/>
    </xf>
    <xf numFmtId="0" fontId="7" fillId="0" borderId="8" xfId="5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2" fillId="4" borderId="1" xfId="0" applyFont="1" applyFill="1" applyBorder="1">
      <alignment vertical="center"/>
    </xf>
    <xf numFmtId="0" fontId="22" fillId="4" borderId="3" xfId="0" applyFont="1" applyFill="1" applyBorder="1">
      <alignment vertical="center"/>
    </xf>
    <xf numFmtId="0" fontId="7" fillId="5" borderId="4" xfId="0" applyFont="1" applyFill="1" applyBorder="1" applyAlignment="1">
      <alignment horizontal="right" vertical="center"/>
    </xf>
    <xf numFmtId="0" fontId="19" fillId="4" borderId="2" xfId="0" applyFont="1" applyFill="1" applyBorder="1" applyAlignment="1">
      <alignment horizontal="right" vertical="center"/>
    </xf>
    <xf numFmtId="0" fontId="19" fillId="4" borderId="5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center" vertical="center"/>
    </xf>
    <xf numFmtId="180" fontId="4" fillId="0" borderId="9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180" fontId="4" fillId="0" borderId="15" xfId="0" applyNumberFormat="1" applyFont="1" applyFill="1" applyBorder="1" applyAlignment="1">
      <alignment horizontal="center" vertical="center"/>
    </xf>
    <xf numFmtId="178" fontId="4" fillId="0" borderId="15" xfId="0" applyNumberFormat="1" applyFont="1" applyFill="1" applyBorder="1" applyAlignment="1">
      <alignment horizontal="center" vertical="center"/>
    </xf>
    <xf numFmtId="178" fontId="4" fillId="5" borderId="8" xfId="0" applyNumberFormat="1" applyFont="1" applyFill="1" applyBorder="1" applyAlignment="1">
      <alignment horizontal="center" vertical="center"/>
    </xf>
    <xf numFmtId="38" fontId="4" fillId="5" borderId="8" xfId="1" applyFont="1" applyFill="1" applyBorder="1" applyAlignment="1">
      <alignment horizontal="center" vertical="center"/>
    </xf>
    <xf numFmtId="179" fontId="4" fillId="5" borderId="8" xfId="0" applyNumberFormat="1" applyFont="1" applyFill="1" applyBorder="1" applyAlignment="1">
      <alignment horizontal="center" vertical="center"/>
    </xf>
    <xf numFmtId="179" fontId="23" fillId="4" borderId="9" xfId="0" applyNumberFormat="1" applyFont="1" applyFill="1" applyBorder="1" applyAlignment="1">
      <alignment horizontal="center" vertical="center"/>
    </xf>
    <xf numFmtId="178" fontId="4" fillId="4" borderId="8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9" fillId="6" borderId="16" xfId="0" applyFont="1" applyFill="1" applyBorder="1" applyAlignment="1">
      <alignment horizontal="center" vertical="center"/>
    </xf>
    <xf numFmtId="178" fontId="29" fillId="6" borderId="9" xfId="0" applyNumberFormat="1" applyFont="1" applyFill="1" applyBorder="1" applyAlignment="1">
      <alignment horizontal="center" vertical="center"/>
    </xf>
    <xf numFmtId="0" fontId="29" fillId="6" borderId="8" xfId="0" applyFont="1" applyFill="1" applyBorder="1" applyAlignment="1">
      <alignment horizontal="center" vertical="center"/>
    </xf>
    <xf numFmtId="180" fontId="29" fillId="6" borderId="11" xfId="0" applyNumberFormat="1" applyFont="1" applyFill="1" applyBorder="1" applyAlignment="1">
      <alignment horizontal="center" vertical="center"/>
    </xf>
    <xf numFmtId="178" fontId="29" fillId="6" borderId="10" xfId="0" applyNumberFormat="1" applyFont="1" applyFill="1" applyBorder="1" applyAlignment="1">
      <alignment horizontal="center" vertical="center"/>
    </xf>
    <xf numFmtId="180" fontId="29" fillId="6" borderId="9" xfId="0" applyNumberFormat="1" applyFont="1" applyFill="1" applyBorder="1" applyAlignment="1">
      <alignment horizontal="center" vertical="center"/>
    </xf>
    <xf numFmtId="178" fontId="29" fillId="6" borderId="8" xfId="0" applyNumberFormat="1" applyFont="1" applyFill="1" applyBorder="1" applyAlignment="1">
      <alignment horizontal="center" vertical="center"/>
    </xf>
    <xf numFmtId="178" fontId="29" fillId="6" borderId="11" xfId="0" applyNumberFormat="1" applyFont="1" applyFill="1" applyBorder="1" applyAlignment="1">
      <alignment horizontal="center" vertical="center"/>
    </xf>
    <xf numFmtId="0" fontId="29" fillId="6" borderId="7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177" fontId="7" fillId="0" borderId="12" xfId="0" applyNumberFormat="1" applyFont="1" applyFill="1" applyBorder="1" applyAlignment="1">
      <alignment horizontal="center" vertical="center"/>
    </xf>
    <xf numFmtId="177" fontId="7" fillId="0" borderId="19" xfId="0" applyNumberFormat="1" applyFont="1" applyFill="1" applyBorder="1" applyAlignment="1">
      <alignment horizontal="center" vertical="center"/>
    </xf>
    <xf numFmtId="181" fontId="7" fillId="0" borderId="12" xfId="0" applyNumberFormat="1" applyFont="1" applyFill="1" applyBorder="1" applyAlignment="1">
      <alignment horizontal="center" vertical="center"/>
    </xf>
    <xf numFmtId="180" fontId="4" fillId="0" borderId="16" xfId="0" applyNumberFormat="1" applyFont="1" applyFill="1" applyBorder="1" applyAlignment="1">
      <alignment horizontal="center" vertical="center"/>
    </xf>
    <xf numFmtId="178" fontId="4" fillId="0" borderId="16" xfId="0" applyNumberFormat="1" applyFont="1" applyFill="1" applyBorder="1" applyAlignment="1">
      <alignment horizontal="center" vertical="center"/>
    </xf>
    <xf numFmtId="178" fontId="4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79" fontId="23" fillId="4" borderId="21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right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/>
    </xf>
    <xf numFmtId="0" fontId="24" fillId="4" borderId="30" xfId="0" applyFont="1" applyFill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180" fontId="7" fillId="0" borderId="9" xfId="0" applyNumberFormat="1" applyFont="1" applyFill="1" applyBorder="1" applyAlignment="1">
      <alignment horizontal="center" vertical="center"/>
    </xf>
    <xf numFmtId="180" fontId="7" fillId="0" borderId="15" xfId="0" applyNumberFormat="1" applyFont="1" applyFill="1" applyBorder="1" applyAlignment="1">
      <alignment horizontal="center" vertical="center"/>
    </xf>
    <xf numFmtId="178" fontId="7" fillId="0" borderId="15" xfId="0" applyNumberFormat="1" applyFont="1" applyFill="1" applyBorder="1" applyAlignment="1">
      <alignment horizontal="center" vertical="center"/>
    </xf>
    <xf numFmtId="178" fontId="7" fillId="0" borderId="32" xfId="0" applyNumberFormat="1" applyFont="1" applyFill="1" applyBorder="1" applyAlignment="1">
      <alignment horizontal="center" vertical="center"/>
    </xf>
    <xf numFmtId="180" fontId="7" fillId="0" borderId="34" xfId="0" applyNumberFormat="1" applyFont="1" applyFill="1" applyBorder="1" applyAlignment="1">
      <alignment horizontal="center" vertical="center"/>
    </xf>
    <xf numFmtId="180" fontId="7" fillId="0" borderId="20" xfId="0" applyNumberFormat="1" applyFont="1" applyFill="1" applyBorder="1" applyAlignment="1">
      <alignment horizontal="center" vertical="center"/>
    </xf>
    <xf numFmtId="180" fontId="7" fillId="0" borderId="35" xfId="0" applyNumberFormat="1" applyFont="1" applyFill="1" applyBorder="1" applyAlignment="1">
      <alignment horizontal="center" vertical="center"/>
    </xf>
    <xf numFmtId="178" fontId="7" fillId="0" borderId="36" xfId="0" applyNumberFormat="1" applyFont="1" applyFill="1" applyBorder="1" applyAlignment="1">
      <alignment horizontal="center" vertical="center"/>
    </xf>
    <xf numFmtId="184" fontId="7" fillId="0" borderId="12" xfId="0" applyNumberFormat="1" applyFont="1" applyFill="1" applyBorder="1" applyAlignment="1">
      <alignment horizontal="center" vertical="center"/>
    </xf>
    <xf numFmtId="184" fontId="7" fillId="0" borderId="0" xfId="0" applyNumberFormat="1" applyFont="1" applyFill="1" applyBorder="1" applyAlignment="1">
      <alignment horizontal="center" vertical="center"/>
    </xf>
    <xf numFmtId="177" fontId="7" fillId="0" borderId="28" xfId="0" applyNumberFormat="1" applyFont="1" applyFill="1" applyBorder="1" applyAlignment="1">
      <alignment horizontal="center" vertical="center"/>
    </xf>
    <xf numFmtId="0" fontId="7" fillId="5" borderId="8" xfId="0" applyFont="1" applyFill="1" applyBorder="1" applyAlignment="1" applyProtection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178" fontId="7" fillId="5" borderId="8" xfId="0" applyNumberFormat="1" applyFont="1" applyFill="1" applyBorder="1" applyAlignment="1">
      <alignment horizontal="center" vertical="center"/>
    </xf>
    <xf numFmtId="38" fontId="7" fillId="5" borderId="8" xfId="1" applyFont="1" applyFill="1" applyBorder="1" applyAlignment="1">
      <alignment horizontal="center" vertical="center"/>
    </xf>
    <xf numFmtId="179" fontId="7" fillId="5" borderId="8" xfId="0" applyNumberFormat="1" applyFont="1" applyFill="1" applyBorder="1" applyAlignment="1">
      <alignment horizontal="center" vertical="center"/>
    </xf>
    <xf numFmtId="180" fontId="7" fillId="0" borderId="21" xfId="0" applyNumberFormat="1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180" fontId="7" fillId="0" borderId="38" xfId="0" applyNumberFormat="1" applyFont="1" applyFill="1" applyBorder="1" applyAlignment="1">
      <alignment horizontal="center" vertical="center"/>
    </xf>
    <xf numFmtId="178" fontId="7" fillId="0" borderId="38" xfId="0" applyNumberFormat="1" applyFont="1" applyFill="1" applyBorder="1" applyAlignment="1">
      <alignment horizontal="center" vertical="center"/>
    </xf>
    <xf numFmtId="38" fontId="7" fillId="5" borderId="37" xfId="1" applyFont="1" applyFill="1" applyBorder="1" applyAlignment="1">
      <alignment horizontal="center" vertical="center"/>
    </xf>
    <xf numFmtId="179" fontId="7" fillId="5" borderId="37" xfId="0" applyNumberFormat="1" applyFont="1" applyFill="1" applyBorder="1" applyAlignment="1">
      <alignment horizontal="center" vertical="center"/>
    </xf>
    <xf numFmtId="176" fontId="7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7" fillId="0" borderId="1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7" fillId="0" borderId="0" xfId="0" applyNumberFormat="1" applyFont="1" applyFill="1" applyBorder="1" applyAlignment="1">
      <alignment horizontal="center" vertical="center"/>
    </xf>
    <xf numFmtId="181" fontId="7" fillId="0" borderId="7" xfId="0" applyNumberFormat="1" applyFont="1" applyFill="1" applyBorder="1" applyAlignment="1">
      <alignment horizontal="center" vertical="center"/>
    </xf>
    <xf numFmtId="178" fontId="7" fillId="0" borderId="7" xfId="0" applyNumberFormat="1" applyFont="1" applyFill="1" applyBorder="1" applyAlignment="1">
      <alignment horizontal="center" vertical="center"/>
    </xf>
    <xf numFmtId="178" fontId="7" fillId="0" borderId="9" xfId="0" applyNumberFormat="1" applyFont="1" applyFill="1" applyBorder="1" applyAlignment="1">
      <alignment horizontal="center" vertical="center"/>
    </xf>
    <xf numFmtId="0" fontId="4" fillId="4" borderId="40" xfId="0" applyFont="1" applyFill="1" applyBorder="1" applyAlignment="1">
      <alignment horizontal="center" vertical="center"/>
    </xf>
    <xf numFmtId="0" fontId="22" fillId="4" borderId="41" xfId="0" applyFont="1" applyFill="1" applyBorder="1">
      <alignment vertical="center"/>
    </xf>
    <xf numFmtId="0" fontId="19" fillId="4" borderId="42" xfId="0" applyFont="1" applyFill="1" applyBorder="1" applyAlignment="1">
      <alignment horizontal="right" vertical="center"/>
    </xf>
    <xf numFmtId="181" fontId="7" fillId="0" borderId="10" xfId="0" applyNumberFormat="1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right" vertical="center" wrapText="1"/>
    </xf>
    <xf numFmtId="0" fontId="19" fillId="4" borderId="46" xfId="0" applyFont="1" applyFill="1" applyBorder="1" applyAlignment="1">
      <alignment horizontal="right" vertical="center" wrapText="1"/>
    </xf>
    <xf numFmtId="0" fontId="19" fillId="4" borderId="5" xfId="0" applyFont="1" applyFill="1" applyBorder="1" applyAlignment="1">
      <alignment horizontal="right" vertical="center" wrapText="1"/>
    </xf>
    <xf numFmtId="0" fontId="30" fillId="0" borderId="0" xfId="0" applyFont="1">
      <alignment vertical="center"/>
    </xf>
    <xf numFmtId="0" fontId="30" fillId="0" borderId="0" xfId="0" applyFont="1" applyAlignment="1">
      <alignment horizontal="center" vertical="center"/>
    </xf>
    <xf numFmtId="184" fontId="7" fillId="0" borderId="28" xfId="0" applyNumberFormat="1" applyFont="1" applyFill="1" applyBorder="1" applyAlignment="1">
      <alignment horizontal="center" vertical="center"/>
    </xf>
    <xf numFmtId="180" fontId="7" fillId="0" borderId="4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78" fontId="29" fillId="0" borderId="49" xfId="0" applyNumberFormat="1" applyFont="1" applyBorder="1" applyAlignment="1">
      <alignment horizontal="center" vertical="center"/>
    </xf>
    <xf numFmtId="178" fontId="7" fillId="0" borderId="48" xfId="0" applyNumberFormat="1" applyFont="1" applyFill="1" applyBorder="1" applyAlignment="1">
      <alignment horizontal="center" vertical="center"/>
    </xf>
    <xf numFmtId="180" fontId="29" fillId="0" borderId="10" xfId="0" applyNumberFormat="1" applyFont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7" fontId="7" fillId="0" borderId="9" xfId="0" applyNumberFormat="1" applyFont="1" applyFill="1" applyBorder="1" applyAlignment="1">
      <alignment horizontal="center" vertical="center"/>
    </xf>
    <xf numFmtId="177" fontId="7" fillId="0" borderId="34" xfId="0" applyNumberFormat="1" applyFont="1" applyFill="1" applyBorder="1" applyAlignment="1">
      <alignment horizontal="center" vertical="center"/>
    </xf>
    <xf numFmtId="0" fontId="7" fillId="7" borderId="56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0" fontId="30" fillId="8" borderId="57" xfId="0" applyFont="1" applyFill="1" applyBorder="1" applyAlignment="1">
      <alignment horizontal="center" vertical="center"/>
    </xf>
    <xf numFmtId="0" fontId="7" fillId="7" borderId="58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right" vertical="center"/>
    </xf>
    <xf numFmtId="0" fontId="30" fillId="9" borderId="46" xfId="0" applyFont="1" applyFill="1" applyBorder="1" applyAlignment="1">
      <alignment horizontal="right" vertical="center"/>
    </xf>
    <xf numFmtId="0" fontId="7" fillId="9" borderId="46" xfId="0" applyFont="1" applyFill="1" applyBorder="1" applyAlignment="1">
      <alignment horizontal="right" vertical="center"/>
    </xf>
    <xf numFmtId="0" fontId="30" fillId="10" borderId="33" xfId="0" applyFont="1" applyFill="1" applyBorder="1" applyAlignment="1">
      <alignment horizontal="right" vertical="center"/>
    </xf>
    <xf numFmtId="0" fontId="30" fillId="10" borderId="44" xfId="0" applyFont="1" applyFill="1" applyBorder="1" applyAlignment="1">
      <alignment horizontal="right" vertical="center"/>
    </xf>
    <xf numFmtId="0" fontId="30" fillId="8" borderId="53" xfId="0" applyFont="1" applyFill="1" applyBorder="1" applyAlignment="1">
      <alignment horizontal="right" vertical="center"/>
    </xf>
    <xf numFmtId="0" fontId="30" fillId="7" borderId="53" xfId="0" applyFont="1" applyFill="1" applyBorder="1" applyAlignment="1">
      <alignment horizontal="right" vertical="center"/>
    </xf>
    <xf numFmtId="0" fontId="30" fillId="5" borderId="33" xfId="0" applyFont="1" applyFill="1" applyBorder="1" applyAlignment="1">
      <alignment horizontal="right" vertical="center"/>
    </xf>
    <xf numFmtId="0" fontId="30" fillId="7" borderId="46" xfId="0" applyFont="1" applyFill="1" applyBorder="1" applyAlignment="1">
      <alignment horizontal="right" vertical="center"/>
    </xf>
    <xf numFmtId="0" fontId="30" fillId="7" borderId="44" xfId="0" applyFont="1" applyFill="1" applyBorder="1" applyAlignment="1">
      <alignment horizontal="right" vertical="center"/>
    </xf>
    <xf numFmtId="0" fontId="30" fillId="7" borderId="59" xfId="0" applyFont="1" applyFill="1" applyBorder="1" applyAlignment="1">
      <alignment horizontal="right" vertical="center"/>
    </xf>
    <xf numFmtId="0" fontId="30" fillId="5" borderId="44" xfId="0" applyFont="1" applyFill="1" applyBorder="1" applyAlignment="1">
      <alignment horizontal="right" vertical="center"/>
    </xf>
    <xf numFmtId="0" fontId="7" fillId="8" borderId="60" xfId="0" applyFont="1" applyFill="1" applyBorder="1" applyAlignment="1">
      <alignment horizontal="center" vertical="center"/>
    </xf>
    <xf numFmtId="0" fontId="30" fillId="11" borderId="61" xfId="0" applyFont="1" applyFill="1" applyBorder="1" applyAlignment="1">
      <alignment vertical="center"/>
    </xf>
    <xf numFmtId="0" fontId="7" fillId="9" borderId="61" xfId="0" applyFont="1" applyFill="1" applyBorder="1" applyAlignment="1">
      <alignment vertical="center"/>
    </xf>
    <xf numFmtId="0" fontId="30" fillId="9" borderId="62" xfId="0" applyFont="1" applyFill="1" applyBorder="1" applyAlignment="1">
      <alignment vertical="center"/>
    </xf>
    <xf numFmtId="0" fontId="7" fillId="9" borderId="62" xfId="0" applyFont="1" applyFill="1" applyBorder="1" applyAlignment="1">
      <alignment vertical="center"/>
    </xf>
    <xf numFmtId="0" fontId="7" fillId="10" borderId="56" xfId="0" applyFont="1" applyFill="1" applyBorder="1" applyAlignment="1">
      <alignment horizontal="center" vertical="center"/>
    </xf>
    <xf numFmtId="0" fontId="30" fillId="5" borderId="61" xfId="0" applyFont="1" applyFill="1" applyBorder="1" applyAlignment="1">
      <alignment horizontal="center" vertical="center"/>
    </xf>
    <xf numFmtId="0" fontId="4" fillId="0" borderId="65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176" fontId="7" fillId="0" borderId="49" xfId="5" applyNumberFormat="1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30" fillId="9" borderId="17" xfId="0" applyFont="1" applyFill="1" applyBorder="1" applyAlignment="1">
      <alignment horizontal="center" vertical="center"/>
    </xf>
    <xf numFmtId="0" fontId="7" fillId="9" borderId="17" xfId="0" applyFont="1" applyFill="1" applyBorder="1" applyAlignment="1">
      <alignment horizontal="center" vertical="center"/>
    </xf>
    <xf numFmtId="0" fontId="7" fillId="9" borderId="58" xfId="0" applyFont="1" applyFill="1" applyBorder="1" applyAlignment="1">
      <alignment horizontal="center" vertical="center"/>
    </xf>
    <xf numFmtId="0" fontId="7" fillId="9" borderId="60" xfId="0" applyFont="1" applyFill="1" applyBorder="1" applyAlignment="1">
      <alignment horizontal="center" vertical="center"/>
    </xf>
    <xf numFmtId="0" fontId="30" fillId="11" borderId="34" xfId="0" applyFont="1" applyFill="1" applyBorder="1" applyAlignment="1">
      <alignment horizontal="center" vertical="center"/>
    </xf>
    <xf numFmtId="0" fontId="30" fillId="8" borderId="66" xfId="0" applyFont="1" applyFill="1" applyBorder="1" applyAlignment="1">
      <alignment horizontal="right" vertical="center"/>
    </xf>
    <xf numFmtId="0" fontId="30" fillId="11" borderId="67" xfId="0" applyFont="1" applyFill="1" applyBorder="1" applyAlignment="1">
      <alignment horizontal="right" vertical="center"/>
    </xf>
    <xf numFmtId="0" fontId="32" fillId="0" borderId="0" xfId="0" applyFont="1">
      <alignment vertical="center"/>
    </xf>
    <xf numFmtId="178" fontId="7" fillId="0" borderId="68" xfId="0" applyNumberFormat="1" applyFont="1" applyFill="1" applyBorder="1" applyAlignment="1">
      <alignment horizontal="center" vertical="center"/>
    </xf>
    <xf numFmtId="180" fontId="7" fillId="0" borderId="8" xfId="6" applyNumberFormat="1" applyFont="1" applyFill="1" applyBorder="1" applyAlignment="1">
      <alignment horizontal="center" vertical="center"/>
    </xf>
    <xf numFmtId="180" fontId="7" fillId="0" borderId="12" xfId="0" applyNumberFormat="1" applyFont="1" applyFill="1" applyBorder="1" applyAlignment="1">
      <alignment horizontal="center" vertical="center"/>
    </xf>
    <xf numFmtId="180" fontId="7" fillId="0" borderId="54" xfId="0" applyNumberFormat="1" applyFont="1" applyFill="1" applyBorder="1" applyAlignment="1">
      <alignment horizontal="center" vertical="center"/>
    </xf>
    <xf numFmtId="180" fontId="7" fillId="0" borderId="11" xfId="0" applyNumberFormat="1" applyFont="1" applyFill="1" applyBorder="1" applyAlignment="1">
      <alignment horizontal="center" vertical="center"/>
    </xf>
    <xf numFmtId="180" fontId="7" fillId="0" borderId="72" xfId="0" applyNumberFormat="1" applyFont="1" applyFill="1" applyBorder="1" applyAlignment="1">
      <alignment horizontal="center" vertical="center"/>
    </xf>
    <xf numFmtId="176" fontId="7" fillId="0" borderId="12" xfId="0" applyNumberFormat="1" applyFont="1" applyFill="1" applyBorder="1" applyAlignment="1">
      <alignment horizontal="center" vertical="center"/>
    </xf>
    <xf numFmtId="179" fontId="7" fillId="0" borderId="12" xfId="0" applyNumberFormat="1" applyFont="1" applyFill="1" applyBorder="1" applyAlignment="1">
      <alignment horizontal="center" vertical="center"/>
    </xf>
    <xf numFmtId="178" fontId="23" fillId="4" borderId="8" xfId="0" applyNumberFormat="1" applyFont="1" applyFill="1" applyBorder="1" applyAlignment="1">
      <alignment horizontal="center" vertical="center"/>
    </xf>
    <xf numFmtId="178" fontId="23" fillId="4" borderId="37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left" vertical="center"/>
    </xf>
    <xf numFmtId="0" fontId="7" fillId="9" borderId="6" xfId="0" applyFont="1" applyFill="1" applyBorder="1" applyAlignment="1">
      <alignment horizontal="right" vertical="center"/>
    </xf>
    <xf numFmtId="0" fontId="7" fillId="9" borderId="74" xfId="0" applyFont="1" applyFill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177" fontId="30" fillId="0" borderId="7" xfId="0" applyNumberFormat="1" applyFont="1" applyBorder="1">
      <alignment vertical="center"/>
    </xf>
    <xf numFmtId="177" fontId="30" fillId="0" borderId="75" xfId="0" applyNumberFormat="1" applyFont="1" applyBorder="1">
      <alignment vertical="center"/>
    </xf>
    <xf numFmtId="177" fontId="30" fillId="0" borderId="36" xfId="0" applyNumberFormat="1" applyFont="1" applyBorder="1">
      <alignment vertical="center"/>
    </xf>
    <xf numFmtId="177" fontId="30" fillId="0" borderId="42" xfId="0" applyNumberFormat="1" applyFont="1" applyBorder="1">
      <alignment vertical="center"/>
    </xf>
    <xf numFmtId="177" fontId="7" fillId="0" borderId="21" xfId="0" applyNumberFormat="1" applyFont="1" applyFill="1" applyBorder="1" applyAlignment="1">
      <alignment horizontal="center" vertical="center"/>
    </xf>
    <xf numFmtId="177" fontId="7" fillId="0" borderId="76" xfId="0" applyNumberFormat="1" applyFont="1" applyFill="1" applyBorder="1" applyAlignment="1">
      <alignment horizontal="center" vertical="center"/>
    </xf>
    <xf numFmtId="177" fontId="7" fillId="0" borderId="37" xfId="0" applyNumberFormat="1" applyFont="1" applyFill="1" applyBorder="1" applyAlignment="1">
      <alignment horizontal="center" vertical="center"/>
    </xf>
    <xf numFmtId="180" fontId="7" fillId="0" borderId="77" xfId="0" applyNumberFormat="1" applyFont="1" applyFill="1" applyBorder="1" applyAlignment="1">
      <alignment horizontal="center" vertical="center"/>
    </xf>
    <xf numFmtId="180" fontId="7" fillId="0" borderId="37" xfId="0" applyNumberFormat="1" applyFont="1" applyFill="1" applyBorder="1" applyAlignment="1">
      <alignment horizontal="center" vertical="center"/>
    </xf>
    <xf numFmtId="178" fontId="7" fillId="0" borderId="76" xfId="0" applyNumberFormat="1" applyFont="1" applyFill="1" applyBorder="1" applyAlignment="1">
      <alignment horizontal="center" vertical="center"/>
    </xf>
    <xf numFmtId="0" fontId="7" fillId="0" borderId="76" xfId="0" applyFont="1" applyFill="1" applyBorder="1" applyAlignment="1">
      <alignment horizontal="center" vertical="center"/>
    </xf>
    <xf numFmtId="0" fontId="30" fillId="7" borderId="78" xfId="0" applyFont="1" applyFill="1" applyBorder="1" applyAlignment="1">
      <alignment horizontal="right" vertical="center"/>
    </xf>
    <xf numFmtId="179" fontId="7" fillId="0" borderId="11" xfId="0" applyNumberFormat="1" applyFont="1" applyFill="1" applyBorder="1" applyAlignment="1">
      <alignment horizontal="center" vertical="center"/>
    </xf>
    <xf numFmtId="183" fontId="7" fillId="0" borderId="12" xfId="0" applyNumberFormat="1" applyFont="1" applyFill="1" applyBorder="1" applyAlignment="1">
      <alignment horizontal="center" vertical="center"/>
    </xf>
    <xf numFmtId="183" fontId="7" fillId="0" borderId="28" xfId="0" applyNumberFormat="1" applyFont="1" applyFill="1" applyBorder="1" applyAlignment="1">
      <alignment horizontal="center" vertical="center"/>
    </xf>
    <xf numFmtId="0" fontId="32" fillId="0" borderId="81" xfId="0" applyFont="1" applyBorder="1">
      <alignment vertical="center"/>
    </xf>
    <xf numFmtId="0" fontId="0" fillId="0" borderId="83" xfId="0" applyBorder="1">
      <alignment vertical="center"/>
    </xf>
    <xf numFmtId="0" fontId="7" fillId="0" borderId="11" xfId="0" applyFont="1" applyFill="1" applyBorder="1" applyAlignment="1">
      <alignment horizontal="center" vertical="center"/>
    </xf>
    <xf numFmtId="176" fontId="7" fillId="0" borderId="7" xfId="0" applyNumberFormat="1" applyFont="1" applyFill="1" applyBorder="1" applyAlignment="1">
      <alignment horizontal="center" vertical="center"/>
    </xf>
    <xf numFmtId="180" fontId="7" fillId="0" borderId="8" xfId="0" applyNumberFormat="1" applyFont="1" applyFill="1" applyBorder="1" applyAlignment="1">
      <alignment horizontal="center" vertical="center"/>
    </xf>
    <xf numFmtId="178" fontId="7" fillId="0" borderId="12" xfId="0" applyNumberFormat="1" applyFont="1" applyFill="1" applyBorder="1" applyAlignment="1">
      <alignment horizontal="center" vertical="center"/>
    </xf>
    <xf numFmtId="176" fontId="7" fillId="0" borderId="85" xfId="0" applyNumberFormat="1" applyFont="1" applyFill="1" applyBorder="1" applyAlignment="1">
      <alignment horizontal="center" vertical="center"/>
    </xf>
    <xf numFmtId="179" fontId="7" fillId="0" borderId="77" xfId="0" applyNumberFormat="1" applyFont="1" applyFill="1" applyBorder="1" applyAlignment="1">
      <alignment horizontal="center" vertical="center"/>
    </xf>
    <xf numFmtId="176" fontId="7" fillId="0" borderId="37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7" fontId="30" fillId="0" borderId="0" xfId="0" applyNumberFormat="1" applyFont="1" applyBorder="1">
      <alignment vertical="center"/>
    </xf>
    <xf numFmtId="0" fontId="7" fillId="0" borderId="21" xfId="0" applyFont="1" applyFill="1" applyBorder="1" applyAlignment="1">
      <alignment horizontal="center" vertical="center"/>
    </xf>
    <xf numFmtId="180" fontId="7" fillId="0" borderId="19" xfId="0" applyNumberFormat="1" applyFont="1" applyFill="1" applyBorder="1" applyAlignment="1">
      <alignment horizontal="center" vertical="center"/>
    </xf>
    <xf numFmtId="0" fontId="30" fillId="10" borderId="119" xfId="0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177" fontId="7" fillId="0" borderId="8" xfId="0" applyNumberFormat="1" applyFont="1" applyFill="1" applyBorder="1" applyAlignment="1">
      <alignment horizontal="center" vertical="center"/>
    </xf>
    <xf numFmtId="178" fontId="7" fillId="0" borderId="34" xfId="0" applyNumberFormat="1" applyFont="1" applyFill="1" applyBorder="1" applyAlignment="1">
      <alignment horizontal="center" vertical="center"/>
    </xf>
    <xf numFmtId="178" fontId="7" fillId="0" borderId="20" xfId="0" applyNumberFormat="1" applyFont="1" applyFill="1" applyBorder="1" applyAlignment="1">
      <alignment horizontal="center" vertical="center"/>
    </xf>
    <xf numFmtId="177" fontId="7" fillId="0" borderId="121" xfId="0" applyNumberFormat="1" applyFont="1" applyFill="1" applyBorder="1" applyAlignment="1">
      <alignment horizontal="center" vertical="center"/>
    </xf>
    <xf numFmtId="180" fontId="7" fillId="0" borderId="76" xfId="0" applyNumberFormat="1" applyFont="1" applyFill="1" applyBorder="1" applyAlignment="1">
      <alignment horizontal="center" vertical="center"/>
    </xf>
    <xf numFmtId="176" fontId="7" fillId="0" borderId="76" xfId="0" applyNumberFormat="1" applyFont="1" applyFill="1" applyBorder="1" applyAlignment="1">
      <alignment horizontal="center" vertical="center"/>
    </xf>
    <xf numFmtId="178" fontId="7" fillId="0" borderId="21" xfId="0" applyNumberFormat="1" applyFont="1" applyFill="1" applyBorder="1" applyAlignment="1">
      <alignment horizontal="center" vertical="center"/>
    </xf>
    <xf numFmtId="179" fontId="7" fillId="0" borderId="76" xfId="0" applyNumberFormat="1" applyFont="1" applyFill="1" applyBorder="1" applyAlignment="1">
      <alignment horizontal="center" vertical="center"/>
    </xf>
    <xf numFmtId="180" fontId="7" fillId="0" borderId="121" xfId="0" applyNumberFormat="1" applyFont="1" applyFill="1" applyBorder="1" applyAlignment="1">
      <alignment horizontal="center" vertical="center"/>
    </xf>
    <xf numFmtId="178" fontId="7" fillId="0" borderId="122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0" fillId="18" borderId="68" xfId="0" applyFont="1" applyFill="1" applyBorder="1" applyAlignment="1">
      <alignment horizontal="center" vertical="center"/>
    </xf>
    <xf numFmtId="0" fontId="30" fillId="18" borderId="123" xfId="0" applyFont="1" applyFill="1" applyBorder="1" applyAlignment="1">
      <alignment vertical="center"/>
    </xf>
    <xf numFmtId="0" fontId="30" fillId="18" borderId="64" xfId="0" applyFont="1" applyFill="1" applyBorder="1" applyAlignment="1">
      <alignment horizontal="right" vertical="center"/>
    </xf>
    <xf numFmtId="177" fontId="30" fillId="0" borderId="102" xfId="0" applyNumberFormat="1" applyFont="1" applyBorder="1">
      <alignment vertical="center"/>
    </xf>
    <xf numFmtId="0" fontId="30" fillId="11" borderId="72" xfId="0" applyFont="1" applyFill="1" applyBorder="1" applyAlignment="1">
      <alignment horizontal="center" vertical="center"/>
    </xf>
    <xf numFmtId="0" fontId="30" fillId="11" borderId="60" xfId="0" applyFont="1" applyFill="1" applyBorder="1" applyAlignment="1">
      <alignment vertical="center"/>
    </xf>
    <xf numFmtId="0" fontId="30" fillId="11" borderId="44" xfId="0" applyFont="1" applyFill="1" applyBorder="1" applyAlignment="1">
      <alignment horizontal="right" vertical="center"/>
    </xf>
    <xf numFmtId="179" fontId="7" fillId="0" borderId="19" xfId="5" applyNumberFormat="1" applyFont="1" applyBorder="1" applyAlignment="1">
      <alignment horizontal="center" vertical="center"/>
    </xf>
    <xf numFmtId="0" fontId="0" fillId="0" borderId="124" xfId="0" applyBorder="1">
      <alignment vertical="center"/>
    </xf>
    <xf numFmtId="0" fontId="7" fillId="0" borderId="12" xfId="0" applyFont="1" applyFill="1" applyBorder="1" applyAlignment="1">
      <alignment horizontal="center" vertical="center"/>
    </xf>
    <xf numFmtId="178" fontId="7" fillId="0" borderId="86" xfId="0" applyNumberFormat="1" applyFont="1" applyFill="1" applyBorder="1" applyAlignment="1">
      <alignment horizontal="center" vertical="center"/>
    </xf>
    <xf numFmtId="0" fontId="32" fillId="0" borderId="83" xfId="0" applyFont="1" applyBorder="1">
      <alignment vertical="center"/>
    </xf>
    <xf numFmtId="0" fontId="32" fillId="0" borderId="0" xfId="0" applyFont="1" applyBorder="1">
      <alignment vertical="center"/>
    </xf>
    <xf numFmtId="181" fontId="7" fillId="0" borderId="17" xfId="0" applyNumberFormat="1" applyFont="1" applyFill="1" applyBorder="1" applyAlignment="1">
      <alignment horizontal="center" vertical="center"/>
    </xf>
    <xf numFmtId="181" fontId="7" fillId="0" borderId="68" xfId="0" applyNumberFormat="1" applyFont="1" applyFill="1" applyBorder="1" applyAlignment="1">
      <alignment horizontal="center" vertical="center"/>
    </xf>
    <xf numFmtId="0" fontId="30" fillId="19" borderId="57" xfId="0" applyFont="1" applyFill="1" applyBorder="1" applyAlignment="1">
      <alignment horizontal="center" vertical="center"/>
    </xf>
    <xf numFmtId="0" fontId="7" fillId="19" borderId="62" xfId="0" applyFont="1" applyFill="1" applyBorder="1" applyAlignment="1">
      <alignment horizontal="center" vertical="center"/>
    </xf>
    <xf numFmtId="0" fontId="7" fillId="19" borderId="63" xfId="0" applyFont="1" applyFill="1" applyBorder="1" applyAlignment="1">
      <alignment horizontal="center" vertical="center"/>
    </xf>
    <xf numFmtId="0" fontId="30" fillId="19" borderId="39" xfId="0" applyFont="1" applyFill="1" applyBorder="1" applyAlignment="1">
      <alignment horizontal="right" vertical="center"/>
    </xf>
    <xf numFmtId="0" fontId="30" fillId="19" borderId="46" xfId="0" applyFont="1" applyFill="1" applyBorder="1" applyAlignment="1">
      <alignment horizontal="right" vertical="center"/>
    </xf>
    <xf numFmtId="0" fontId="30" fillId="19" borderId="125" xfId="0" applyFont="1" applyFill="1" applyBorder="1" applyAlignment="1">
      <alignment horizontal="right" vertical="center"/>
    </xf>
    <xf numFmtId="0" fontId="30" fillId="19" borderId="86" xfId="0" applyFont="1" applyFill="1" applyBorder="1" applyAlignment="1">
      <alignment horizontal="center" vertical="center"/>
    </xf>
    <xf numFmtId="0" fontId="30" fillId="19" borderId="56" xfId="0" applyFont="1" applyFill="1" applyBorder="1" applyAlignment="1">
      <alignment vertical="center"/>
    </xf>
    <xf numFmtId="0" fontId="30" fillId="19" borderId="5" xfId="0" applyFont="1" applyFill="1" applyBorder="1" applyAlignment="1">
      <alignment horizontal="right" vertical="center"/>
    </xf>
    <xf numFmtId="0" fontId="30" fillId="19" borderId="34" xfId="0" applyFont="1" applyFill="1" applyBorder="1" applyAlignment="1">
      <alignment horizontal="center" vertical="center"/>
    </xf>
    <xf numFmtId="0" fontId="30" fillId="19" borderId="61" xfId="0" applyFont="1" applyFill="1" applyBorder="1" applyAlignment="1">
      <alignment vertical="center"/>
    </xf>
    <xf numFmtId="0" fontId="30" fillId="19" borderId="2" xfId="0" applyFont="1" applyFill="1" applyBorder="1" applyAlignment="1">
      <alignment horizontal="right" vertical="center"/>
    </xf>
    <xf numFmtId="177" fontId="30" fillId="0" borderId="70" xfId="0" applyNumberFormat="1" applyFont="1" applyBorder="1">
      <alignment vertical="center"/>
    </xf>
    <xf numFmtId="177" fontId="7" fillId="0" borderId="86" xfId="0" applyNumberFormat="1" applyFont="1" applyFill="1" applyBorder="1" applyAlignment="1">
      <alignment horizontal="center" vertical="center"/>
    </xf>
    <xf numFmtId="177" fontId="7" fillId="0" borderId="127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left" vertical="center"/>
    </xf>
    <xf numFmtId="184" fontId="30" fillId="0" borderId="12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/>
    </xf>
    <xf numFmtId="0" fontId="29" fillId="0" borderId="9" xfId="0" quotePrefix="1" applyFont="1" applyFill="1" applyBorder="1" applyAlignment="1">
      <alignment horizontal="center" vertical="center"/>
    </xf>
    <xf numFmtId="177" fontId="30" fillId="0" borderId="11" xfId="0" applyNumberFormat="1" applyFont="1" applyFill="1" applyBorder="1" applyAlignment="1">
      <alignment horizontal="center" vertical="center"/>
    </xf>
    <xf numFmtId="177" fontId="30" fillId="0" borderId="12" xfId="0" applyNumberFormat="1" applyFont="1" applyFill="1" applyBorder="1" applyAlignment="1">
      <alignment horizontal="center" vertical="center"/>
    </xf>
    <xf numFmtId="177" fontId="30" fillId="0" borderId="49" xfId="11" applyNumberFormat="1" applyFont="1" applyFill="1" applyBorder="1" applyAlignment="1">
      <alignment horizontal="center" vertical="center"/>
    </xf>
    <xf numFmtId="180" fontId="30" fillId="0" borderId="9" xfId="0" applyNumberFormat="1" applyFont="1" applyFill="1" applyBorder="1" applyAlignment="1">
      <alignment horizontal="center" vertical="center"/>
    </xf>
    <xf numFmtId="180" fontId="30" fillId="0" borderId="12" xfId="0" applyNumberFormat="1" applyFont="1" applyFill="1" applyBorder="1" applyAlignment="1">
      <alignment horizontal="center" vertical="center"/>
    </xf>
    <xf numFmtId="180" fontId="30" fillId="0" borderId="49" xfId="6" applyNumberFormat="1" applyFont="1" applyFill="1" applyBorder="1" applyAlignment="1">
      <alignment horizontal="center" vertical="center"/>
    </xf>
    <xf numFmtId="180" fontId="30" fillId="0" borderId="34" xfId="0" applyNumberFormat="1" applyFont="1" applyFill="1" applyBorder="1" applyAlignment="1">
      <alignment horizontal="center" vertical="center"/>
    </xf>
    <xf numFmtId="180" fontId="30" fillId="0" borderId="20" xfId="0" applyNumberFormat="1" applyFont="1" applyFill="1" applyBorder="1" applyAlignment="1">
      <alignment horizontal="center" vertical="center"/>
    </xf>
    <xf numFmtId="176" fontId="30" fillId="0" borderId="12" xfId="0" applyNumberFormat="1" applyFont="1" applyFill="1" applyBorder="1" applyAlignment="1">
      <alignment horizontal="center" vertical="center"/>
    </xf>
    <xf numFmtId="176" fontId="30" fillId="0" borderId="8" xfId="0" applyNumberFormat="1" applyFont="1" applyFill="1" applyBorder="1" applyAlignment="1">
      <alignment horizontal="center" vertical="center"/>
    </xf>
    <xf numFmtId="179" fontId="30" fillId="0" borderId="11" xfId="9" applyNumberFormat="1" applyFont="1" applyFill="1" applyBorder="1" applyAlignment="1">
      <alignment horizontal="center" vertical="center"/>
    </xf>
    <xf numFmtId="179" fontId="30" fillId="0" borderId="12" xfId="9" applyNumberFormat="1" applyFont="1" applyFill="1" applyBorder="1" applyAlignment="1">
      <alignment horizontal="center" vertical="center"/>
    </xf>
    <xf numFmtId="179" fontId="30" fillId="0" borderId="12" xfId="0" applyNumberFormat="1" applyFont="1" applyFill="1" applyBorder="1" applyAlignment="1">
      <alignment horizontal="center" vertical="center"/>
    </xf>
    <xf numFmtId="179" fontId="30" fillId="0" borderId="11" xfId="0" applyNumberFormat="1" applyFont="1" applyFill="1" applyBorder="1" applyAlignment="1">
      <alignment horizontal="center" vertical="center"/>
    </xf>
    <xf numFmtId="180" fontId="30" fillId="0" borderId="54" xfId="0" applyNumberFormat="1" applyFont="1" applyFill="1" applyBorder="1" applyAlignment="1">
      <alignment horizontal="center" vertical="center"/>
    </xf>
    <xf numFmtId="180" fontId="30" fillId="0" borderId="72" xfId="0" applyNumberFormat="1" applyFont="1" applyFill="1" applyBorder="1" applyAlignment="1">
      <alignment horizontal="center" vertical="center"/>
    </xf>
    <xf numFmtId="178" fontId="30" fillId="0" borderId="9" xfId="0" applyNumberFormat="1" applyFont="1" applyFill="1" applyBorder="1" applyAlignment="1">
      <alignment horizontal="center" vertical="center"/>
    </xf>
    <xf numFmtId="178" fontId="30" fillId="0" borderId="8" xfId="0" applyNumberFormat="1" applyFont="1" applyFill="1" applyBorder="1" applyAlignment="1">
      <alignment horizontal="center" vertical="center"/>
    </xf>
    <xf numFmtId="181" fontId="30" fillId="0" borderId="11" xfId="0" applyNumberFormat="1" applyFont="1" applyFill="1" applyBorder="1" applyAlignment="1">
      <alignment horizontal="center" vertical="center"/>
    </xf>
    <xf numFmtId="181" fontId="30" fillId="0" borderId="17" xfId="0" applyNumberFormat="1" applyFont="1" applyFill="1" applyBorder="1" applyAlignment="1">
      <alignment horizontal="center" vertical="center"/>
    </xf>
    <xf numFmtId="181" fontId="30" fillId="0" borderId="68" xfId="0" applyNumberFormat="1" applyFont="1" applyFill="1" applyBorder="1" applyAlignment="1">
      <alignment horizontal="center" vertical="center"/>
    </xf>
    <xf numFmtId="184" fontId="30" fillId="0" borderId="11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29" fillId="0" borderId="34" xfId="0" quotePrefix="1" applyFont="1" applyFill="1" applyBorder="1" applyAlignment="1">
      <alignment horizontal="center" vertical="center"/>
    </xf>
    <xf numFmtId="177" fontId="30" fillId="0" borderId="53" xfId="0" applyNumberFormat="1" applyFont="1" applyFill="1" applyBorder="1" applyAlignment="1">
      <alignment horizontal="center" vertical="center"/>
    </xf>
    <xf numFmtId="177" fontId="30" fillId="0" borderId="18" xfId="0" applyNumberFormat="1" applyFont="1" applyFill="1" applyBorder="1" applyAlignment="1">
      <alignment horizontal="center" vertical="center"/>
    </xf>
    <xf numFmtId="180" fontId="30" fillId="0" borderId="18" xfId="0" applyNumberFormat="1" applyFont="1" applyFill="1" applyBorder="1" applyAlignment="1">
      <alignment horizontal="center" vertical="center"/>
    </xf>
    <xf numFmtId="180" fontId="30" fillId="0" borderId="44" xfId="6" applyNumberFormat="1" applyFont="1" applyFill="1" applyBorder="1" applyAlignment="1">
      <alignment horizontal="center" vertical="center"/>
    </xf>
    <xf numFmtId="176" fontId="30" fillId="0" borderId="18" xfId="0" applyNumberFormat="1" applyFont="1" applyFill="1" applyBorder="1" applyAlignment="1">
      <alignment horizontal="center" vertical="center"/>
    </xf>
    <xf numFmtId="176" fontId="30" fillId="0" borderId="71" xfId="0" applyNumberFormat="1" applyFont="1" applyFill="1" applyBorder="1" applyAlignment="1">
      <alignment horizontal="center" vertical="center"/>
    </xf>
    <xf numFmtId="179" fontId="30" fillId="0" borderId="18" xfId="0" applyNumberFormat="1" applyFont="1" applyFill="1" applyBorder="1" applyAlignment="1">
      <alignment horizontal="center" vertical="center"/>
    </xf>
    <xf numFmtId="179" fontId="30" fillId="0" borderId="53" xfId="0" applyNumberFormat="1" applyFont="1" applyFill="1" applyBorder="1" applyAlignment="1">
      <alignment horizontal="center" vertical="center"/>
    </xf>
    <xf numFmtId="178" fontId="30" fillId="0" borderId="72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177" fontId="30" fillId="0" borderId="54" xfId="0" applyNumberFormat="1" applyFont="1" applyFill="1" applyBorder="1" applyAlignment="1">
      <alignment horizontal="center" vertical="center"/>
    </xf>
    <xf numFmtId="177" fontId="30" fillId="0" borderId="17" xfId="0" applyNumberFormat="1" applyFont="1" applyFill="1" applyBorder="1" applyAlignment="1">
      <alignment horizontal="center" vertical="center"/>
    </xf>
    <xf numFmtId="180" fontId="30" fillId="0" borderId="17" xfId="0" applyNumberFormat="1" applyFont="1" applyFill="1" applyBorder="1" applyAlignment="1">
      <alignment horizontal="center" vertical="center"/>
    </xf>
    <xf numFmtId="180" fontId="30" fillId="0" borderId="86" xfId="6" applyNumberFormat="1" applyFont="1" applyFill="1" applyBorder="1" applyAlignment="1">
      <alignment horizontal="center" vertical="center"/>
    </xf>
    <xf numFmtId="176" fontId="30" fillId="0" borderId="17" xfId="0" applyNumberFormat="1" applyFont="1" applyFill="1" applyBorder="1" applyAlignment="1">
      <alignment horizontal="center" vertical="center"/>
    </xf>
    <xf numFmtId="176" fontId="30" fillId="0" borderId="72" xfId="0" applyNumberFormat="1" applyFont="1" applyFill="1" applyBorder="1" applyAlignment="1">
      <alignment horizontal="center" vertical="center"/>
    </xf>
    <xf numFmtId="179" fontId="30" fillId="0" borderId="17" xfId="0" applyNumberFormat="1" applyFont="1" applyFill="1" applyBorder="1" applyAlignment="1">
      <alignment horizontal="center" vertical="center"/>
    </xf>
    <xf numFmtId="179" fontId="30" fillId="0" borderId="54" xfId="0" applyNumberFormat="1" applyFont="1" applyFill="1" applyBorder="1" applyAlignment="1">
      <alignment horizontal="center" vertical="center"/>
    </xf>
    <xf numFmtId="181" fontId="30" fillId="0" borderId="69" xfId="0" applyNumberFormat="1" applyFont="1" applyFill="1" applyBorder="1" applyAlignment="1">
      <alignment horizontal="center" vertical="center"/>
    </xf>
    <xf numFmtId="0" fontId="29" fillId="0" borderId="9" xfId="5" applyFont="1" applyFill="1" applyBorder="1" applyAlignment="1">
      <alignment horizontal="center" vertical="center"/>
    </xf>
    <xf numFmtId="180" fontId="30" fillId="0" borderId="72" xfId="6" applyNumberFormat="1" applyFont="1" applyFill="1" applyBorder="1" applyAlignment="1">
      <alignment horizontal="center" vertical="center"/>
    </xf>
    <xf numFmtId="0" fontId="29" fillId="0" borderId="9" xfId="0" quotePrefix="1" applyNumberFormat="1" applyFont="1" applyFill="1" applyBorder="1" applyAlignment="1">
      <alignment horizontal="center" vertical="center"/>
    </xf>
    <xf numFmtId="179" fontId="30" fillId="0" borderId="18" xfId="9" applyNumberFormat="1" applyFont="1" applyFill="1" applyBorder="1" applyAlignment="1">
      <alignment horizontal="center" vertical="center"/>
    </xf>
    <xf numFmtId="179" fontId="30" fillId="0" borderId="17" xfId="9" applyNumberFormat="1" applyFont="1" applyFill="1" applyBorder="1" applyAlignment="1">
      <alignment horizontal="center" vertical="center"/>
    </xf>
    <xf numFmtId="179" fontId="30" fillId="0" borderId="53" xfId="9" applyNumberFormat="1" applyFont="1" applyFill="1" applyBorder="1" applyAlignment="1">
      <alignment horizontal="center" vertical="center"/>
    </xf>
    <xf numFmtId="180" fontId="30" fillId="0" borderId="11" xfId="0" applyNumberFormat="1" applyFont="1" applyFill="1" applyBorder="1" applyAlignment="1">
      <alignment horizontal="center" vertical="center"/>
    </xf>
    <xf numFmtId="180" fontId="30" fillId="0" borderId="8" xfId="6" applyNumberFormat="1" applyFont="1" applyFill="1" applyBorder="1" applyAlignment="1">
      <alignment horizontal="center" vertical="center"/>
    </xf>
    <xf numFmtId="179" fontId="30" fillId="0" borderId="54" xfId="9" applyNumberFormat="1" applyFont="1" applyFill="1" applyBorder="1" applyAlignment="1">
      <alignment horizontal="center" vertical="center"/>
    </xf>
    <xf numFmtId="180" fontId="30" fillId="0" borderId="71" xfId="6" applyNumberFormat="1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176" fontId="30" fillId="0" borderId="11" xfId="0" applyNumberFormat="1" applyFont="1" applyFill="1" applyBorder="1" applyAlignment="1">
      <alignment horizontal="center" vertical="center"/>
    </xf>
    <xf numFmtId="176" fontId="30" fillId="0" borderId="53" xfId="0" applyNumberFormat="1" applyFont="1" applyFill="1" applyBorder="1" applyAlignment="1">
      <alignment horizontal="center" vertical="center"/>
    </xf>
    <xf numFmtId="176" fontId="30" fillId="0" borderId="54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5" borderId="37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28" xfId="0" applyFont="1" applyFill="1" applyBorder="1" applyAlignment="1">
      <alignment horizontal="center" vertical="center"/>
    </xf>
    <xf numFmtId="0" fontId="32" fillId="0" borderId="64" xfId="0" applyFont="1" applyBorder="1">
      <alignment vertical="center"/>
    </xf>
    <xf numFmtId="0" fontId="32" fillId="0" borderId="129" xfId="0" applyFont="1" applyBorder="1">
      <alignment vertical="center"/>
    </xf>
    <xf numFmtId="0" fontId="7" fillId="0" borderId="76" xfId="0" applyFont="1" applyFill="1" applyBorder="1" applyAlignment="1">
      <alignment horizontal="left" vertical="center"/>
    </xf>
    <xf numFmtId="180" fontId="7" fillId="0" borderId="122" xfId="0" applyNumberFormat="1" applyFont="1" applyFill="1" applyBorder="1" applyAlignment="1">
      <alignment horizontal="center" vertical="center"/>
    </xf>
    <xf numFmtId="180" fontId="7" fillId="0" borderId="37" xfId="6" applyNumberFormat="1" applyFont="1" applyFill="1" applyBorder="1" applyAlignment="1">
      <alignment horizontal="center" vertical="center"/>
    </xf>
    <xf numFmtId="178" fontId="7" fillId="0" borderId="127" xfId="0" applyNumberFormat="1" applyFont="1" applyFill="1" applyBorder="1" applyAlignment="1">
      <alignment horizontal="center" vertical="center"/>
    </xf>
    <xf numFmtId="181" fontId="7" fillId="0" borderId="77" xfId="0" applyNumberFormat="1" applyFont="1" applyFill="1" applyBorder="1" applyAlignment="1">
      <alignment horizontal="center" vertical="center"/>
    </xf>
    <xf numFmtId="181" fontId="7" fillId="0" borderId="76" xfId="0" applyNumberFormat="1" applyFont="1" applyFill="1" applyBorder="1" applyAlignment="1">
      <alignment horizontal="center" vertical="center"/>
    </xf>
    <xf numFmtId="181" fontId="7" fillId="0" borderId="130" xfId="0" applyNumberFormat="1" applyFont="1" applyFill="1" applyBorder="1" applyAlignment="1">
      <alignment horizontal="center" vertical="center"/>
    </xf>
    <xf numFmtId="0" fontId="7" fillId="0" borderId="77" xfId="0" applyFont="1" applyFill="1" applyBorder="1" applyAlignment="1">
      <alignment horizontal="center" vertical="center"/>
    </xf>
    <xf numFmtId="177" fontId="7" fillId="0" borderId="122" xfId="0" applyNumberFormat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178" fontId="7" fillId="0" borderId="130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0" fillId="0" borderId="20" xfId="0" applyBorder="1">
      <alignment vertical="center"/>
    </xf>
    <xf numFmtId="0" fontId="4" fillId="0" borderId="132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left" vertical="center"/>
    </xf>
    <xf numFmtId="184" fontId="30" fillId="0" borderId="28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133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horizontal="center" vertical="center"/>
    </xf>
    <xf numFmtId="0" fontId="29" fillId="0" borderId="35" xfId="0" quotePrefix="1" applyNumberFormat="1" applyFont="1" applyFill="1" applyBorder="1" applyAlignment="1">
      <alignment horizontal="center" vertical="center"/>
    </xf>
    <xf numFmtId="176" fontId="30" fillId="0" borderId="55" xfId="0" applyNumberFormat="1" applyFont="1" applyFill="1" applyBorder="1" applyAlignment="1">
      <alignment horizontal="center" vertical="center"/>
    </xf>
    <xf numFmtId="177" fontId="30" fillId="0" borderId="28" xfId="0" applyNumberFormat="1" applyFont="1" applyFill="1" applyBorder="1" applyAlignment="1">
      <alignment horizontal="center" vertical="center"/>
    </xf>
    <xf numFmtId="177" fontId="30" fillId="0" borderId="120" xfId="11" applyNumberFormat="1" applyFont="1" applyFill="1" applyBorder="1" applyAlignment="1">
      <alignment horizontal="center" vertical="center"/>
    </xf>
    <xf numFmtId="180" fontId="30" fillId="0" borderId="35" xfId="0" applyNumberFormat="1" applyFont="1" applyFill="1" applyBorder="1" applyAlignment="1">
      <alignment horizontal="center" vertical="center"/>
    </xf>
    <xf numFmtId="180" fontId="30" fillId="0" borderId="28" xfId="0" applyNumberFormat="1" applyFont="1" applyFill="1" applyBorder="1" applyAlignment="1">
      <alignment horizontal="center" vertical="center"/>
    </xf>
    <xf numFmtId="180" fontId="30" fillId="0" borderId="73" xfId="6" applyNumberFormat="1" applyFont="1" applyFill="1" applyBorder="1" applyAlignment="1">
      <alignment horizontal="center" vertical="center"/>
    </xf>
    <xf numFmtId="176" fontId="30" fillId="0" borderId="28" xfId="0" applyNumberFormat="1" applyFont="1" applyFill="1" applyBorder="1" applyAlignment="1">
      <alignment horizontal="center" vertical="center"/>
    </xf>
    <xf numFmtId="176" fontId="30" fillId="0" borderId="73" xfId="0" applyNumberFormat="1" applyFont="1" applyFill="1" applyBorder="1" applyAlignment="1">
      <alignment horizontal="center" vertical="center"/>
    </xf>
    <xf numFmtId="179" fontId="30" fillId="0" borderId="55" xfId="9" applyNumberFormat="1" applyFont="1" applyFill="1" applyBorder="1" applyAlignment="1">
      <alignment horizontal="center" vertical="center"/>
    </xf>
    <xf numFmtId="179" fontId="30" fillId="0" borderId="28" xfId="9" applyNumberFormat="1" applyFont="1" applyFill="1" applyBorder="1" applyAlignment="1">
      <alignment horizontal="center" vertical="center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55" xfId="0" applyNumberFormat="1" applyFont="1" applyFill="1" applyBorder="1" applyAlignment="1">
      <alignment horizontal="center" vertical="center"/>
    </xf>
    <xf numFmtId="180" fontId="30" fillId="0" borderId="55" xfId="0" applyNumberFormat="1" applyFont="1" applyFill="1" applyBorder="1" applyAlignment="1">
      <alignment horizontal="center" vertical="center"/>
    </xf>
    <xf numFmtId="180" fontId="30" fillId="0" borderId="73" xfId="0" applyNumberFormat="1" applyFont="1" applyFill="1" applyBorder="1" applyAlignment="1">
      <alignment horizontal="center" vertical="center"/>
    </xf>
    <xf numFmtId="177" fontId="30" fillId="0" borderId="55" xfId="0" applyNumberFormat="1" applyFont="1" applyFill="1" applyBorder="1" applyAlignment="1">
      <alignment horizontal="center" vertical="center"/>
    </xf>
    <xf numFmtId="178" fontId="30" fillId="0" borderId="35" xfId="0" applyNumberFormat="1" applyFont="1" applyFill="1" applyBorder="1" applyAlignment="1">
      <alignment horizontal="center" vertical="center"/>
    </xf>
    <xf numFmtId="178" fontId="30" fillId="0" borderId="73" xfId="0" applyNumberFormat="1" applyFont="1" applyFill="1" applyBorder="1" applyAlignment="1">
      <alignment horizontal="center" vertical="center"/>
    </xf>
    <xf numFmtId="181" fontId="30" fillId="0" borderId="55" xfId="0" applyNumberFormat="1" applyFont="1" applyFill="1" applyBorder="1" applyAlignment="1">
      <alignment horizontal="center" vertical="center"/>
    </xf>
    <xf numFmtId="181" fontId="30" fillId="0" borderId="28" xfId="0" applyNumberFormat="1" applyFont="1" applyFill="1" applyBorder="1" applyAlignment="1">
      <alignment horizontal="center" vertical="center"/>
    </xf>
    <xf numFmtId="181" fontId="30" fillId="0" borderId="70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30" fillId="0" borderId="19" xfId="0" applyFont="1" applyFill="1" applyBorder="1" applyAlignment="1">
      <alignment horizontal="distributed" vertical="center"/>
    </xf>
    <xf numFmtId="0" fontId="30" fillId="0" borderId="20" xfId="0" applyFont="1" applyFill="1" applyBorder="1" applyAlignment="1">
      <alignment horizontal="distributed" vertical="center"/>
    </xf>
    <xf numFmtId="0" fontId="30" fillId="0" borderId="19" xfId="5" applyFont="1" applyFill="1" applyBorder="1" applyAlignment="1">
      <alignment horizontal="distributed" vertical="center"/>
    </xf>
    <xf numFmtId="0" fontId="30" fillId="0" borderId="29" xfId="0" applyFont="1" applyFill="1" applyBorder="1" applyAlignment="1">
      <alignment horizontal="distributed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7" borderId="13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right" vertical="center"/>
    </xf>
    <xf numFmtId="0" fontId="10" fillId="0" borderId="0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0" fillId="0" borderId="0" xfId="0" applyFont="1">
      <alignment vertical="center"/>
    </xf>
    <xf numFmtId="180" fontId="7" fillId="0" borderId="2" xfId="0" applyNumberFormat="1" applyFont="1" applyFill="1" applyBorder="1" applyAlignment="1">
      <alignment horizontal="center" vertical="center"/>
    </xf>
    <xf numFmtId="180" fontId="7" fillId="0" borderId="4" xfId="0" applyNumberFormat="1" applyFont="1" applyFill="1" applyBorder="1" applyAlignment="1">
      <alignment horizontal="center" vertical="center"/>
    </xf>
    <xf numFmtId="180" fontId="7" fillId="0" borderId="39" xfId="0" applyNumberFormat="1" applyFont="1" applyFill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7" fillId="0" borderId="135" xfId="0" applyNumberFormat="1" applyFont="1" applyFill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80" fontId="30" fillId="0" borderId="16" xfId="0" applyNumberFormat="1" applyFont="1" applyBorder="1" applyAlignment="1">
      <alignment horizontal="center" vertical="center"/>
    </xf>
    <xf numFmtId="177" fontId="30" fillId="0" borderId="136" xfId="0" applyNumberFormat="1" applyFont="1" applyBorder="1">
      <alignment vertical="center"/>
    </xf>
    <xf numFmtId="177" fontId="30" fillId="0" borderId="75" xfId="0" applyNumberFormat="1" applyFont="1" applyFill="1" applyBorder="1">
      <alignment vertical="center"/>
    </xf>
    <xf numFmtId="177" fontId="30" fillId="0" borderId="45" xfId="0" applyNumberFormat="1" applyFont="1" applyBorder="1">
      <alignment vertical="center"/>
    </xf>
    <xf numFmtId="177" fontId="30" fillId="0" borderId="49" xfId="0" applyNumberFormat="1" applyFont="1" applyBorder="1">
      <alignment vertical="center"/>
    </xf>
    <xf numFmtId="177" fontId="30" fillId="0" borderId="5" xfId="0" applyNumberFormat="1" applyFont="1" applyBorder="1">
      <alignment vertical="center"/>
    </xf>
    <xf numFmtId="177" fontId="30" fillId="0" borderId="49" xfId="0" applyNumberFormat="1" applyFont="1" applyFill="1" applyBorder="1">
      <alignment vertical="center"/>
    </xf>
    <xf numFmtId="177" fontId="30" fillId="0" borderId="135" xfId="0" applyNumberFormat="1" applyFont="1" applyBorder="1">
      <alignment vertical="center"/>
    </xf>
    <xf numFmtId="177" fontId="30" fillId="0" borderId="9" xfId="0" applyNumberFormat="1" applyFont="1" applyBorder="1">
      <alignment vertical="center"/>
    </xf>
    <xf numFmtId="177" fontId="30" fillId="0" borderId="9" xfId="0" applyNumberFormat="1" applyFont="1" applyFill="1" applyBorder="1">
      <alignment vertical="center"/>
    </xf>
    <xf numFmtId="177" fontId="30" fillId="0" borderId="35" xfId="0" applyNumberFormat="1" applyFont="1" applyBorder="1">
      <alignment vertical="center"/>
    </xf>
    <xf numFmtId="177" fontId="30" fillId="0" borderId="137" xfId="0" applyNumberFormat="1" applyFont="1" applyBorder="1">
      <alignment vertical="center"/>
    </xf>
    <xf numFmtId="177" fontId="30" fillId="0" borderId="11" xfId="0" applyNumberFormat="1" applyFont="1" applyBorder="1">
      <alignment vertical="center"/>
    </xf>
    <xf numFmtId="177" fontId="30" fillId="0" borderId="11" xfId="0" applyNumberFormat="1" applyFont="1" applyFill="1" applyBorder="1">
      <alignment vertical="center"/>
    </xf>
    <xf numFmtId="177" fontId="30" fillId="0" borderId="55" xfId="0" applyNumberFormat="1" applyFont="1" applyBorder="1">
      <alignment vertical="center"/>
    </xf>
    <xf numFmtId="177" fontId="30" fillId="0" borderId="67" xfId="0" applyNumberFormat="1" applyFont="1" applyBorder="1">
      <alignment vertical="center"/>
    </xf>
    <xf numFmtId="177" fontId="30" fillId="0" borderId="138" xfId="0" applyNumberFormat="1" applyFont="1" applyBorder="1">
      <alignment vertical="center"/>
    </xf>
    <xf numFmtId="177" fontId="30" fillId="0" borderId="12" xfId="0" applyNumberFormat="1" applyFont="1" applyBorder="1">
      <alignment vertical="center"/>
    </xf>
    <xf numFmtId="177" fontId="30" fillId="0" borderId="28" xfId="0" applyNumberFormat="1" applyFont="1" applyBorder="1">
      <alignment vertical="center"/>
    </xf>
    <xf numFmtId="177" fontId="30" fillId="0" borderId="12" xfId="0" applyNumberFormat="1" applyFont="1" applyFill="1" applyBorder="1">
      <alignment vertical="center"/>
    </xf>
    <xf numFmtId="177" fontId="30" fillId="0" borderId="69" xfId="0" applyNumberFormat="1" applyFont="1" applyBorder="1">
      <alignment vertical="center"/>
    </xf>
    <xf numFmtId="177" fontId="30" fillId="0" borderId="139" xfId="0" applyNumberFormat="1" applyFont="1" applyBorder="1">
      <alignment vertical="center"/>
    </xf>
    <xf numFmtId="177" fontId="30" fillId="0" borderId="44" xfId="0" applyNumberFormat="1" applyFont="1" applyBorder="1">
      <alignment vertical="center"/>
    </xf>
    <xf numFmtId="177" fontId="30" fillId="0" borderId="140" xfId="0" applyNumberFormat="1" applyFont="1" applyBorder="1">
      <alignment vertical="center"/>
    </xf>
    <xf numFmtId="177" fontId="30" fillId="0" borderId="141" xfId="0" applyNumberFormat="1" applyFont="1" applyBorder="1">
      <alignment vertical="center"/>
    </xf>
    <xf numFmtId="0" fontId="0" fillId="0" borderId="87" xfId="0" applyBorder="1">
      <alignment vertical="center"/>
    </xf>
    <xf numFmtId="177" fontId="30" fillId="0" borderId="116" xfId="0" applyNumberFormat="1" applyFont="1" applyBorder="1">
      <alignment vertical="center"/>
    </xf>
    <xf numFmtId="0" fontId="30" fillId="0" borderId="87" xfId="0" applyFont="1" applyBorder="1" applyAlignment="1">
      <alignment horizontal="center" vertical="center"/>
    </xf>
    <xf numFmtId="177" fontId="30" fillId="0" borderId="87" xfId="0" applyNumberFormat="1" applyFont="1" applyBorder="1">
      <alignment vertical="center"/>
    </xf>
    <xf numFmtId="177" fontId="30" fillId="0" borderId="142" xfId="0" applyNumberFormat="1" applyFont="1" applyBorder="1">
      <alignment vertical="center"/>
    </xf>
    <xf numFmtId="177" fontId="30" fillId="0" borderId="7" xfId="0" applyNumberFormat="1" applyFont="1" applyFill="1" applyBorder="1">
      <alignment vertical="center"/>
    </xf>
    <xf numFmtId="177" fontId="30" fillId="0" borderId="34" xfId="0" applyNumberFormat="1" applyFont="1" applyFill="1" applyBorder="1">
      <alignment vertical="center"/>
    </xf>
    <xf numFmtId="178" fontId="29" fillId="0" borderId="0" xfId="0" applyNumberFormat="1" applyFont="1" applyAlignment="1">
      <alignment horizontal="center" vertical="center"/>
    </xf>
    <xf numFmtId="176" fontId="7" fillId="0" borderId="72" xfId="0" applyNumberFormat="1" applyFont="1" applyFill="1" applyBorder="1" applyAlignment="1">
      <alignment horizontal="center" vertical="center"/>
    </xf>
    <xf numFmtId="177" fontId="30" fillId="0" borderId="143" xfId="0" applyNumberFormat="1" applyFont="1" applyBorder="1">
      <alignment vertical="center"/>
    </xf>
    <xf numFmtId="178" fontId="7" fillId="5" borderId="72" xfId="0" applyNumberFormat="1" applyFont="1" applyFill="1" applyBorder="1" applyAlignment="1">
      <alignment horizontal="center" vertical="center"/>
    </xf>
    <xf numFmtId="180" fontId="7" fillId="0" borderId="14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4" fontId="45" fillId="0" borderId="0" xfId="0" applyNumberFormat="1" applyFont="1" applyAlignment="1">
      <alignment horizontal="center" vertical="center"/>
    </xf>
    <xf numFmtId="0" fontId="30" fillId="7" borderId="60" xfId="0" applyFont="1" applyFill="1" applyBorder="1" applyAlignment="1">
      <alignment horizontal="center" vertical="center"/>
    </xf>
    <xf numFmtId="0" fontId="30" fillId="7" borderId="72" xfId="0" applyFont="1" applyFill="1" applyBorder="1" applyAlignment="1">
      <alignment horizontal="center" vertical="center"/>
    </xf>
    <xf numFmtId="0" fontId="30" fillId="10" borderId="15" xfId="0" applyFont="1" applyFill="1" applyBorder="1" applyAlignment="1">
      <alignment horizontal="center" vertical="center"/>
    </xf>
    <xf numFmtId="0" fontId="30" fillId="10" borderId="144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5" borderId="134" xfId="0" applyFont="1" applyFill="1" applyBorder="1" applyAlignment="1">
      <alignment horizontal="center" vertical="center"/>
    </xf>
    <xf numFmtId="180" fontId="30" fillId="0" borderId="86" xfId="0" applyNumberFormat="1" applyFont="1" applyFill="1" applyBorder="1" applyAlignment="1">
      <alignment horizontal="center" vertical="center"/>
    </xf>
    <xf numFmtId="180" fontId="30" fillId="0" borderId="8" xfId="0" applyNumberFormat="1" applyFont="1" applyFill="1" applyBorder="1" applyAlignment="1">
      <alignment horizontal="center" vertical="center"/>
    </xf>
    <xf numFmtId="179" fontId="30" fillId="0" borderId="9" xfId="9" applyNumberFormat="1" applyFont="1" applyFill="1" applyBorder="1" applyAlignment="1">
      <alignment horizontal="center" vertical="center"/>
    </xf>
    <xf numFmtId="0" fontId="7" fillId="5" borderId="145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right" vertical="center"/>
    </xf>
    <xf numFmtId="0" fontId="30" fillId="7" borderId="67" xfId="0" applyFont="1" applyFill="1" applyBorder="1" applyAlignment="1">
      <alignment horizontal="right" vertical="center"/>
    </xf>
    <xf numFmtId="0" fontId="30" fillId="7" borderId="119" xfId="0" applyFont="1" applyFill="1" applyBorder="1" applyAlignment="1">
      <alignment horizontal="center" vertical="center"/>
    </xf>
    <xf numFmtId="179" fontId="7" fillId="0" borderId="9" xfId="0" applyNumberFormat="1" applyFont="1" applyFill="1" applyBorder="1" applyAlignment="1">
      <alignment horizontal="center" vertical="center"/>
    </xf>
    <xf numFmtId="180" fontId="7" fillId="0" borderId="7" xfId="0" applyNumberFormat="1" applyFont="1" applyFill="1" applyBorder="1" applyAlignment="1">
      <alignment horizontal="center" vertical="center"/>
    </xf>
    <xf numFmtId="180" fontId="7" fillId="0" borderId="85" xfId="0" applyNumberFormat="1" applyFont="1" applyFill="1" applyBorder="1" applyAlignment="1">
      <alignment horizontal="center" vertical="center"/>
    </xf>
    <xf numFmtId="0" fontId="30" fillId="5" borderId="118" xfId="0" applyFont="1" applyFill="1" applyBorder="1" applyAlignment="1">
      <alignment horizontal="center" vertical="center"/>
    </xf>
    <xf numFmtId="0" fontId="30" fillId="5" borderId="144" xfId="0" applyFont="1" applyFill="1" applyBorder="1" applyAlignment="1">
      <alignment horizontal="center" vertical="center"/>
    </xf>
    <xf numFmtId="0" fontId="30" fillId="5" borderId="42" xfId="0" applyFont="1" applyFill="1" applyBorder="1" applyAlignment="1">
      <alignment horizontal="right" vertical="center"/>
    </xf>
    <xf numFmtId="178" fontId="7" fillId="0" borderId="54" xfId="0" applyNumberFormat="1" applyFont="1" applyFill="1" applyBorder="1" applyAlignment="1">
      <alignment horizontal="center" vertical="center"/>
    </xf>
    <xf numFmtId="180" fontId="7" fillId="0" borderId="86" xfId="0" applyNumberFormat="1" applyFont="1" applyFill="1" applyBorder="1" applyAlignment="1">
      <alignment horizontal="center" vertical="center"/>
    </xf>
    <xf numFmtId="0" fontId="30" fillId="5" borderId="146" xfId="0" applyFont="1" applyFill="1" applyBorder="1" applyAlignment="1">
      <alignment horizontal="right" vertical="center"/>
    </xf>
    <xf numFmtId="0" fontId="7" fillId="0" borderId="9" xfId="0" applyFont="1" applyFill="1" applyBorder="1" applyAlignment="1">
      <alignment horizontal="center" vertical="center"/>
    </xf>
    <xf numFmtId="0" fontId="30" fillId="8" borderId="39" xfId="0" applyFont="1" applyFill="1" applyBorder="1" applyAlignment="1">
      <alignment horizontal="right" vertical="center"/>
    </xf>
    <xf numFmtId="0" fontId="30" fillId="8" borderId="54" xfId="0" applyFont="1" applyFill="1" applyBorder="1" applyAlignment="1">
      <alignment horizontal="center" vertical="center"/>
    </xf>
    <xf numFmtId="0" fontId="7" fillId="8" borderId="134" xfId="0" applyFont="1" applyFill="1" applyBorder="1" applyAlignment="1">
      <alignment horizontal="center" vertical="center"/>
    </xf>
    <xf numFmtId="0" fontId="30" fillId="8" borderId="4" xfId="0" applyFont="1" applyFill="1" applyBorder="1" applyAlignment="1">
      <alignment horizontal="right" vertical="center"/>
    </xf>
    <xf numFmtId="177" fontId="30" fillId="0" borderId="8" xfId="0" applyNumberFormat="1" applyFont="1" applyFill="1" applyBorder="1" applyAlignment="1">
      <alignment horizontal="center" vertical="center"/>
    </xf>
    <xf numFmtId="177" fontId="30" fillId="0" borderId="44" xfId="0" applyNumberFormat="1" applyFont="1" applyFill="1" applyBorder="1" applyAlignment="1">
      <alignment horizontal="center" vertical="center"/>
    </xf>
    <xf numFmtId="177" fontId="30" fillId="0" borderId="86" xfId="0" applyNumberFormat="1" applyFont="1" applyFill="1" applyBorder="1" applyAlignment="1">
      <alignment horizontal="center" vertical="center"/>
    </xf>
    <xf numFmtId="177" fontId="30" fillId="0" borderId="49" xfId="0" applyNumberFormat="1" applyFont="1" applyFill="1" applyBorder="1" applyAlignment="1">
      <alignment horizontal="center" vertical="center"/>
    </xf>
    <xf numFmtId="177" fontId="30" fillId="0" borderId="120" xfId="0" applyNumberFormat="1" applyFont="1" applyFill="1" applyBorder="1" applyAlignment="1">
      <alignment horizontal="center" vertical="center"/>
    </xf>
    <xf numFmtId="0" fontId="30" fillId="8" borderId="72" xfId="0" applyFont="1" applyFill="1" applyBorder="1" applyAlignment="1">
      <alignment horizontal="center" vertical="center"/>
    </xf>
    <xf numFmtId="0" fontId="30" fillId="8" borderId="60" xfId="0" applyFont="1" applyFill="1" applyBorder="1" applyAlignment="1">
      <alignment horizontal="center" vertical="center"/>
    </xf>
    <xf numFmtId="177" fontId="30" fillId="0" borderId="71" xfId="0" applyNumberFormat="1" applyFont="1" applyFill="1" applyBorder="1" applyAlignment="1">
      <alignment horizontal="center" vertical="center"/>
    </xf>
    <xf numFmtId="177" fontId="30" fillId="0" borderId="72" xfId="0" applyNumberFormat="1" applyFont="1" applyFill="1" applyBorder="1" applyAlignment="1">
      <alignment horizontal="center" vertical="center"/>
    </xf>
    <xf numFmtId="177" fontId="30" fillId="0" borderId="73" xfId="0" applyNumberFormat="1" applyFont="1" applyFill="1" applyBorder="1" applyAlignment="1">
      <alignment horizontal="center" vertical="center"/>
    </xf>
    <xf numFmtId="177" fontId="7" fillId="0" borderId="11" xfId="0" applyNumberFormat="1" applyFont="1" applyFill="1" applyBorder="1" applyAlignment="1">
      <alignment horizontal="center" vertical="center"/>
    </xf>
    <xf numFmtId="177" fontId="7" fillId="0" borderId="77" xfId="0" applyNumberFormat="1" applyFont="1" applyFill="1" applyBorder="1" applyAlignment="1">
      <alignment horizontal="center" vertical="center"/>
    </xf>
    <xf numFmtId="0" fontId="30" fillId="8" borderId="20" xfId="0" applyFont="1" applyFill="1" applyBorder="1" applyAlignment="1">
      <alignment horizontal="center" vertical="center"/>
    </xf>
    <xf numFmtId="177" fontId="30" fillId="0" borderId="8" xfId="0" applyNumberFormat="1" applyFont="1" applyBorder="1">
      <alignment vertical="center"/>
    </xf>
    <xf numFmtId="177" fontId="30" fillId="0" borderId="73" xfId="0" applyNumberFormat="1" applyFont="1" applyBorder="1">
      <alignment vertical="center"/>
    </xf>
    <xf numFmtId="177" fontId="30" fillId="0" borderId="147" xfId="0" applyNumberFormat="1" applyFont="1" applyBorder="1">
      <alignment vertical="center"/>
    </xf>
    <xf numFmtId="177" fontId="30" fillId="0" borderId="148" xfId="0" applyNumberFormat="1" applyFont="1" applyBorder="1">
      <alignment vertical="center"/>
    </xf>
    <xf numFmtId="177" fontId="30" fillId="0" borderId="8" xfId="0" applyNumberFormat="1" applyFont="1" applyFill="1" applyBorder="1">
      <alignment vertical="center"/>
    </xf>
    <xf numFmtId="0" fontId="30" fillId="10" borderId="67" xfId="0" applyFont="1" applyFill="1" applyBorder="1" applyAlignment="1">
      <alignment horizontal="right" vertical="center"/>
    </xf>
    <xf numFmtId="177" fontId="30" fillId="0" borderId="19" xfId="0" applyNumberFormat="1" applyFont="1" applyFill="1" applyBorder="1" applyAlignment="1">
      <alignment horizontal="center" vertical="center"/>
    </xf>
    <xf numFmtId="0" fontId="30" fillId="7" borderId="71" xfId="0" applyFont="1" applyFill="1" applyBorder="1" applyAlignment="1">
      <alignment horizontal="right" vertical="center"/>
    </xf>
    <xf numFmtId="0" fontId="30" fillId="8" borderId="67" xfId="0" applyFont="1" applyFill="1" applyBorder="1" applyAlignment="1">
      <alignment horizontal="right" vertical="center"/>
    </xf>
    <xf numFmtId="180" fontId="7" fillId="0" borderId="49" xfId="6" applyNumberFormat="1" applyFont="1" applyFill="1" applyBorder="1" applyAlignment="1">
      <alignment horizontal="center" vertical="center"/>
    </xf>
    <xf numFmtId="0" fontId="34" fillId="13" borderId="7" xfId="0" applyFont="1" applyFill="1" applyBorder="1" applyAlignment="1">
      <alignment horizontal="center" vertical="center"/>
    </xf>
    <xf numFmtId="0" fontId="30" fillId="7" borderId="118" xfId="0" applyFont="1" applyFill="1" applyBorder="1" applyAlignment="1">
      <alignment horizontal="center" vertical="center"/>
    </xf>
    <xf numFmtId="0" fontId="30" fillId="7" borderId="144" xfId="0" applyFont="1" applyFill="1" applyBorder="1" applyAlignment="1">
      <alignment horizontal="center" vertical="center"/>
    </xf>
    <xf numFmtId="0" fontId="30" fillId="7" borderId="45" xfId="0" applyFont="1" applyFill="1" applyBorder="1" applyAlignment="1">
      <alignment horizontal="right" vertical="center"/>
    </xf>
    <xf numFmtId="177" fontId="30" fillId="0" borderId="149" xfId="0" applyNumberFormat="1" applyFont="1" applyBorder="1">
      <alignment vertical="center"/>
    </xf>
    <xf numFmtId="177" fontId="30" fillId="0" borderId="47" xfId="0" applyNumberFormat="1" applyFont="1" applyBorder="1">
      <alignment vertical="center"/>
    </xf>
    <xf numFmtId="177" fontId="30" fillId="0" borderId="79" xfId="0" applyNumberFormat="1" applyFont="1" applyBorder="1">
      <alignment vertical="center"/>
    </xf>
    <xf numFmtId="0" fontId="7" fillId="0" borderId="88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19" fillId="15" borderId="90" xfId="0" applyFont="1" applyFill="1" applyBorder="1" applyAlignment="1">
      <alignment horizontal="center" vertical="center"/>
    </xf>
    <xf numFmtId="0" fontId="19" fillId="15" borderId="87" xfId="0" applyFont="1" applyFill="1" applyBorder="1" applyAlignment="1">
      <alignment horizontal="center" vertical="center"/>
    </xf>
    <xf numFmtId="0" fontId="19" fillId="15" borderId="98" xfId="0" applyFont="1" applyFill="1" applyBorder="1" applyAlignment="1">
      <alignment horizontal="center" vertical="center"/>
    </xf>
    <xf numFmtId="0" fontId="19" fillId="15" borderId="91" xfId="0" applyFont="1" applyFill="1" applyBorder="1" applyAlignment="1">
      <alignment horizontal="center" vertical="center"/>
    </xf>
    <xf numFmtId="0" fontId="19" fillId="15" borderId="6" xfId="0" applyFont="1" applyFill="1" applyBorder="1" applyAlignment="1">
      <alignment horizontal="center" vertical="center"/>
    </xf>
    <xf numFmtId="0" fontId="19" fillId="15" borderId="5" xfId="0" applyFont="1" applyFill="1" applyBorder="1" applyAlignment="1">
      <alignment horizontal="center" vertical="center"/>
    </xf>
    <xf numFmtId="0" fontId="30" fillId="7" borderId="80" xfId="0" applyFont="1" applyFill="1" applyBorder="1" applyAlignment="1">
      <alignment horizontal="center" vertical="center"/>
    </xf>
    <xf numFmtId="0" fontId="30" fillId="7" borderId="93" xfId="0" applyFont="1" applyFill="1" applyBorder="1" applyAlignment="1">
      <alignment horizontal="center" vertical="center"/>
    </xf>
    <xf numFmtId="0" fontId="30" fillId="7" borderId="94" xfId="0" applyFont="1" applyFill="1" applyBorder="1" applyAlignment="1">
      <alignment horizontal="center" vertical="center"/>
    </xf>
    <xf numFmtId="0" fontId="30" fillId="5" borderId="103" xfId="0" applyFont="1" applyFill="1" applyBorder="1" applyAlignment="1">
      <alignment horizontal="center" vertical="center"/>
    </xf>
    <xf numFmtId="0" fontId="30" fillId="5" borderId="56" xfId="0" applyFont="1" applyFill="1" applyBorder="1" applyAlignment="1">
      <alignment horizontal="center" vertical="center"/>
    </xf>
    <xf numFmtId="0" fontId="7" fillId="9" borderId="80" xfId="0" applyFont="1" applyFill="1" applyBorder="1" applyAlignment="1">
      <alignment horizontal="center" vertical="center"/>
    </xf>
    <xf numFmtId="0" fontId="7" fillId="9" borderId="84" xfId="0" applyFont="1" applyFill="1" applyBorder="1" applyAlignment="1">
      <alignment horizontal="center" vertical="center"/>
    </xf>
    <xf numFmtId="0" fontId="7" fillId="0" borderId="89" xfId="0" applyFont="1" applyFill="1" applyBorder="1" applyAlignment="1">
      <alignment horizontal="center" vertical="center"/>
    </xf>
    <xf numFmtId="0" fontId="7" fillId="0" borderId="7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7" borderId="82" xfId="0" applyFont="1" applyFill="1" applyBorder="1" applyAlignment="1">
      <alignment horizontal="center" vertical="center"/>
    </xf>
    <xf numFmtId="0" fontId="7" fillId="7" borderId="93" xfId="0" applyFont="1" applyFill="1" applyBorder="1" applyAlignment="1">
      <alignment horizontal="center" vertical="center"/>
    </xf>
    <xf numFmtId="0" fontId="7" fillId="7" borderId="94" xfId="0" applyFont="1" applyFill="1" applyBorder="1" applyAlignment="1">
      <alignment horizontal="center" vertical="center"/>
    </xf>
    <xf numFmtId="0" fontId="19" fillId="4" borderId="90" xfId="0" applyFont="1" applyFill="1" applyBorder="1" applyAlignment="1">
      <alignment horizontal="center" vertical="center"/>
    </xf>
    <xf numFmtId="0" fontId="19" fillId="4" borderId="98" xfId="0" applyFont="1" applyFill="1" applyBorder="1" applyAlignment="1">
      <alignment horizontal="center" vertical="center"/>
    </xf>
    <xf numFmtId="0" fontId="19" fillId="4" borderId="9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30" fillId="10" borderId="82" xfId="0" applyFont="1" applyFill="1" applyBorder="1" applyAlignment="1">
      <alignment horizontal="center" vertical="center"/>
    </xf>
    <xf numFmtId="0" fontId="30" fillId="10" borderId="84" xfId="0" applyFont="1" applyFill="1" applyBorder="1" applyAlignment="1">
      <alignment horizontal="center" vertical="center"/>
    </xf>
    <xf numFmtId="0" fontId="34" fillId="16" borderId="90" xfId="0" applyFont="1" applyFill="1" applyBorder="1" applyAlignment="1">
      <alignment horizontal="center" vertical="center"/>
    </xf>
    <xf numFmtId="0" fontId="34" fillId="16" borderId="98" xfId="0" applyFont="1" applyFill="1" applyBorder="1" applyAlignment="1">
      <alignment horizontal="center" vertical="center"/>
    </xf>
    <xf numFmtId="0" fontId="34" fillId="16" borderId="91" xfId="0" applyFont="1" applyFill="1" applyBorder="1" applyAlignment="1">
      <alignment horizontal="center" vertical="center"/>
    </xf>
    <xf numFmtId="0" fontId="34" fillId="16" borderId="5" xfId="0" applyFont="1" applyFill="1" applyBorder="1" applyAlignment="1">
      <alignment horizontal="center" vertical="center"/>
    </xf>
    <xf numFmtId="0" fontId="7" fillId="0" borderId="106" xfId="0" applyFont="1" applyFill="1" applyBorder="1" applyAlignment="1">
      <alignment horizontal="center" vertical="center"/>
    </xf>
    <xf numFmtId="0" fontId="7" fillId="0" borderId="107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32" fillId="0" borderId="104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183" fontId="32" fillId="0" borderId="7" xfId="0" applyNumberFormat="1" applyFont="1" applyBorder="1" applyAlignment="1">
      <alignment horizontal="left" vertical="center"/>
    </xf>
    <xf numFmtId="183" fontId="32" fillId="0" borderId="75" xfId="0" applyNumberFormat="1" applyFont="1" applyBorder="1" applyAlignment="1">
      <alignment horizontal="left" vertical="center"/>
    </xf>
    <xf numFmtId="0" fontId="32" fillId="0" borderId="75" xfId="0" applyFont="1" applyBorder="1" applyAlignment="1">
      <alignment horizontal="left" vertical="center"/>
    </xf>
    <xf numFmtId="0" fontId="32" fillId="0" borderId="105" xfId="0" applyFont="1" applyBorder="1" applyAlignment="1">
      <alignment horizontal="left" vertical="center"/>
    </xf>
    <xf numFmtId="0" fontId="32" fillId="0" borderId="47" xfId="0" applyFont="1" applyBorder="1" applyAlignment="1">
      <alignment horizontal="left" vertical="center"/>
    </xf>
    <xf numFmtId="0" fontId="32" fillId="0" borderId="36" xfId="0" applyFont="1" applyBorder="1" applyAlignment="1">
      <alignment horizontal="left" vertical="center"/>
    </xf>
    <xf numFmtId="0" fontId="30" fillId="19" borderId="80" xfId="0" applyFont="1" applyFill="1" applyBorder="1" applyAlignment="1">
      <alignment horizontal="center" vertical="center"/>
    </xf>
    <xf numFmtId="0" fontId="30" fillId="19" borderId="126" xfId="0" applyFont="1" applyFill="1" applyBorder="1" applyAlignment="1">
      <alignment horizontal="center" vertical="center"/>
    </xf>
    <xf numFmtId="0" fontId="34" fillId="20" borderId="90" xfId="0" applyFont="1" applyFill="1" applyBorder="1" applyAlignment="1">
      <alignment horizontal="center" vertical="center"/>
    </xf>
    <xf numFmtId="0" fontId="34" fillId="20" borderId="87" xfId="0" applyFont="1" applyFill="1" applyBorder="1" applyAlignment="1">
      <alignment horizontal="center" vertical="center"/>
    </xf>
    <xf numFmtId="0" fontId="34" fillId="20" borderId="81" xfId="0" applyFont="1" applyFill="1" applyBorder="1" applyAlignment="1">
      <alignment horizontal="center" vertical="center"/>
    </xf>
    <xf numFmtId="0" fontId="34" fillId="20" borderId="91" xfId="0" applyFont="1" applyFill="1" applyBorder="1" applyAlignment="1">
      <alignment horizontal="center" vertical="center"/>
    </xf>
    <xf numFmtId="0" fontId="34" fillId="20" borderId="6" xfId="0" applyFont="1" applyFill="1" applyBorder="1" applyAlignment="1">
      <alignment horizontal="center" vertical="center"/>
    </xf>
    <xf numFmtId="0" fontId="34" fillId="20" borderId="92" xfId="0" applyFont="1" applyFill="1" applyBorder="1" applyAlignment="1">
      <alignment horizontal="center" vertical="center"/>
    </xf>
    <xf numFmtId="0" fontId="34" fillId="14" borderId="90" xfId="0" applyFont="1" applyFill="1" applyBorder="1" applyAlignment="1">
      <alignment horizontal="center" vertical="center"/>
    </xf>
    <xf numFmtId="0" fontId="34" fillId="14" borderId="98" xfId="0" applyFont="1" applyFill="1" applyBorder="1" applyAlignment="1">
      <alignment horizontal="center" vertical="center"/>
    </xf>
    <xf numFmtId="0" fontId="34" fillId="14" borderId="91" xfId="0" applyFont="1" applyFill="1" applyBorder="1" applyAlignment="1">
      <alignment horizontal="center" vertical="center"/>
    </xf>
    <xf numFmtId="0" fontId="34" fillId="14" borderId="5" xfId="0" applyFont="1" applyFill="1" applyBorder="1" applyAlignment="1">
      <alignment horizontal="center" vertical="center"/>
    </xf>
    <xf numFmtId="0" fontId="30" fillId="8" borderId="99" xfId="0" applyFont="1" applyFill="1" applyBorder="1" applyAlignment="1">
      <alignment horizontal="center" vertical="center"/>
    </xf>
    <xf numFmtId="0" fontId="30" fillId="8" borderId="56" xfId="0" applyFont="1" applyFill="1" applyBorder="1" applyAlignment="1">
      <alignment horizontal="center" vertical="center"/>
    </xf>
    <xf numFmtId="0" fontId="34" fillId="12" borderId="16" xfId="0" applyFont="1" applyFill="1" applyBorder="1" applyAlignment="1">
      <alignment horizontal="center" vertical="center"/>
    </xf>
    <xf numFmtId="0" fontId="34" fillId="12" borderId="49" xfId="0" applyFont="1" applyFill="1" applyBorder="1" applyAlignment="1">
      <alignment horizontal="center" vertical="center"/>
    </xf>
    <xf numFmtId="0" fontId="30" fillId="8" borderId="82" xfId="0" applyFont="1" applyFill="1" applyBorder="1" applyAlignment="1">
      <alignment horizontal="center" vertical="center"/>
    </xf>
    <xf numFmtId="0" fontId="30" fillId="8" borderId="84" xfId="0" applyFont="1" applyFill="1" applyBorder="1" applyAlignment="1">
      <alignment horizontal="center" vertical="center"/>
    </xf>
    <xf numFmtId="0" fontId="30" fillId="19" borderId="94" xfId="0" applyFont="1" applyFill="1" applyBorder="1" applyAlignment="1">
      <alignment horizontal="center" vertical="center"/>
    </xf>
    <xf numFmtId="0" fontId="19" fillId="13" borderId="16" xfId="0" applyFont="1" applyFill="1" applyBorder="1" applyAlignment="1">
      <alignment horizontal="center" vertical="center"/>
    </xf>
    <xf numFmtId="0" fontId="19" fillId="13" borderId="19" xfId="0" applyFont="1" applyFill="1" applyBorder="1" applyAlignment="1">
      <alignment horizontal="center" vertical="center"/>
    </xf>
    <xf numFmtId="0" fontId="19" fillId="13" borderId="49" xfId="0" applyFont="1" applyFill="1" applyBorder="1" applyAlignment="1">
      <alignment horizontal="center" vertical="center"/>
    </xf>
    <xf numFmtId="0" fontId="30" fillId="7" borderId="84" xfId="0" applyFont="1" applyFill="1" applyBorder="1" applyAlignment="1">
      <alignment horizontal="center" vertical="center"/>
    </xf>
    <xf numFmtId="0" fontId="34" fillId="12" borderId="95" xfId="0" applyFont="1" applyFill="1" applyBorder="1" applyAlignment="1">
      <alignment horizontal="center" vertical="center"/>
    </xf>
    <xf numFmtId="0" fontId="34" fillId="12" borderId="96" xfId="0" applyFont="1" applyFill="1" applyBorder="1" applyAlignment="1">
      <alignment horizontal="center" vertical="center"/>
    </xf>
    <xf numFmtId="0" fontId="34" fillId="12" borderId="97" xfId="0" applyFont="1" applyFill="1" applyBorder="1" applyAlignment="1">
      <alignment horizontal="center" vertical="center"/>
    </xf>
    <xf numFmtId="0" fontId="34" fillId="12" borderId="19" xfId="0" applyFont="1" applyFill="1" applyBorder="1" applyAlignment="1">
      <alignment horizontal="center" vertical="center"/>
    </xf>
    <xf numFmtId="0" fontId="34" fillId="13" borderId="16" xfId="0" applyFont="1" applyFill="1" applyBorder="1" applyAlignment="1">
      <alignment horizontal="center" vertical="center"/>
    </xf>
    <xf numFmtId="0" fontId="34" fillId="13" borderId="49" xfId="0" applyFont="1" applyFill="1" applyBorder="1" applyAlignment="1">
      <alignment horizontal="center" vertical="center"/>
    </xf>
    <xf numFmtId="0" fontId="19" fillId="13" borderId="95" xfId="0" applyFont="1" applyFill="1" applyBorder="1" applyAlignment="1">
      <alignment horizontal="center" vertical="center"/>
    </xf>
    <xf numFmtId="0" fontId="19" fillId="13" borderId="96" xfId="0" applyFont="1" applyFill="1" applyBorder="1" applyAlignment="1">
      <alignment horizontal="center" vertical="center"/>
    </xf>
    <xf numFmtId="0" fontId="19" fillId="13" borderId="97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2" fillId="0" borderId="100" xfId="0" applyFont="1" applyBorder="1" applyAlignment="1">
      <alignment horizontal="left" vertical="center"/>
    </xf>
    <xf numFmtId="0" fontId="32" fillId="0" borderId="101" xfId="0" applyFont="1" applyBorder="1" applyAlignment="1">
      <alignment horizontal="left" vertical="center"/>
    </xf>
    <xf numFmtId="183" fontId="32" fillId="0" borderId="101" xfId="0" applyNumberFormat="1" applyFont="1" applyBorder="1" applyAlignment="1">
      <alignment horizontal="left" vertical="center"/>
    </xf>
    <xf numFmtId="183" fontId="32" fillId="0" borderId="108" xfId="0" applyNumberFormat="1" applyFont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6" fillId="0" borderId="113" xfId="0" applyFont="1" applyBorder="1" applyAlignment="1">
      <alignment horizontal="right" vertical="center"/>
    </xf>
    <xf numFmtId="0" fontId="7" fillId="0" borderId="98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11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1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88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30" fillId="0" borderId="105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4" fillId="16" borderId="110" xfId="0" applyFont="1" applyFill="1" applyBorder="1" applyAlignment="1">
      <alignment horizontal="center" vertical="center"/>
    </xf>
    <xf numFmtId="0" fontId="34" fillId="16" borderId="42" xfId="0" applyFont="1" applyFill="1" applyBorder="1" applyAlignment="1">
      <alignment horizontal="center" vertical="center"/>
    </xf>
    <xf numFmtId="0" fontId="30" fillId="0" borderId="109" xfId="0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30" fillId="0" borderId="104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8" borderId="93" xfId="0" applyFont="1" applyFill="1" applyBorder="1" applyAlignment="1">
      <alignment horizontal="center" vertical="center"/>
    </xf>
    <xf numFmtId="0" fontId="19" fillId="4" borderId="110" xfId="0" applyFont="1" applyFill="1" applyBorder="1" applyAlignment="1">
      <alignment horizontal="center" vertical="center"/>
    </xf>
    <xf numFmtId="183" fontId="32" fillId="0" borderId="47" xfId="0" applyNumberFormat="1" applyFont="1" applyBorder="1" applyAlignment="1">
      <alignment horizontal="left" vertical="center"/>
    </xf>
    <xf numFmtId="183" fontId="32" fillId="0" borderId="36" xfId="0" applyNumberFormat="1" applyFont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183" fontId="40" fillId="0" borderId="47" xfId="0" applyNumberFormat="1" applyFont="1" applyBorder="1" applyAlignment="1">
      <alignment horizontal="left" vertical="center"/>
    </xf>
    <xf numFmtId="183" fontId="40" fillId="0" borderId="36" xfId="0" applyNumberFormat="1" applyFont="1" applyBorder="1" applyAlignment="1">
      <alignment horizontal="left" vertical="center"/>
    </xf>
    <xf numFmtId="0" fontId="32" fillId="0" borderId="24" xfId="0" applyFont="1" applyBorder="1" applyAlignment="1">
      <alignment horizontal="left" vertical="center"/>
    </xf>
    <xf numFmtId="0" fontId="32" fillId="0" borderId="49" xfId="0" applyFont="1" applyBorder="1" applyAlignment="1">
      <alignment horizontal="left" vertical="center"/>
    </xf>
    <xf numFmtId="0" fontId="32" fillId="0" borderId="65" xfId="0" applyFont="1" applyBorder="1" applyAlignment="1">
      <alignment horizontal="left" vertical="center"/>
    </xf>
    <xf numFmtId="0" fontId="32" fillId="0" borderId="120" xfId="0" applyFont="1" applyBorder="1" applyAlignment="1">
      <alignment horizontal="left" vertical="center"/>
    </xf>
    <xf numFmtId="0" fontId="19" fillId="4" borderId="6" xfId="0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center" vertical="center"/>
    </xf>
    <xf numFmtId="0" fontId="34" fillId="20" borderId="98" xfId="0" applyFont="1" applyFill="1" applyBorder="1" applyAlignment="1">
      <alignment horizontal="center" vertical="center"/>
    </xf>
    <xf numFmtId="0" fontId="34" fillId="20" borderId="5" xfId="0" applyFont="1" applyFill="1" applyBorder="1" applyAlignment="1">
      <alignment horizontal="center" vertical="center"/>
    </xf>
    <xf numFmtId="0" fontId="34" fillId="17" borderId="81" xfId="0" applyFont="1" applyFill="1" applyBorder="1" applyAlignment="1">
      <alignment horizontal="center" vertical="center" wrapText="1"/>
    </xf>
    <xf numFmtId="0" fontId="34" fillId="17" borderId="92" xfId="0" applyFont="1" applyFill="1" applyBorder="1" applyAlignment="1">
      <alignment horizontal="center" vertical="center" wrapText="1"/>
    </xf>
    <xf numFmtId="0" fontId="30" fillId="19" borderId="9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3" fillId="0" borderId="6" xfId="0" applyFont="1" applyBorder="1" applyAlignment="1">
      <alignment horizontal="right" vertical="center"/>
    </xf>
    <xf numFmtId="0" fontId="24" fillId="4" borderId="82" xfId="0" applyFont="1" applyFill="1" applyBorder="1" applyAlignment="1">
      <alignment horizontal="center" vertical="center" wrapText="1"/>
    </xf>
    <xf numFmtId="0" fontId="24" fillId="4" borderId="84" xfId="0" applyFont="1" applyFill="1" applyBorder="1" applyAlignment="1">
      <alignment horizontal="center" vertical="center"/>
    </xf>
    <xf numFmtId="0" fontId="4" fillId="0" borderId="9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79" fontId="23" fillId="4" borderId="16" xfId="0" applyNumberFormat="1" applyFont="1" applyFill="1" applyBorder="1" applyAlignment="1">
      <alignment horizontal="center" vertical="center"/>
    </xf>
    <xf numFmtId="179" fontId="23" fillId="4" borderId="49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4" fillId="4" borderId="84" xfId="0" applyFont="1" applyFill="1" applyBorder="1" applyAlignment="1">
      <alignment horizontal="center" vertical="center" wrapText="1"/>
    </xf>
    <xf numFmtId="176" fontId="23" fillId="4" borderId="91" xfId="0" applyNumberFormat="1" applyFont="1" applyFill="1" applyBorder="1" applyAlignment="1">
      <alignment horizontal="center" vertical="center"/>
    </xf>
    <xf numFmtId="176" fontId="23" fillId="4" borderId="5" xfId="0" applyNumberFormat="1" applyFont="1" applyFill="1" applyBorder="1" applyAlignment="1">
      <alignment horizontal="center" vertical="center"/>
    </xf>
    <xf numFmtId="176" fontId="23" fillId="4" borderId="16" xfId="0" applyNumberFormat="1" applyFont="1" applyFill="1" applyBorder="1" applyAlignment="1">
      <alignment horizontal="center" vertical="center"/>
    </xf>
    <xf numFmtId="176" fontId="23" fillId="4" borderId="49" xfId="0" applyNumberFormat="1" applyFont="1" applyFill="1" applyBorder="1" applyAlignment="1">
      <alignment horizontal="center" vertical="center"/>
    </xf>
    <xf numFmtId="0" fontId="24" fillId="4" borderId="82" xfId="0" applyFont="1" applyFill="1" applyBorder="1" applyAlignment="1">
      <alignment horizontal="center" vertical="center"/>
    </xf>
    <xf numFmtId="0" fontId="7" fillId="0" borderId="86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/>
    </xf>
    <xf numFmtId="0" fontId="7" fillId="0" borderId="53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2" fillId="0" borderId="6" xfId="0" applyFont="1" applyBorder="1" applyAlignment="1">
      <alignment horizontal="right" vertical="center"/>
    </xf>
    <xf numFmtId="0" fontId="4" fillId="4" borderId="82" xfId="0" applyFont="1" applyFill="1" applyBorder="1" applyAlignment="1">
      <alignment horizontal="center" vertical="center"/>
    </xf>
    <xf numFmtId="0" fontId="4" fillId="4" borderId="93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7" fillId="0" borderId="8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9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0" fontId="24" fillId="6" borderId="82" xfId="0" applyFont="1" applyFill="1" applyBorder="1" applyAlignment="1">
      <alignment horizontal="center" vertical="center"/>
    </xf>
    <xf numFmtId="0" fontId="24" fillId="6" borderId="84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24" fillId="6" borderId="82" xfId="0" applyFont="1" applyFill="1" applyBorder="1" applyAlignment="1">
      <alignment horizontal="center" vertical="center" wrapText="1"/>
    </xf>
    <xf numFmtId="0" fontId="24" fillId="6" borderId="8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7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0" fillId="0" borderId="118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78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8" fillId="0" borderId="0" xfId="0" applyFont="1" applyBorder="1" applyAlignment="1">
      <alignment horizontal="right" vertical="center" wrapText="1"/>
    </xf>
    <xf numFmtId="0" fontId="30" fillId="0" borderId="42" xfId="0" applyFont="1" applyBorder="1" applyAlignment="1">
      <alignment horizontal="center" vertical="center"/>
    </xf>
    <xf numFmtId="0" fontId="19" fillId="4" borderId="42" xfId="0" applyFont="1" applyFill="1" applyBorder="1" applyAlignment="1">
      <alignment horizontal="center" vertical="center"/>
    </xf>
    <xf numFmtId="0" fontId="30" fillId="0" borderId="131" xfId="0" applyFont="1" applyBorder="1" applyAlignment="1">
      <alignment horizontal="center" vertical="center"/>
    </xf>
    <xf numFmtId="0" fontId="4" fillId="0" borderId="114" xfId="0" applyFont="1" applyFill="1" applyBorder="1" applyAlignment="1">
      <alignment horizontal="center" vertical="center"/>
    </xf>
    <xf numFmtId="0" fontId="0" fillId="0" borderId="115" xfId="0" applyBorder="1">
      <alignment vertical="center"/>
    </xf>
    <xf numFmtId="0" fontId="0" fillId="0" borderId="116" xfId="0" applyBorder="1">
      <alignment vertical="center"/>
    </xf>
    <xf numFmtId="176" fontId="23" fillId="4" borderId="114" xfId="0" applyNumberFormat="1" applyFont="1" applyFill="1" applyBorder="1" applyAlignment="1">
      <alignment horizontal="center" vertical="center"/>
    </xf>
    <xf numFmtId="176" fontId="23" fillId="4" borderId="116" xfId="0" applyNumberFormat="1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49" xfId="0" applyBorder="1">
      <alignment vertical="center"/>
    </xf>
    <xf numFmtId="0" fontId="17" fillId="0" borderId="6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</cellXfs>
  <cellStyles count="8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70" builtinId="8" hidden="1"/>
    <cellStyle name="ハイパーリンク" xfId="72" builtinId="8" hidden="1"/>
    <cellStyle name="ハイパーリンク" xfId="74" builtinId="8" hidden="1"/>
    <cellStyle name="ハイパーリンク" xfId="76" builtinId="8" hidden="1"/>
    <cellStyle name="ハイパーリンク" xfId="78" builtinId="8" hidden="1"/>
    <cellStyle name="桁区切り" xfId="1" builtinId="6"/>
    <cellStyle name="桁区切り 2" xfId="2"/>
    <cellStyle name="桁区切り 3" xfId="3"/>
    <cellStyle name="桁区切り 4" xfId="4"/>
    <cellStyle name="標準" xfId="0" builtinId="0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71" builtinId="9" hidden="1"/>
    <cellStyle name="表示済みのハイパーリンク" xfId="73" builtinId="9" hidden="1"/>
    <cellStyle name="表示済みのハイパーリンク" xfId="75" builtinId="9" hidden="1"/>
    <cellStyle name="表示済みのハイパーリンク" xfId="77" builtinId="9" hidden="1"/>
    <cellStyle name="表示済みのハイパーリンク" xfId="7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72</c:v>
                </c:pt>
                <c:pt idx="1">
                  <c:v>68</c:v>
                </c:pt>
                <c:pt idx="2">
                  <c:v>69.099999999999994</c:v>
                </c:pt>
                <c:pt idx="3">
                  <c:v>60</c:v>
                </c:pt>
                <c:pt idx="4">
                  <c:v>69</c:v>
                </c:pt>
                <c:pt idx="5">
                  <c:v>66</c:v>
                </c:pt>
                <c:pt idx="6">
                  <c:v>68</c:v>
                </c:pt>
                <c:pt idx="7">
                  <c:v>76</c:v>
                </c:pt>
              </c:numCache>
            </c:numRef>
          </c:val>
        </c:ser>
        <c:axId val="82220544"/>
        <c:axId val="82222080"/>
      </c:radarChart>
      <c:catAx>
        <c:axId val="82220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222080"/>
        <c:crosses val="autoZero"/>
        <c:lblAlgn val="ctr"/>
        <c:lblOffset val="100"/>
      </c:catAx>
      <c:valAx>
        <c:axId val="82222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220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25.938301663279706</c:v>
                </c:pt>
                <c:pt idx="1">
                  <c:v>19.306513671652667</c:v>
                </c:pt>
                <c:pt idx="2">
                  <c:v>47.103240142154107</c:v>
                </c:pt>
              </c:numCache>
            </c:numRef>
          </c:val>
        </c:ser>
        <c:axId val="82712832"/>
        <c:axId val="82718720"/>
      </c:barChart>
      <c:catAx>
        <c:axId val="82712832"/>
        <c:scaling>
          <c:orientation val="minMax"/>
        </c:scaling>
        <c:axPos val="b"/>
        <c:numFmt formatCode="General" sourceLinked="1"/>
        <c:majorTickMark val="none"/>
        <c:tickLblPos val="nextTo"/>
        <c:crossAx val="82718720"/>
        <c:crosses val="autoZero"/>
        <c:auto val="1"/>
        <c:lblAlgn val="ctr"/>
        <c:lblOffset val="100"/>
      </c:catAx>
      <c:valAx>
        <c:axId val="82718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712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279808"/>
        <c:axId val="100281344"/>
      </c:radarChart>
      <c:catAx>
        <c:axId val="1002798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81344"/>
        <c:crosses val="autoZero"/>
        <c:lblAlgn val="ctr"/>
        <c:lblOffset val="100"/>
      </c:catAx>
      <c:valAx>
        <c:axId val="1002813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79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327424"/>
        <c:axId val="100328960"/>
      </c:barChart>
      <c:catAx>
        <c:axId val="100327424"/>
        <c:scaling>
          <c:orientation val="minMax"/>
        </c:scaling>
        <c:axPos val="b"/>
        <c:numFmt formatCode="General" sourceLinked="1"/>
        <c:majorTickMark val="none"/>
        <c:tickLblPos val="nextTo"/>
        <c:crossAx val="100328960"/>
        <c:crosses val="autoZero"/>
        <c:auto val="1"/>
        <c:lblAlgn val="ctr"/>
        <c:lblOffset val="100"/>
      </c:catAx>
      <c:valAx>
        <c:axId val="100328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327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215424"/>
        <c:axId val="100225408"/>
      </c:radarChart>
      <c:catAx>
        <c:axId val="100215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25408"/>
        <c:crosses val="autoZero"/>
        <c:lblAlgn val="ctr"/>
        <c:lblOffset val="100"/>
      </c:catAx>
      <c:valAx>
        <c:axId val="100225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215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262656"/>
        <c:axId val="100264192"/>
      </c:barChart>
      <c:catAx>
        <c:axId val="100262656"/>
        <c:scaling>
          <c:orientation val="minMax"/>
        </c:scaling>
        <c:axPos val="b"/>
        <c:numFmt formatCode="General" sourceLinked="1"/>
        <c:majorTickMark val="none"/>
        <c:tickLblPos val="nextTo"/>
        <c:crossAx val="100264192"/>
        <c:crosses val="autoZero"/>
        <c:auto val="1"/>
        <c:lblAlgn val="ctr"/>
        <c:lblOffset val="100"/>
      </c:catAx>
      <c:valAx>
        <c:axId val="100264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262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360192"/>
        <c:axId val="100361728"/>
      </c:radarChart>
      <c:catAx>
        <c:axId val="100360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61728"/>
        <c:crosses val="autoZero"/>
        <c:lblAlgn val="ctr"/>
        <c:lblOffset val="100"/>
      </c:catAx>
      <c:valAx>
        <c:axId val="100361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60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546816"/>
        <c:axId val="100548608"/>
      </c:barChart>
      <c:catAx>
        <c:axId val="100546816"/>
        <c:scaling>
          <c:orientation val="minMax"/>
        </c:scaling>
        <c:axPos val="b"/>
        <c:numFmt formatCode="General" sourceLinked="1"/>
        <c:majorTickMark val="none"/>
        <c:tickLblPos val="nextTo"/>
        <c:crossAx val="100548608"/>
        <c:crosses val="autoZero"/>
        <c:auto val="1"/>
        <c:lblAlgn val="ctr"/>
        <c:lblOffset val="100"/>
      </c:catAx>
      <c:valAx>
        <c:axId val="100548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546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574336"/>
        <c:axId val="100575872"/>
      </c:radarChart>
      <c:catAx>
        <c:axId val="100574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75872"/>
        <c:crosses val="autoZero"/>
        <c:lblAlgn val="ctr"/>
        <c:lblOffset val="100"/>
      </c:catAx>
      <c:valAx>
        <c:axId val="100575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74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609024"/>
        <c:axId val="100643584"/>
      </c:barChart>
      <c:catAx>
        <c:axId val="100609024"/>
        <c:scaling>
          <c:orientation val="minMax"/>
        </c:scaling>
        <c:axPos val="b"/>
        <c:numFmt formatCode="General" sourceLinked="1"/>
        <c:majorTickMark val="none"/>
        <c:tickLblPos val="nextTo"/>
        <c:crossAx val="100643584"/>
        <c:crosses val="autoZero"/>
        <c:auto val="1"/>
        <c:lblAlgn val="ctr"/>
        <c:lblOffset val="100"/>
      </c:catAx>
      <c:valAx>
        <c:axId val="100643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609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468608"/>
        <c:axId val="100470144"/>
      </c:radarChart>
      <c:catAx>
        <c:axId val="100468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70144"/>
        <c:crosses val="autoZero"/>
        <c:lblAlgn val="ctr"/>
        <c:lblOffset val="100"/>
      </c:catAx>
      <c:valAx>
        <c:axId val="100470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68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499840"/>
        <c:axId val="100501376"/>
      </c:barChart>
      <c:catAx>
        <c:axId val="100499840"/>
        <c:scaling>
          <c:orientation val="minMax"/>
        </c:scaling>
        <c:axPos val="b"/>
        <c:numFmt formatCode="General" sourceLinked="1"/>
        <c:majorTickMark val="none"/>
        <c:tickLblPos val="nextTo"/>
        <c:crossAx val="100501376"/>
        <c:crosses val="autoZero"/>
        <c:auto val="1"/>
        <c:lblAlgn val="ctr"/>
        <c:lblOffset val="100"/>
      </c:catAx>
      <c:valAx>
        <c:axId val="100501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499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2748160"/>
        <c:axId val="82749696"/>
      </c:radarChart>
      <c:catAx>
        <c:axId val="82748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749696"/>
        <c:crosses val="autoZero"/>
        <c:lblAlgn val="ctr"/>
        <c:lblOffset val="100"/>
      </c:catAx>
      <c:valAx>
        <c:axId val="827496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748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521856"/>
        <c:axId val="100523392"/>
      </c:radarChart>
      <c:catAx>
        <c:axId val="100521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23392"/>
        <c:crosses val="autoZero"/>
        <c:lblAlgn val="ctr"/>
        <c:lblOffset val="100"/>
      </c:catAx>
      <c:valAx>
        <c:axId val="100523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21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778752"/>
        <c:axId val="100780288"/>
      </c:barChart>
      <c:catAx>
        <c:axId val="100778752"/>
        <c:scaling>
          <c:orientation val="minMax"/>
        </c:scaling>
        <c:axPos val="b"/>
        <c:numFmt formatCode="General" sourceLinked="1"/>
        <c:majorTickMark val="none"/>
        <c:tickLblPos val="nextTo"/>
        <c:crossAx val="100780288"/>
        <c:crosses val="autoZero"/>
        <c:auto val="1"/>
        <c:lblAlgn val="ctr"/>
        <c:lblOffset val="100"/>
      </c:catAx>
      <c:valAx>
        <c:axId val="100780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78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679040"/>
        <c:axId val="100684928"/>
      </c:radarChart>
      <c:catAx>
        <c:axId val="1006790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84928"/>
        <c:crosses val="autoZero"/>
        <c:lblAlgn val="ctr"/>
        <c:lblOffset val="100"/>
      </c:catAx>
      <c:valAx>
        <c:axId val="100684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790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800384"/>
        <c:axId val="100801920"/>
      </c:barChart>
      <c:catAx>
        <c:axId val="100800384"/>
        <c:scaling>
          <c:orientation val="minMax"/>
        </c:scaling>
        <c:axPos val="b"/>
        <c:numFmt formatCode="General" sourceLinked="1"/>
        <c:majorTickMark val="none"/>
        <c:tickLblPos val="nextTo"/>
        <c:crossAx val="100801920"/>
        <c:crosses val="autoZero"/>
        <c:auto val="1"/>
        <c:lblAlgn val="ctr"/>
        <c:lblOffset val="100"/>
      </c:catAx>
      <c:valAx>
        <c:axId val="100801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00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36096"/>
        <c:axId val="100837632"/>
      </c:radarChart>
      <c:catAx>
        <c:axId val="100836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37632"/>
        <c:crosses val="autoZero"/>
        <c:lblAlgn val="ctr"/>
        <c:lblOffset val="100"/>
      </c:catAx>
      <c:valAx>
        <c:axId val="100837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36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61664"/>
        <c:axId val="100963456"/>
      </c:barChart>
      <c:catAx>
        <c:axId val="100961664"/>
        <c:scaling>
          <c:orientation val="minMax"/>
        </c:scaling>
        <c:axPos val="b"/>
        <c:numFmt formatCode="General" sourceLinked="1"/>
        <c:majorTickMark val="none"/>
        <c:tickLblPos val="nextTo"/>
        <c:crossAx val="100963456"/>
        <c:crosses val="autoZero"/>
        <c:auto val="1"/>
        <c:lblAlgn val="ctr"/>
        <c:lblOffset val="100"/>
      </c:catAx>
      <c:valAx>
        <c:axId val="100963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61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66304"/>
        <c:axId val="100876288"/>
      </c:radarChart>
      <c:catAx>
        <c:axId val="100866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76288"/>
        <c:crosses val="autoZero"/>
        <c:lblAlgn val="ctr"/>
        <c:lblOffset val="100"/>
      </c:catAx>
      <c:valAx>
        <c:axId val="1008762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66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902016"/>
        <c:axId val="100903552"/>
      </c:barChart>
      <c:catAx>
        <c:axId val="100902016"/>
        <c:scaling>
          <c:orientation val="minMax"/>
        </c:scaling>
        <c:axPos val="b"/>
        <c:numFmt formatCode="General" sourceLinked="1"/>
        <c:majorTickMark val="none"/>
        <c:tickLblPos val="nextTo"/>
        <c:crossAx val="100903552"/>
        <c:crosses val="autoZero"/>
        <c:auto val="1"/>
        <c:lblAlgn val="ctr"/>
        <c:lblOffset val="100"/>
      </c:catAx>
      <c:valAx>
        <c:axId val="100903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02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03264"/>
        <c:axId val="101004800"/>
      </c:radarChart>
      <c:catAx>
        <c:axId val="101003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04800"/>
        <c:crosses val="autoZero"/>
        <c:lblAlgn val="ctr"/>
        <c:lblOffset val="100"/>
      </c:catAx>
      <c:valAx>
        <c:axId val="101004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03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055104"/>
        <c:axId val="101126528"/>
      </c:barChart>
      <c:catAx>
        <c:axId val="101055104"/>
        <c:scaling>
          <c:orientation val="minMax"/>
        </c:scaling>
        <c:axPos val="b"/>
        <c:numFmt formatCode="General" sourceLinked="1"/>
        <c:majorTickMark val="none"/>
        <c:tickLblPos val="nextTo"/>
        <c:crossAx val="101126528"/>
        <c:crosses val="autoZero"/>
        <c:auto val="1"/>
        <c:lblAlgn val="ctr"/>
        <c:lblOffset val="100"/>
      </c:catAx>
      <c:valAx>
        <c:axId val="101126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55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2676736"/>
        <c:axId val="82678528"/>
      </c:barChart>
      <c:catAx>
        <c:axId val="82676736"/>
        <c:scaling>
          <c:orientation val="minMax"/>
        </c:scaling>
        <c:axPos val="b"/>
        <c:numFmt formatCode="General" sourceLinked="1"/>
        <c:majorTickMark val="none"/>
        <c:tickLblPos val="nextTo"/>
        <c:crossAx val="82678528"/>
        <c:crosses val="autoZero"/>
        <c:auto val="1"/>
        <c:lblAlgn val="ctr"/>
        <c:lblOffset val="100"/>
      </c:catAx>
      <c:valAx>
        <c:axId val="82678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676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160448"/>
        <c:axId val="101161984"/>
      </c:radarChart>
      <c:catAx>
        <c:axId val="101160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61984"/>
        <c:crosses val="autoZero"/>
        <c:lblAlgn val="ctr"/>
        <c:lblOffset val="100"/>
      </c:catAx>
      <c:valAx>
        <c:axId val="101161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60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282176"/>
        <c:axId val="101283712"/>
      </c:barChart>
      <c:catAx>
        <c:axId val="101282176"/>
        <c:scaling>
          <c:orientation val="minMax"/>
        </c:scaling>
        <c:axPos val="b"/>
        <c:numFmt formatCode="General" sourceLinked="1"/>
        <c:majorTickMark val="none"/>
        <c:tickLblPos val="nextTo"/>
        <c:crossAx val="101283712"/>
        <c:crosses val="autoZero"/>
        <c:auto val="1"/>
        <c:lblAlgn val="ctr"/>
        <c:lblOffset val="100"/>
      </c:catAx>
      <c:valAx>
        <c:axId val="101283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82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97152"/>
        <c:axId val="101315328"/>
      </c:radarChart>
      <c:catAx>
        <c:axId val="101297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15328"/>
        <c:crosses val="autoZero"/>
        <c:lblAlgn val="ctr"/>
        <c:lblOffset val="100"/>
      </c:catAx>
      <c:valAx>
        <c:axId val="1013153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97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214080"/>
        <c:axId val="101215616"/>
      </c:barChart>
      <c:catAx>
        <c:axId val="101214080"/>
        <c:scaling>
          <c:orientation val="minMax"/>
        </c:scaling>
        <c:axPos val="b"/>
        <c:numFmt formatCode="General" sourceLinked="1"/>
        <c:majorTickMark val="none"/>
        <c:tickLblPos val="nextTo"/>
        <c:crossAx val="101215616"/>
        <c:crosses val="autoZero"/>
        <c:auto val="1"/>
        <c:lblAlgn val="ctr"/>
        <c:lblOffset val="100"/>
      </c:catAx>
      <c:valAx>
        <c:axId val="101215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14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327616"/>
        <c:axId val="101329152"/>
      </c:radarChart>
      <c:catAx>
        <c:axId val="101327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29152"/>
        <c:crosses val="autoZero"/>
        <c:lblAlgn val="ctr"/>
        <c:lblOffset val="100"/>
      </c:catAx>
      <c:valAx>
        <c:axId val="101329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27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389824"/>
        <c:axId val="101391360"/>
      </c:barChart>
      <c:catAx>
        <c:axId val="101389824"/>
        <c:scaling>
          <c:orientation val="minMax"/>
        </c:scaling>
        <c:axPos val="b"/>
        <c:numFmt formatCode="General" sourceLinked="1"/>
        <c:majorTickMark val="none"/>
        <c:tickLblPos val="nextTo"/>
        <c:crossAx val="101391360"/>
        <c:crosses val="autoZero"/>
        <c:auto val="1"/>
        <c:lblAlgn val="ctr"/>
        <c:lblOffset val="100"/>
      </c:catAx>
      <c:valAx>
        <c:axId val="1013913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89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417344"/>
        <c:axId val="101418880"/>
      </c:radarChart>
      <c:catAx>
        <c:axId val="101417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18880"/>
        <c:crosses val="autoZero"/>
        <c:lblAlgn val="ctr"/>
        <c:lblOffset val="100"/>
      </c:catAx>
      <c:valAx>
        <c:axId val="1014188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17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448704"/>
        <c:axId val="106763008"/>
      </c:barChart>
      <c:catAx>
        <c:axId val="101448704"/>
        <c:scaling>
          <c:orientation val="minMax"/>
        </c:scaling>
        <c:axPos val="b"/>
        <c:numFmt formatCode="General" sourceLinked="1"/>
        <c:majorTickMark val="none"/>
        <c:tickLblPos val="nextTo"/>
        <c:crossAx val="106763008"/>
        <c:crosses val="autoZero"/>
        <c:auto val="1"/>
        <c:lblAlgn val="ctr"/>
        <c:lblOffset val="100"/>
      </c:catAx>
      <c:valAx>
        <c:axId val="106763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48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805120"/>
        <c:axId val="106806656"/>
      </c:radarChart>
      <c:catAx>
        <c:axId val="106805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06656"/>
        <c:crosses val="autoZero"/>
        <c:lblAlgn val="ctr"/>
        <c:lblOffset val="100"/>
      </c:catAx>
      <c:valAx>
        <c:axId val="106806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05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918656"/>
        <c:axId val="106920192"/>
      </c:barChart>
      <c:catAx>
        <c:axId val="106918656"/>
        <c:scaling>
          <c:orientation val="minMax"/>
        </c:scaling>
        <c:axPos val="b"/>
        <c:numFmt formatCode="General" sourceLinked="1"/>
        <c:majorTickMark val="none"/>
        <c:tickLblPos val="nextTo"/>
        <c:crossAx val="106920192"/>
        <c:crosses val="autoZero"/>
        <c:auto val="1"/>
        <c:lblAlgn val="ctr"/>
        <c:lblOffset val="100"/>
      </c:catAx>
      <c:valAx>
        <c:axId val="106920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18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2703872"/>
        <c:axId val="82705408"/>
      </c:radarChart>
      <c:catAx>
        <c:axId val="82703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705408"/>
        <c:crosses val="autoZero"/>
        <c:lblAlgn val="ctr"/>
        <c:lblOffset val="100"/>
      </c:catAx>
      <c:valAx>
        <c:axId val="82705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703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950016"/>
        <c:axId val="106824832"/>
      </c:radarChart>
      <c:catAx>
        <c:axId val="106950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24832"/>
        <c:crosses val="autoZero"/>
        <c:lblAlgn val="ctr"/>
        <c:lblOffset val="100"/>
      </c:catAx>
      <c:valAx>
        <c:axId val="1068248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50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853504"/>
        <c:axId val="106855040"/>
      </c:radarChart>
      <c:catAx>
        <c:axId val="106853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55040"/>
        <c:crosses val="autoZero"/>
        <c:lblAlgn val="ctr"/>
        <c:lblOffset val="100"/>
      </c:catAx>
      <c:valAx>
        <c:axId val="106855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53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048960"/>
        <c:axId val="107050496"/>
      </c:barChart>
      <c:catAx>
        <c:axId val="107048960"/>
        <c:scaling>
          <c:orientation val="minMax"/>
        </c:scaling>
        <c:axPos val="b"/>
        <c:numFmt formatCode="General" sourceLinked="1"/>
        <c:majorTickMark val="none"/>
        <c:tickLblPos val="nextTo"/>
        <c:crossAx val="107050496"/>
        <c:crosses val="autoZero"/>
        <c:auto val="1"/>
        <c:lblAlgn val="ctr"/>
        <c:lblOffset val="100"/>
      </c:catAx>
      <c:valAx>
        <c:axId val="107050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48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957440"/>
        <c:axId val="106963328"/>
      </c:radarChart>
      <c:catAx>
        <c:axId val="106957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63328"/>
        <c:crosses val="autoZero"/>
        <c:lblAlgn val="ctr"/>
        <c:lblOffset val="100"/>
      </c:catAx>
      <c:valAx>
        <c:axId val="1069633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57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001344"/>
        <c:axId val="107002880"/>
      </c:barChart>
      <c:catAx>
        <c:axId val="107001344"/>
        <c:scaling>
          <c:orientation val="minMax"/>
        </c:scaling>
        <c:axPos val="b"/>
        <c:numFmt formatCode="General" sourceLinked="1"/>
        <c:majorTickMark val="none"/>
        <c:tickLblPos val="nextTo"/>
        <c:crossAx val="107002880"/>
        <c:crosses val="autoZero"/>
        <c:auto val="1"/>
        <c:lblAlgn val="ctr"/>
        <c:lblOffset val="100"/>
      </c:catAx>
      <c:valAx>
        <c:axId val="1070028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01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159936"/>
        <c:axId val="107161472"/>
      </c:radarChart>
      <c:catAx>
        <c:axId val="107159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161472"/>
        <c:crosses val="autoZero"/>
        <c:lblAlgn val="ctr"/>
        <c:lblOffset val="100"/>
      </c:catAx>
      <c:valAx>
        <c:axId val="107161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159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207680"/>
        <c:axId val="107086592"/>
      </c:barChart>
      <c:catAx>
        <c:axId val="107207680"/>
        <c:scaling>
          <c:orientation val="minMax"/>
        </c:scaling>
        <c:axPos val="b"/>
        <c:numFmt formatCode="General" sourceLinked="1"/>
        <c:majorTickMark val="none"/>
        <c:tickLblPos val="nextTo"/>
        <c:crossAx val="107086592"/>
        <c:crosses val="autoZero"/>
        <c:auto val="1"/>
        <c:lblAlgn val="ctr"/>
        <c:lblOffset val="100"/>
      </c:catAx>
      <c:valAx>
        <c:axId val="107086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07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108224"/>
        <c:axId val="107109760"/>
      </c:radarChart>
      <c:catAx>
        <c:axId val="107108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109760"/>
        <c:crosses val="autoZero"/>
        <c:lblAlgn val="ctr"/>
        <c:lblOffset val="100"/>
      </c:catAx>
      <c:valAx>
        <c:axId val="107109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108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295488"/>
        <c:axId val="107297024"/>
      </c:barChart>
      <c:catAx>
        <c:axId val="107295488"/>
        <c:scaling>
          <c:orientation val="minMax"/>
        </c:scaling>
        <c:axPos val="b"/>
        <c:numFmt formatCode="General" sourceLinked="1"/>
        <c:majorTickMark val="none"/>
        <c:tickLblPos val="nextTo"/>
        <c:crossAx val="107297024"/>
        <c:crosses val="autoZero"/>
        <c:auto val="1"/>
        <c:lblAlgn val="ctr"/>
        <c:lblOffset val="100"/>
      </c:catAx>
      <c:valAx>
        <c:axId val="107297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95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322752"/>
        <c:axId val="107328640"/>
      </c:radarChart>
      <c:catAx>
        <c:axId val="107322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328640"/>
        <c:crosses val="autoZero"/>
        <c:lblAlgn val="ctr"/>
        <c:lblOffset val="100"/>
      </c:catAx>
      <c:valAx>
        <c:axId val="107328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322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2821120"/>
        <c:axId val="82822656"/>
      </c:barChart>
      <c:catAx>
        <c:axId val="82821120"/>
        <c:scaling>
          <c:orientation val="minMax"/>
        </c:scaling>
        <c:axPos val="b"/>
        <c:numFmt formatCode="General" sourceLinked="1"/>
        <c:majorTickMark val="none"/>
        <c:tickLblPos val="nextTo"/>
        <c:crossAx val="82822656"/>
        <c:crosses val="autoZero"/>
        <c:auto val="1"/>
        <c:lblAlgn val="ctr"/>
        <c:lblOffset val="100"/>
      </c:catAx>
      <c:valAx>
        <c:axId val="82822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821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448576"/>
        <c:axId val="107458560"/>
      </c:barChart>
      <c:catAx>
        <c:axId val="107448576"/>
        <c:scaling>
          <c:orientation val="minMax"/>
        </c:scaling>
        <c:axPos val="b"/>
        <c:numFmt formatCode="General" sourceLinked="1"/>
        <c:majorTickMark val="none"/>
        <c:tickLblPos val="nextTo"/>
        <c:crossAx val="107458560"/>
        <c:crosses val="autoZero"/>
        <c:auto val="1"/>
        <c:lblAlgn val="ctr"/>
        <c:lblOffset val="100"/>
      </c:catAx>
      <c:valAx>
        <c:axId val="107458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48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476096"/>
        <c:axId val="107477632"/>
      </c:radarChart>
      <c:catAx>
        <c:axId val="107476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77632"/>
        <c:crosses val="autoZero"/>
        <c:lblAlgn val="ctr"/>
        <c:lblOffset val="100"/>
      </c:catAx>
      <c:valAx>
        <c:axId val="107477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76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249664"/>
        <c:axId val="107251200"/>
      </c:barChart>
      <c:catAx>
        <c:axId val="107249664"/>
        <c:scaling>
          <c:orientation val="minMax"/>
        </c:scaling>
        <c:axPos val="b"/>
        <c:numFmt formatCode="General" sourceLinked="1"/>
        <c:majorTickMark val="none"/>
        <c:tickLblPos val="nextTo"/>
        <c:crossAx val="107251200"/>
        <c:crosses val="autoZero"/>
        <c:auto val="1"/>
        <c:lblAlgn val="ctr"/>
        <c:lblOffset val="100"/>
      </c:catAx>
      <c:valAx>
        <c:axId val="1072512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49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481728"/>
        <c:axId val="107499904"/>
      </c:radarChart>
      <c:catAx>
        <c:axId val="107481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99904"/>
        <c:crosses val="autoZero"/>
        <c:lblAlgn val="ctr"/>
        <c:lblOffset val="100"/>
      </c:catAx>
      <c:valAx>
        <c:axId val="107499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81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546112"/>
        <c:axId val="107547648"/>
      </c:barChart>
      <c:catAx>
        <c:axId val="107546112"/>
        <c:scaling>
          <c:orientation val="minMax"/>
        </c:scaling>
        <c:axPos val="b"/>
        <c:numFmt formatCode="General" sourceLinked="1"/>
        <c:majorTickMark val="none"/>
        <c:tickLblPos val="nextTo"/>
        <c:crossAx val="107547648"/>
        <c:crosses val="autoZero"/>
        <c:auto val="1"/>
        <c:lblAlgn val="ctr"/>
        <c:lblOffset val="100"/>
      </c:catAx>
      <c:valAx>
        <c:axId val="107547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46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577728"/>
        <c:axId val="107579264"/>
      </c:radarChart>
      <c:catAx>
        <c:axId val="107577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79264"/>
        <c:crosses val="autoZero"/>
        <c:lblAlgn val="ctr"/>
        <c:lblOffset val="100"/>
      </c:catAx>
      <c:valAx>
        <c:axId val="107579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77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752448"/>
        <c:axId val="107758336"/>
      </c:barChart>
      <c:catAx>
        <c:axId val="107752448"/>
        <c:scaling>
          <c:orientation val="minMax"/>
        </c:scaling>
        <c:axPos val="b"/>
        <c:numFmt formatCode="General" sourceLinked="1"/>
        <c:majorTickMark val="none"/>
        <c:tickLblPos val="nextTo"/>
        <c:crossAx val="107758336"/>
        <c:crosses val="autoZero"/>
        <c:auto val="1"/>
        <c:lblAlgn val="ctr"/>
        <c:lblOffset val="100"/>
      </c:catAx>
      <c:valAx>
        <c:axId val="107758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52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779968"/>
        <c:axId val="107781504"/>
      </c:radarChart>
      <c:catAx>
        <c:axId val="107779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81504"/>
        <c:crosses val="autoZero"/>
        <c:lblAlgn val="ctr"/>
        <c:lblOffset val="100"/>
      </c:catAx>
      <c:valAx>
        <c:axId val="107781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79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647744"/>
        <c:axId val="107649280"/>
      </c:barChart>
      <c:catAx>
        <c:axId val="107647744"/>
        <c:scaling>
          <c:orientation val="minMax"/>
        </c:scaling>
        <c:axPos val="b"/>
        <c:numFmt formatCode="General" sourceLinked="1"/>
        <c:majorTickMark val="none"/>
        <c:tickLblPos val="nextTo"/>
        <c:crossAx val="107649280"/>
        <c:crosses val="autoZero"/>
        <c:auto val="1"/>
        <c:lblAlgn val="ctr"/>
        <c:lblOffset val="100"/>
      </c:catAx>
      <c:valAx>
        <c:axId val="107649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647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670912"/>
        <c:axId val="107672704"/>
      </c:radarChart>
      <c:catAx>
        <c:axId val="107670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672704"/>
        <c:crosses val="autoZero"/>
        <c:lblAlgn val="ctr"/>
        <c:lblOffset val="100"/>
      </c:catAx>
      <c:valAx>
        <c:axId val="107672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670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3114240"/>
        <c:axId val="83124224"/>
      </c:radarChart>
      <c:catAx>
        <c:axId val="83114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124224"/>
        <c:crosses val="autoZero"/>
        <c:lblAlgn val="ctr"/>
        <c:lblOffset val="100"/>
      </c:catAx>
      <c:valAx>
        <c:axId val="83124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114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845888"/>
        <c:axId val="107864064"/>
      </c:barChart>
      <c:catAx>
        <c:axId val="107845888"/>
        <c:scaling>
          <c:orientation val="minMax"/>
        </c:scaling>
        <c:axPos val="b"/>
        <c:numFmt formatCode="General" sourceLinked="1"/>
        <c:majorTickMark val="none"/>
        <c:tickLblPos val="nextTo"/>
        <c:crossAx val="107864064"/>
        <c:crosses val="autoZero"/>
        <c:auto val="1"/>
        <c:lblAlgn val="ctr"/>
        <c:lblOffset val="100"/>
      </c:catAx>
      <c:valAx>
        <c:axId val="107864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45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889792"/>
        <c:axId val="107891328"/>
      </c:radarChart>
      <c:catAx>
        <c:axId val="107889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91328"/>
        <c:crosses val="autoZero"/>
        <c:lblAlgn val="ctr"/>
        <c:lblOffset val="100"/>
      </c:catAx>
      <c:valAx>
        <c:axId val="1078913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89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929600"/>
        <c:axId val="107931136"/>
      </c:barChart>
      <c:catAx>
        <c:axId val="107929600"/>
        <c:scaling>
          <c:orientation val="minMax"/>
        </c:scaling>
        <c:axPos val="b"/>
        <c:numFmt formatCode="General" sourceLinked="1"/>
        <c:majorTickMark val="none"/>
        <c:tickLblPos val="nextTo"/>
        <c:crossAx val="107931136"/>
        <c:crosses val="autoZero"/>
        <c:auto val="1"/>
        <c:lblAlgn val="ctr"/>
        <c:lblOffset val="100"/>
      </c:catAx>
      <c:valAx>
        <c:axId val="107931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296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960960"/>
        <c:axId val="107987328"/>
      </c:radarChart>
      <c:catAx>
        <c:axId val="107960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87328"/>
        <c:crosses val="autoZero"/>
        <c:lblAlgn val="ctr"/>
        <c:lblOffset val="100"/>
      </c:catAx>
      <c:valAx>
        <c:axId val="1079873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60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2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008960"/>
        <c:axId val="108010496"/>
      </c:barChart>
      <c:catAx>
        <c:axId val="108008960"/>
        <c:scaling>
          <c:orientation val="minMax"/>
        </c:scaling>
        <c:axPos val="b"/>
        <c:numFmt formatCode="General" sourceLinked="1"/>
        <c:majorTickMark val="none"/>
        <c:tickLblPos val="nextTo"/>
        <c:crossAx val="108010496"/>
        <c:crosses val="autoZero"/>
        <c:auto val="1"/>
        <c:lblAlgn val="ctr"/>
        <c:lblOffset val="100"/>
      </c:catAx>
      <c:valAx>
        <c:axId val="108010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08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052864"/>
        <c:axId val="108054400"/>
      </c:radarChart>
      <c:catAx>
        <c:axId val="108052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54400"/>
        <c:crosses val="autoZero"/>
        <c:lblAlgn val="ctr"/>
        <c:lblOffset val="100"/>
      </c:catAx>
      <c:valAx>
        <c:axId val="108054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528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2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102784"/>
        <c:axId val="108104320"/>
      </c:barChart>
      <c:catAx>
        <c:axId val="108102784"/>
        <c:scaling>
          <c:orientation val="minMax"/>
        </c:scaling>
        <c:axPos val="b"/>
        <c:numFmt formatCode="General" sourceLinked="1"/>
        <c:majorTickMark val="none"/>
        <c:tickLblPos val="nextTo"/>
        <c:crossAx val="108104320"/>
        <c:crosses val="autoZero"/>
        <c:auto val="1"/>
        <c:lblAlgn val="ctr"/>
        <c:lblOffset val="100"/>
      </c:catAx>
      <c:valAx>
        <c:axId val="108104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02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130304"/>
        <c:axId val="108131840"/>
      </c:radarChart>
      <c:catAx>
        <c:axId val="108130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31840"/>
        <c:crosses val="autoZero"/>
        <c:lblAlgn val="ctr"/>
        <c:lblOffset val="100"/>
      </c:catAx>
      <c:valAx>
        <c:axId val="108131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30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2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190336"/>
        <c:axId val="108200320"/>
      </c:barChart>
      <c:catAx>
        <c:axId val="108190336"/>
        <c:scaling>
          <c:orientation val="minMax"/>
        </c:scaling>
        <c:axPos val="b"/>
        <c:numFmt formatCode="General" sourceLinked="1"/>
        <c:majorTickMark val="none"/>
        <c:tickLblPos val="nextTo"/>
        <c:crossAx val="108200320"/>
        <c:crosses val="autoZero"/>
        <c:auto val="1"/>
        <c:lblAlgn val="ctr"/>
        <c:lblOffset val="100"/>
      </c:catAx>
      <c:valAx>
        <c:axId val="108200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90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217856"/>
        <c:axId val="108219392"/>
      </c:radarChart>
      <c:catAx>
        <c:axId val="108217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219392"/>
        <c:crosses val="autoZero"/>
        <c:lblAlgn val="ctr"/>
        <c:lblOffset val="100"/>
      </c:catAx>
      <c:valAx>
        <c:axId val="108219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217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2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3239680"/>
        <c:axId val="83241216"/>
      </c:barChart>
      <c:catAx>
        <c:axId val="83239680"/>
        <c:scaling>
          <c:orientation val="minMax"/>
        </c:scaling>
        <c:axPos val="b"/>
        <c:numFmt formatCode="General" sourceLinked="1"/>
        <c:majorTickMark val="none"/>
        <c:tickLblPos val="nextTo"/>
        <c:crossAx val="83241216"/>
        <c:crosses val="autoZero"/>
        <c:auto val="1"/>
        <c:lblAlgn val="ctr"/>
        <c:lblOffset val="100"/>
      </c:catAx>
      <c:valAx>
        <c:axId val="83241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239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274048"/>
        <c:axId val="108275584"/>
      </c:barChart>
      <c:catAx>
        <c:axId val="108274048"/>
        <c:scaling>
          <c:orientation val="minMax"/>
        </c:scaling>
        <c:axPos val="b"/>
        <c:numFmt formatCode="General" sourceLinked="1"/>
        <c:majorTickMark val="none"/>
        <c:tickLblPos val="nextTo"/>
        <c:crossAx val="108275584"/>
        <c:crosses val="autoZero"/>
        <c:auto val="1"/>
        <c:lblAlgn val="ctr"/>
        <c:lblOffset val="100"/>
      </c:catAx>
      <c:valAx>
        <c:axId val="108275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274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313600"/>
        <c:axId val="108323584"/>
      </c:radarChart>
      <c:catAx>
        <c:axId val="108313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23584"/>
        <c:crosses val="autoZero"/>
        <c:lblAlgn val="ctr"/>
        <c:lblOffset val="100"/>
      </c:catAx>
      <c:valAx>
        <c:axId val="108323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13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2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7277184"/>
        <c:axId val="27278720"/>
      </c:barChart>
      <c:catAx>
        <c:axId val="27277184"/>
        <c:scaling>
          <c:orientation val="minMax"/>
        </c:scaling>
        <c:axPos val="b"/>
        <c:numFmt formatCode="General" sourceLinked="1"/>
        <c:majorTickMark val="none"/>
        <c:tickLblPos val="nextTo"/>
        <c:crossAx val="27278720"/>
        <c:crosses val="autoZero"/>
        <c:auto val="1"/>
        <c:lblAlgn val="ctr"/>
        <c:lblOffset val="100"/>
      </c:catAx>
      <c:valAx>
        <c:axId val="27278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7277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7316992"/>
        <c:axId val="27318528"/>
      </c:radarChart>
      <c:catAx>
        <c:axId val="27316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7318528"/>
        <c:crosses val="autoZero"/>
        <c:lblAlgn val="ctr"/>
        <c:lblOffset val="100"/>
      </c:catAx>
      <c:valAx>
        <c:axId val="27318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7316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2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27368832"/>
        <c:axId val="27374720"/>
      </c:barChart>
      <c:catAx>
        <c:axId val="27368832"/>
        <c:scaling>
          <c:orientation val="minMax"/>
        </c:scaling>
        <c:axPos val="b"/>
        <c:numFmt formatCode="General" sourceLinked="1"/>
        <c:majorTickMark val="none"/>
        <c:tickLblPos val="nextTo"/>
        <c:crossAx val="27374720"/>
        <c:crosses val="autoZero"/>
        <c:auto val="1"/>
        <c:lblAlgn val="ctr"/>
        <c:lblOffset val="100"/>
      </c:catAx>
      <c:valAx>
        <c:axId val="27374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7368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7388160"/>
        <c:axId val="108687360"/>
      </c:radarChart>
      <c:catAx>
        <c:axId val="27388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87360"/>
        <c:crosses val="autoZero"/>
        <c:lblAlgn val="ctr"/>
        <c:lblOffset val="100"/>
      </c:catAx>
      <c:valAx>
        <c:axId val="108687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27388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2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717184"/>
        <c:axId val="108718720"/>
      </c:barChart>
      <c:catAx>
        <c:axId val="108717184"/>
        <c:scaling>
          <c:orientation val="minMax"/>
        </c:scaling>
        <c:axPos val="b"/>
        <c:numFmt formatCode="General" sourceLinked="1"/>
        <c:majorTickMark val="none"/>
        <c:tickLblPos val="nextTo"/>
        <c:crossAx val="108718720"/>
        <c:crosses val="autoZero"/>
        <c:auto val="1"/>
        <c:lblAlgn val="ctr"/>
        <c:lblOffset val="100"/>
      </c:catAx>
      <c:valAx>
        <c:axId val="108718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17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621824"/>
        <c:axId val="108623360"/>
      </c:radarChart>
      <c:catAx>
        <c:axId val="108621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23360"/>
        <c:crosses val="autoZero"/>
        <c:lblAlgn val="ctr"/>
        <c:lblOffset val="100"/>
      </c:catAx>
      <c:valAx>
        <c:axId val="108623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21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2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800640"/>
        <c:axId val="108814720"/>
      </c:barChart>
      <c:catAx>
        <c:axId val="108800640"/>
        <c:scaling>
          <c:orientation val="minMax"/>
        </c:scaling>
        <c:axPos val="b"/>
        <c:numFmt formatCode="General" sourceLinked="1"/>
        <c:majorTickMark val="none"/>
        <c:tickLblPos val="nextTo"/>
        <c:crossAx val="108814720"/>
        <c:crosses val="autoZero"/>
        <c:auto val="1"/>
        <c:lblAlgn val="ctr"/>
        <c:lblOffset val="100"/>
      </c:catAx>
      <c:valAx>
        <c:axId val="108814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00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836352"/>
        <c:axId val="108837888"/>
      </c:radarChart>
      <c:catAx>
        <c:axId val="108836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37888"/>
        <c:crosses val="autoZero"/>
        <c:lblAlgn val="ctr"/>
        <c:lblOffset val="100"/>
      </c:catAx>
      <c:valAx>
        <c:axId val="108837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36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882815438736662"/>
          <c:h val="5.6021126731257365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3258368"/>
        <c:axId val="83272448"/>
      </c:radarChart>
      <c:catAx>
        <c:axId val="832583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272448"/>
        <c:crosses val="autoZero"/>
        <c:lblAlgn val="ctr"/>
        <c:lblOffset val="100"/>
      </c:catAx>
      <c:valAx>
        <c:axId val="83272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2583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761472"/>
        <c:axId val="108763008"/>
      </c:barChart>
      <c:catAx>
        <c:axId val="108761472"/>
        <c:scaling>
          <c:orientation val="minMax"/>
        </c:scaling>
        <c:axPos val="b"/>
        <c:numFmt formatCode="General" sourceLinked="1"/>
        <c:majorTickMark val="none"/>
        <c:tickLblPos val="nextTo"/>
        <c:crossAx val="108763008"/>
        <c:crosses val="autoZero"/>
        <c:auto val="1"/>
        <c:lblAlgn val="ctr"/>
        <c:lblOffset val="100"/>
      </c:catAx>
      <c:valAx>
        <c:axId val="108763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61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772352"/>
        <c:axId val="108860160"/>
      </c:radarChart>
      <c:catAx>
        <c:axId val="108772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60160"/>
        <c:crosses val="autoZero"/>
        <c:lblAlgn val="ctr"/>
        <c:lblOffset val="100"/>
      </c:catAx>
      <c:valAx>
        <c:axId val="108860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72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902272"/>
        <c:axId val="108903808"/>
      </c:barChart>
      <c:catAx>
        <c:axId val="108902272"/>
        <c:scaling>
          <c:orientation val="minMax"/>
        </c:scaling>
        <c:axPos val="b"/>
        <c:numFmt formatCode="General" sourceLinked="1"/>
        <c:majorTickMark val="none"/>
        <c:tickLblPos val="nextTo"/>
        <c:crossAx val="108903808"/>
        <c:crosses val="autoZero"/>
        <c:auto val="1"/>
        <c:lblAlgn val="ctr"/>
        <c:lblOffset val="100"/>
      </c:catAx>
      <c:valAx>
        <c:axId val="108903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02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937984"/>
        <c:axId val="108939520"/>
      </c:radarChart>
      <c:catAx>
        <c:axId val="108937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39520"/>
        <c:crosses val="autoZero"/>
        <c:lblAlgn val="ctr"/>
        <c:lblOffset val="100"/>
      </c:catAx>
      <c:valAx>
        <c:axId val="108939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37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977536"/>
        <c:axId val="108991616"/>
      </c:barChart>
      <c:catAx>
        <c:axId val="108977536"/>
        <c:scaling>
          <c:orientation val="minMax"/>
        </c:scaling>
        <c:axPos val="b"/>
        <c:numFmt formatCode="General" sourceLinked="1"/>
        <c:majorTickMark val="none"/>
        <c:tickLblPos val="nextTo"/>
        <c:crossAx val="108991616"/>
        <c:crosses val="autoZero"/>
        <c:auto val="1"/>
        <c:lblAlgn val="ctr"/>
        <c:lblOffset val="100"/>
      </c:catAx>
      <c:valAx>
        <c:axId val="108991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77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033728"/>
        <c:axId val="109117440"/>
      </c:radarChart>
      <c:catAx>
        <c:axId val="109033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17440"/>
        <c:crosses val="autoZero"/>
        <c:lblAlgn val="ctr"/>
        <c:lblOffset val="100"/>
      </c:catAx>
      <c:valAx>
        <c:axId val="109117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33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151360"/>
        <c:axId val="109152896"/>
      </c:barChart>
      <c:catAx>
        <c:axId val="109151360"/>
        <c:scaling>
          <c:orientation val="minMax"/>
        </c:scaling>
        <c:axPos val="b"/>
        <c:numFmt formatCode="General" sourceLinked="1"/>
        <c:majorTickMark val="none"/>
        <c:tickLblPos val="nextTo"/>
        <c:crossAx val="109152896"/>
        <c:crosses val="autoZero"/>
        <c:auto val="1"/>
        <c:lblAlgn val="ctr"/>
        <c:lblOffset val="100"/>
      </c:catAx>
      <c:valAx>
        <c:axId val="109152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51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178880"/>
        <c:axId val="109180416"/>
      </c:radarChart>
      <c:catAx>
        <c:axId val="109178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80416"/>
        <c:crosses val="autoZero"/>
        <c:lblAlgn val="ctr"/>
        <c:lblOffset val="100"/>
      </c:catAx>
      <c:valAx>
        <c:axId val="109180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78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290880"/>
        <c:axId val="97292672"/>
      </c:barChart>
      <c:catAx>
        <c:axId val="97290880"/>
        <c:scaling>
          <c:orientation val="minMax"/>
        </c:scaling>
        <c:axPos val="b"/>
        <c:numFmt formatCode="General" sourceLinked="1"/>
        <c:majorTickMark val="none"/>
        <c:tickLblPos val="nextTo"/>
        <c:crossAx val="97292672"/>
        <c:crosses val="autoZero"/>
        <c:auto val="1"/>
        <c:lblAlgn val="ctr"/>
        <c:lblOffset val="100"/>
      </c:catAx>
      <c:valAx>
        <c:axId val="97292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290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25.938301663279706</c:v>
                </c:pt>
                <c:pt idx="1">
                  <c:v>19.306513671652667</c:v>
                </c:pt>
                <c:pt idx="2">
                  <c:v>47.103240142154107</c:v>
                </c:pt>
              </c:numCache>
            </c:numRef>
          </c:val>
        </c:ser>
        <c:axId val="109254912"/>
        <c:axId val="109273088"/>
      </c:barChart>
      <c:catAx>
        <c:axId val="109254912"/>
        <c:scaling>
          <c:orientation val="minMax"/>
        </c:scaling>
        <c:axPos val="b"/>
        <c:numFmt formatCode="General" sourceLinked="1"/>
        <c:majorTickMark val="none"/>
        <c:tickLblPos val="nextTo"/>
        <c:crossAx val="109273088"/>
        <c:crosses val="autoZero"/>
        <c:auto val="1"/>
        <c:lblAlgn val="ctr"/>
        <c:lblOffset val="100"/>
      </c:catAx>
      <c:valAx>
        <c:axId val="109273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254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3310080"/>
        <c:axId val="83311616"/>
      </c:barChart>
      <c:catAx>
        <c:axId val="83310080"/>
        <c:scaling>
          <c:orientation val="minMax"/>
        </c:scaling>
        <c:axPos val="b"/>
        <c:numFmt formatCode="General" sourceLinked="1"/>
        <c:majorTickMark val="none"/>
        <c:tickLblPos val="nextTo"/>
        <c:crossAx val="83311616"/>
        <c:crosses val="autoZero"/>
        <c:auto val="1"/>
        <c:lblAlgn val="ctr"/>
        <c:lblOffset val="100"/>
      </c:catAx>
      <c:valAx>
        <c:axId val="83311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310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320448"/>
        <c:axId val="109326336"/>
      </c:barChart>
      <c:catAx>
        <c:axId val="109320448"/>
        <c:scaling>
          <c:orientation val="minMax"/>
        </c:scaling>
        <c:axPos val="b"/>
        <c:numFmt formatCode="General" sourceLinked="1"/>
        <c:majorTickMark val="none"/>
        <c:tickLblPos val="nextTo"/>
        <c:crossAx val="109326336"/>
        <c:crosses val="autoZero"/>
        <c:auto val="1"/>
        <c:lblAlgn val="ctr"/>
        <c:lblOffset val="100"/>
      </c:catAx>
      <c:valAx>
        <c:axId val="109326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20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3349504"/>
        <c:axId val="83351040"/>
      </c:radarChart>
      <c:catAx>
        <c:axId val="83349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351040"/>
        <c:crosses val="autoZero"/>
        <c:lblAlgn val="ctr"/>
        <c:lblOffset val="100"/>
      </c:catAx>
      <c:valAx>
        <c:axId val="83351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349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17.353450775049239</c:v>
                </c:pt>
                <c:pt idx="1">
                  <c:v>18.34014019645744</c:v>
                </c:pt>
                <c:pt idx="2">
                  <c:v>45.207662426048067</c:v>
                </c:pt>
              </c:numCache>
            </c:numRef>
          </c:val>
        </c:ser>
        <c:axId val="77217152"/>
        <c:axId val="77251712"/>
      </c:barChart>
      <c:catAx>
        <c:axId val="77217152"/>
        <c:scaling>
          <c:orientation val="minMax"/>
        </c:scaling>
        <c:axPos val="b"/>
        <c:numFmt formatCode="General" sourceLinked="1"/>
        <c:majorTickMark val="none"/>
        <c:tickLblPos val="nextTo"/>
        <c:crossAx val="77251712"/>
        <c:crosses val="autoZero"/>
        <c:auto val="1"/>
        <c:lblAlgn val="ctr"/>
        <c:lblOffset val="100"/>
      </c:catAx>
      <c:valAx>
        <c:axId val="77251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77217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3200256"/>
        <c:axId val="83210240"/>
      </c:barChart>
      <c:catAx>
        <c:axId val="83200256"/>
        <c:scaling>
          <c:orientation val="minMax"/>
        </c:scaling>
        <c:axPos val="b"/>
        <c:numFmt formatCode="General" sourceLinked="1"/>
        <c:majorTickMark val="none"/>
        <c:tickLblPos val="nextTo"/>
        <c:crossAx val="83210240"/>
        <c:crosses val="autoZero"/>
        <c:auto val="1"/>
        <c:lblAlgn val="ctr"/>
        <c:lblOffset val="100"/>
      </c:catAx>
      <c:valAx>
        <c:axId val="83210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200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3698816"/>
        <c:axId val="83700352"/>
      </c:radarChart>
      <c:catAx>
        <c:axId val="836988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700352"/>
        <c:crosses val="autoZero"/>
        <c:lblAlgn val="ctr"/>
        <c:lblOffset val="100"/>
      </c:catAx>
      <c:valAx>
        <c:axId val="83700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6988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3729792"/>
        <c:axId val="83752064"/>
      </c:barChart>
      <c:catAx>
        <c:axId val="83729792"/>
        <c:scaling>
          <c:orientation val="minMax"/>
        </c:scaling>
        <c:axPos val="b"/>
        <c:numFmt formatCode="General" sourceLinked="1"/>
        <c:majorTickMark val="none"/>
        <c:tickLblPos val="nextTo"/>
        <c:crossAx val="83752064"/>
        <c:crosses val="autoZero"/>
        <c:auto val="1"/>
        <c:lblAlgn val="ctr"/>
        <c:lblOffset val="100"/>
      </c:catAx>
      <c:valAx>
        <c:axId val="83752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729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3388288"/>
        <c:axId val="83389824"/>
      </c:radarChart>
      <c:catAx>
        <c:axId val="833882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389824"/>
        <c:crosses val="autoZero"/>
        <c:lblAlgn val="ctr"/>
        <c:lblOffset val="100"/>
      </c:catAx>
      <c:valAx>
        <c:axId val="833898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3882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3755392"/>
        <c:axId val="83756928"/>
      </c:barChart>
      <c:catAx>
        <c:axId val="83755392"/>
        <c:scaling>
          <c:orientation val="minMax"/>
        </c:scaling>
        <c:axPos val="b"/>
        <c:numFmt formatCode="General" sourceLinked="1"/>
        <c:majorTickMark val="none"/>
        <c:tickLblPos val="nextTo"/>
        <c:crossAx val="83756928"/>
        <c:crosses val="autoZero"/>
        <c:auto val="1"/>
        <c:lblAlgn val="ctr"/>
        <c:lblOffset val="100"/>
      </c:catAx>
      <c:valAx>
        <c:axId val="83756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755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3777792"/>
        <c:axId val="83808256"/>
      </c:radarChart>
      <c:catAx>
        <c:axId val="83777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808256"/>
        <c:crosses val="autoZero"/>
        <c:lblAlgn val="ctr"/>
        <c:lblOffset val="100"/>
      </c:catAx>
      <c:valAx>
        <c:axId val="838082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777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3862272"/>
        <c:axId val="83863808"/>
      </c:barChart>
      <c:catAx>
        <c:axId val="83862272"/>
        <c:scaling>
          <c:orientation val="minMax"/>
        </c:scaling>
        <c:axPos val="b"/>
        <c:numFmt formatCode="General" sourceLinked="1"/>
        <c:majorTickMark val="none"/>
        <c:tickLblPos val="nextTo"/>
        <c:crossAx val="83863808"/>
        <c:crosses val="autoZero"/>
        <c:auto val="1"/>
        <c:lblAlgn val="ctr"/>
        <c:lblOffset val="100"/>
      </c:catAx>
      <c:valAx>
        <c:axId val="83863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862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3885440"/>
        <c:axId val="83960960"/>
      </c:radarChart>
      <c:catAx>
        <c:axId val="83885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960960"/>
        <c:crosses val="autoZero"/>
        <c:lblAlgn val="ctr"/>
        <c:lblOffset val="100"/>
      </c:catAx>
      <c:valAx>
        <c:axId val="83960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885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3990784"/>
        <c:axId val="84004864"/>
      </c:barChart>
      <c:catAx>
        <c:axId val="83990784"/>
        <c:scaling>
          <c:orientation val="minMax"/>
        </c:scaling>
        <c:axPos val="b"/>
        <c:numFmt formatCode="General" sourceLinked="1"/>
        <c:majorTickMark val="none"/>
        <c:tickLblPos val="nextTo"/>
        <c:crossAx val="84004864"/>
        <c:crosses val="autoZero"/>
        <c:auto val="1"/>
        <c:lblAlgn val="ctr"/>
        <c:lblOffset val="100"/>
      </c:catAx>
      <c:valAx>
        <c:axId val="84004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990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4091648"/>
        <c:axId val="84093184"/>
      </c:radarChart>
      <c:catAx>
        <c:axId val="84091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093184"/>
        <c:crosses val="autoZero"/>
        <c:lblAlgn val="ctr"/>
        <c:lblOffset val="100"/>
      </c:catAx>
      <c:valAx>
        <c:axId val="84093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091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76</c:v>
                </c:pt>
                <c:pt idx="1">
                  <c:v>73</c:v>
                </c:pt>
                <c:pt idx="2">
                  <c:v>78.099999999999994</c:v>
                </c:pt>
                <c:pt idx="3">
                  <c:v>69</c:v>
                </c:pt>
                <c:pt idx="4">
                  <c:v>65</c:v>
                </c:pt>
                <c:pt idx="5">
                  <c:v>35</c:v>
                </c:pt>
                <c:pt idx="6">
                  <c:v>64</c:v>
                </c:pt>
                <c:pt idx="7">
                  <c:v>60</c:v>
                </c:pt>
              </c:numCache>
            </c:numRef>
          </c:val>
        </c:ser>
        <c:axId val="77481856"/>
        <c:axId val="77483392"/>
      </c:radarChart>
      <c:catAx>
        <c:axId val="77481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7483392"/>
        <c:crosses val="autoZero"/>
        <c:lblAlgn val="ctr"/>
        <c:lblOffset val="100"/>
      </c:catAx>
      <c:valAx>
        <c:axId val="77483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77481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4134912"/>
        <c:axId val="84144896"/>
      </c:barChart>
      <c:catAx>
        <c:axId val="84134912"/>
        <c:scaling>
          <c:orientation val="minMax"/>
        </c:scaling>
        <c:axPos val="b"/>
        <c:numFmt formatCode="General" sourceLinked="1"/>
        <c:majorTickMark val="none"/>
        <c:tickLblPos val="nextTo"/>
        <c:crossAx val="84144896"/>
        <c:crosses val="autoZero"/>
        <c:auto val="1"/>
        <c:lblAlgn val="ctr"/>
        <c:lblOffset val="100"/>
      </c:catAx>
      <c:valAx>
        <c:axId val="84144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134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4170240"/>
        <c:axId val="84171776"/>
      </c:radarChart>
      <c:catAx>
        <c:axId val="84170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171776"/>
        <c:crosses val="autoZero"/>
        <c:lblAlgn val="ctr"/>
        <c:lblOffset val="100"/>
      </c:catAx>
      <c:valAx>
        <c:axId val="84171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4170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331328"/>
        <c:axId val="85341312"/>
      </c:barChart>
      <c:catAx>
        <c:axId val="85331328"/>
        <c:scaling>
          <c:orientation val="minMax"/>
        </c:scaling>
        <c:axPos val="b"/>
        <c:numFmt formatCode="General" sourceLinked="1"/>
        <c:majorTickMark val="none"/>
        <c:tickLblPos val="nextTo"/>
        <c:crossAx val="85341312"/>
        <c:crosses val="autoZero"/>
        <c:auto val="1"/>
        <c:lblAlgn val="ctr"/>
        <c:lblOffset val="100"/>
      </c:catAx>
      <c:valAx>
        <c:axId val="85341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33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387136"/>
        <c:axId val="85388672"/>
      </c:radarChart>
      <c:catAx>
        <c:axId val="85387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388672"/>
        <c:crosses val="autoZero"/>
        <c:lblAlgn val="ctr"/>
        <c:lblOffset val="100"/>
      </c:catAx>
      <c:valAx>
        <c:axId val="85388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387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424000"/>
        <c:axId val="85425536"/>
      </c:barChart>
      <c:catAx>
        <c:axId val="85424000"/>
        <c:scaling>
          <c:orientation val="minMax"/>
        </c:scaling>
        <c:axPos val="b"/>
        <c:numFmt formatCode="General" sourceLinked="1"/>
        <c:majorTickMark val="none"/>
        <c:tickLblPos val="nextTo"/>
        <c:crossAx val="85425536"/>
        <c:crosses val="autoZero"/>
        <c:auto val="1"/>
        <c:lblAlgn val="ctr"/>
        <c:lblOffset val="100"/>
      </c:catAx>
      <c:valAx>
        <c:axId val="85425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42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594496"/>
        <c:axId val="85596032"/>
      </c:radarChart>
      <c:catAx>
        <c:axId val="85594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96032"/>
        <c:crosses val="autoZero"/>
        <c:lblAlgn val="ctr"/>
        <c:lblOffset val="100"/>
      </c:catAx>
      <c:valAx>
        <c:axId val="85596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94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641856"/>
        <c:axId val="85651840"/>
      </c:barChart>
      <c:catAx>
        <c:axId val="85641856"/>
        <c:scaling>
          <c:orientation val="minMax"/>
        </c:scaling>
        <c:axPos val="b"/>
        <c:numFmt formatCode="General" sourceLinked="1"/>
        <c:majorTickMark val="none"/>
        <c:tickLblPos val="nextTo"/>
        <c:crossAx val="85651840"/>
        <c:crosses val="autoZero"/>
        <c:auto val="1"/>
        <c:lblAlgn val="ctr"/>
        <c:lblOffset val="100"/>
      </c:catAx>
      <c:valAx>
        <c:axId val="85651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641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538304"/>
        <c:axId val="85539840"/>
      </c:radarChart>
      <c:catAx>
        <c:axId val="85538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39840"/>
        <c:crosses val="autoZero"/>
        <c:lblAlgn val="ctr"/>
        <c:lblOffset val="100"/>
      </c:catAx>
      <c:valAx>
        <c:axId val="85539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38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733376"/>
        <c:axId val="85734912"/>
      </c:barChart>
      <c:catAx>
        <c:axId val="85733376"/>
        <c:scaling>
          <c:orientation val="minMax"/>
        </c:scaling>
        <c:axPos val="b"/>
        <c:numFmt formatCode="General" sourceLinked="1"/>
        <c:majorTickMark val="none"/>
        <c:tickLblPos val="nextTo"/>
        <c:crossAx val="85734912"/>
        <c:crosses val="autoZero"/>
        <c:auto val="1"/>
        <c:lblAlgn val="ctr"/>
        <c:lblOffset val="100"/>
      </c:catAx>
      <c:valAx>
        <c:axId val="85734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733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756160"/>
        <c:axId val="85770240"/>
      </c:radarChart>
      <c:catAx>
        <c:axId val="85756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770240"/>
        <c:crosses val="autoZero"/>
        <c:lblAlgn val="ctr"/>
        <c:lblOffset val="100"/>
      </c:catAx>
      <c:valAx>
        <c:axId val="857702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756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19.861993930730559</c:v>
                </c:pt>
                <c:pt idx="1">
                  <c:v>19.190923438147937</c:v>
                </c:pt>
                <c:pt idx="2">
                  <c:v>43.354661283474769</c:v>
                </c:pt>
              </c:numCache>
            </c:numRef>
          </c:val>
        </c:ser>
        <c:axId val="82477440"/>
        <c:axId val="82478976"/>
      </c:barChart>
      <c:catAx>
        <c:axId val="82477440"/>
        <c:scaling>
          <c:orientation val="minMax"/>
        </c:scaling>
        <c:axPos val="b"/>
        <c:numFmt formatCode="General" sourceLinked="1"/>
        <c:majorTickMark val="none"/>
        <c:tickLblPos val="nextTo"/>
        <c:crossAx val="82478976"/>
        <c:crosses val="autoZero"/>
        <c:auto val="1"/>
        <c:lblAlgn val="ctr"/>
        <c:lblOffset val="100"/>
      </c:catAx>
      <c:valAx>
        <c:axId val="82478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477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803392"/>
        <c:axId val="85804928"/>
      </c:barChart>
      <c:catAx>
        <c:axId val="85803392"/>
        <c:scaling>
          <c:orientation val="minMax"/>
        </c:scaling>
        <c:axPos val="b"/>
        <c:numFmt formatCode="General" sourceLinked="1"/>
        <c:majorTickMark val="none"/>
        <c:tickLblPos val="nextTo"/>
        <c:crossAx val="85804928"/>
        <c:crosses val="autoZero"/>
        <c:auto val="1"/>
        <c:lblAlgn val="ctr"/>
        <c:lblOffset val="100"/>
      </c:catAx>
      <c:valAx>
        <c:axId val="85804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803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838464"/>
        <c:axId val="85844352"/>
      </c:radarChart>
      <c:catAx>
        <c:axId val="85838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844352"/>
        <c:crosses val="autoZero"/>
        <c:lblAlgn val="ctr"/>
        <c:lblOffset val="100"/>
      </c:catAx>
      <c:valAx>
        <c:axId val="85844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838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701760"/>
        <c:axId val="85703296"/>
      </c:barChart>
      <c:catAx>
        <c:axId val="85701760"/>
        <c:scaling>
          <c:orientation val="minMax"/>
        </c:scaling>
        <c:axPos val="b"/>
        <c:numFmt formatCode="General" sourceLinked="1"/>
        <c:majorTickMark val="none"/>
        <c:tickLblPos val="nextTo"/>
        <c:crossAx val="85703296"/>
        <c:crosses val="autoZero"/>
        <c:auto val="1"/>
        <c:lblAlgn val="ctr"/>
        <c:lblOffset val="100"/>
      </c:catAx>
      <c:valAx>
        <c:axId val="85703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701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863424"/>
        <c:axId val="85877504"/>
      </c:radarChart>
      <c:catAx>
        <c:axId val="85863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877504"/>
        <c:crosses val="autoZero"/>
        <c:lblAlgn val="ctr"/>
        <c:lblOffset val="100"/>
      </c:catAx>
      <c:valAx>
        <c:axId val="85877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863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907328"/>
        <c:axId val="85908864"/>
      </c:barChart>
      <c:catAx>
        <c:axId val="85907328"/>
        <c:scaling>
          <c:orientation val="minMax"/>
        </c:scaling>
        <c:axPos val="b"/>
        <c:numFmt formatCode="General" sourceLinked="1"/>
        <c:majorTickMark val="none"/>
        <c:tickLblPos val="nextTo"/>
        <c:crossAx val="85908864"/>
        <c:crosses val="autoZero"/>
        <c:auto val="1"/>
        <c:lblAlgn val="ctr"/>
        <c:lblOffset val="100"/>
      </c:catAx>
      <c:valAx>
        <c:axId val="85908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907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261568"/>
        <c:axId val="87263104"/>
      </c:radarChart>
      <c:catAx>
        <c:axId val="87261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263104"/>
        <c:crosses val="autoZero"/>
        <c:lblAlgn val="ctr"/>
        <c:lblOffset val="100"/>
      </c:catAx>
      <c:valAx>
        <c:axId val="872631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261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370368"/>
        <c:axId val="87372160"/>
      </c:barChart>
      <c:catAx>
        <c:axId val="87370368"/>
        <c:scaling>
          <c:orientation val="minMax"/>
        </c:scaling>
        <c:axPos val="b"/>
        <c:numFmt formatCode="General" sourceLinked="1"/>
        <c:majorTickMark val="none"/>
        <c:tickLblPos val="nextTo"/>
        <c:crossAx val="87372160"/>
        <c:crosses val="autoZero"/>
        <c:auto val="1"/>
        <c:lblAlgn val="ctr"/>
        <c:lblOffset val="100"/>
      </c:catAx>
      <c:valAx>
        <c:axId val="87372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370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397120"/>
        <c:axId val="87398656"/>
      </c:radarChart>
      <c:catAx>
        <c:axId val="87397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398656"/>
        <c:crosses val="autoZero"/>
        <c:lblAlgn val="ctr"/>
        <c:lblOffset val="100"/>
      </c:catAx>
      <c:valAx>
        <c:axId val="87398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397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333888"/>
        <c:axId val="87347968"/>
      </c:barChart>
      <c:catAx>
        <c:axId val="87333888"/>
        <c:scaling>
          <c:orientation val="minMax"/>
        </c:scaling>
        <c:axPos val="b"/>
        <c:numFmt formatCode="General" sourceLinked="1"/>
        <c:majorTickMark val="none"/>
        <c:tickLblPos val="nextTo"/>
        <c:crossAx val="87347968"/>
        <c:crosses val="autoZero"/>
        <c:auto val="1"/>
        <c:lblAlgn val="ctr"/>
        <c:lblOffset val="100"/>
      </c:catAx>
      <c:valAx>
        <c:axId val="873479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333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496192"/>
        <c:axId val="87497728"/>
      </c:radarChart>
      <c:catAx>
        <c:axId val="87496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97728"/>
        <c:crosses val="autoZero"/>
        <c:lblAlgn val="ctr"/>
        <c:lblOffset val="100"/>
      </c:catAx>
      <c:valAx>
        <c:axId val="87497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96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71.8</c:v>
                </c:pt>
                <c:pt idx="3">
                  <c:v>64</c:v>
                </c:pt>
                <c:pt idx="4">
                  <c:v>65</c:v>
                </c:pt>
                <c:pt idx="5">
                  <c:v>36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</c:ser>
        <c:axId val="82487936"/>
        <c:axId val="82379136"/>
      </c:radarChart>
      <c:catAx>
        <c:axId val="82487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379136"/>
        <c:crosses val="autoZero"/>
        <c:lblAlgn val="ctr"/>
        <c:lblOffset val="100"/>
      </c:catAx>
      <c:valAx>
        <c:axId val="823791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487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538304"/>
        <c:axId val="87544192"/>
      </c:barChart>
      <c:catAx>
        <c:axId val="87538304"/>
        <c:scaling>
          <c:orientation val="minMax"/>
        </c:scaling>
        <c:axPos val="b"/>
        <c:numFmt formatCode="General" sourceLinked="1"/>
        <c:majorTickMark val="none"/>
        <c:tickLblPos val="nextTo"/>
        <c:crossAx val="87544192"/>
        <c:crosses val="autoZero"/>
        <c:auto val="1"/>
        <c:lblAlgn val="ctr"/>
        <c:lblOffset val="100"/>
      </c:catAx>
      <c:valAx>
        <c:axId val="87544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538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442560"/>
        <c:axId val="87444096"/>
      </c:radarChart>
      <c:catAx>
        <c:axId val="87442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44096"/>
        <c:crosses val="autoZero"/>
        <c:lblAlgn val="ctr"/>
        <c:lblOffset val="100"/>
      </c:catAx>
      <c:valAx>
        <c:axId val="87444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42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7481344"/>
        <c:axId val="87560960"/>
      </c:barChart>
      <c:catAx>
        <c:axId val="87481344"/>
        <c:scaling>
          <c:orientation val="minMax"/>
        </c:scaling>
        <c:axPos val="b"/>
        <c:numFmt formatCode="General" sourceLinked="1"/>
        <c:majorTickMark val="none"/>
        <c:tickLblPos val="nextTo"/>
        <c:crossAx val="87560960"/>
        <c:crosses val="autoZero"/>
        <c:auto val="1"/>
        <c:lblAlgn val="ctr"/>
        <c:lblOffset val="100"/>
      </c:catAx>
      <c:valAx>
        <c:axId val="87560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481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7598592"/>
        <c:axId val="87600128"/>
      </c:radarChart>
      <c:catAx>
        <c:axId val="87598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600128"/>
        <c:crosses val="autoZero"/>
        <c:lblAlgn val="ctr"/>
        <c:lblOffset val="100"/>
      </c:catAx>
      <c:valAx>
        <c:axId val="87600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7598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229632"/>
        <c:axId val="92231168"/>
      </c:barChart>
      <c:catAx>
        <c:axId val="92229632"/>
        <c:scaling>
          <c:orientation val="minMax"/>
        </c:scaling>
        <c:axPos val="b"/>
        <c:numFmt formatCode="General" sourceLinked="1"/>
        <c:majorTickMark val="none"/>
        <c:tickLblPos val="nextTo"/>
        <c:crossAx val="92231168"/>
        <c:crosses val="autoZero"/>
        <c:auto val="1"/>
        <c:lblAlgn val="ctr"/>
        <c:lblOffset val="100"/>
      </c:catAx>
      <c:valAx>
        <c:axId val="922311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29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260608"/>
        <c:axId val="92147712"/>
      </c:radarChart>
      <c:catAx>
        <c:axId val="92260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47712"/>
        <c:crosses val="autoZero"/>
        <c:lblAlgn val="ctr"/>
        <c:lblOffset val="100"/>
      </c:catAx>
      <c:valAx>
        <c:axId val="92147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60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185344"/>
        <c:axId val="92186880"/>
      </c:barChart>
      <c:catAx>
        <c:axId val="92185344"/>
        <c:scaling>
          <c:orientation val="minMax"/>
        </c:scaling>
        <c:axPos val="b"/>
        <c:numFmt formatCode="General" sourceLinked="1"/>
        <c:majorTickMark val="none"/>
        <c:tickLblPos val="nextTo"/>
        <c:crossAx val="92186880"/>
        <c:crosses val="autoZero"/>
        <c:auto val="1"/>
        <c:lblAlgn val="ctr"/>
        <c:lblOffset val="100"/>
      </c:catAx>
      <c:valAx>
        <c:axId val="921868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85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43296"/>
        <c:axId val="92349184"/>
      </c:radarChart>
      <c:catAx>
        <c:axId val="923432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49184"/>
        <c:crosses val="autoZero"/>
        <c:lblAlgn val="ctr"/>
        <c:lblOffset val="100"/>
      </c:catAx>
      <c:valAx>
        <c:axId val="92349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432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280320"/>
        <c:axId val="92281856"/>
      </c:barChart>
      <c:catAx>
        <c:axId val="92280320"/>
        <c:scaling>
          <c:orientation val="minMax"/>
        </c:scaling>
        <c:axPos val="b"/>
        <c:numFmt formatCode="General" sourceLinked="1"/>
        <c:majorTickMark val="none"/>
        <c:tickLblPos val="nextTo"/>
        <c:crossAx val="92281856"/>
        <c:crosses val="autoZero"/>
        <c:auto val="1"/>
        <c:lblAlgn val="ctr"/>
        <c:lblOffset val="100"/>
      </c:catAx>
      <c:valAx>
        <c:axId val="922818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80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11552"/>
        <c:axId val="92313088"/>
      </c:radarChart>
      <c:catAx>
        <c:axId val="9231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13088"/>
        <c:crosses val="autoZero"/>
        <c:lblAlgn val="ctr"/>
        <c:lblOffset val="100"/>
      </c:catAx>
      <c:valAx>
        <c:axId val="92313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1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23.67997106351174</c:v>
                </c:pt>
                <c:pt idx="1">
                  <c:v>23.585913214609196</c:v>
                </c:pt>
                <c:pt idx="2">
                  <c:v>50.142259011272785</c:v>
                </c:pt>
              </c:numCache>
            </c:numRef>
          </c:val>
        </c:ser>
        <c:axId val="82412672"/>
        <c:axId val="82414208"/>
      </c:barChart>
      <c:catAx>
        <c:axId val="82412672"/>
        <c:scaling>
          <c:orientation val="minMax"/>
        </c:scaling>
        <c:axPos val="b"/>
        <c:numFmt formatCode="General" sourceLinked="1"/>
        <c:majorTickMark val="none"/>
        <c:tickLblPos val="nextTo"/>
        <c:crossAx val="82414208"/>
        <c:crosses val="autoZero"/>
        <c:auto val="1"/>
        <c:lblAlgn val="ctr"/>
        <c:lblOffset val="100"/>
      </c:catAx>
      <c:valAx>
        <c:axId val="824142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412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481792"/>
        <c:axId val="92495872"/>
      </c:barChart>
      <c:catAx>
        <c:axId val="92481792"/>
        <c:scaling>
          <c:orientation val="minMax"/>
        </c:scaling>
        <c:axPos val="b"/>
        <c:numFmt formatCode="General" sourceLinked="1"/>
        <c:majorTickMark val="none"/>
        <c:tickLblPos val="nextTo"/>
        <c:crossAx val="92495872"/>
        <c:crosses val="autoZero"/>
        <c:auto val="1"/>
        <c:lblAlgn val="ctr"/>
        <c:lblOffset val="100"/>
      </c:catAx>
      <c:valAx>
        <c:axId val="92495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81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72</c:v>
                </c:pt>
                <c:pt idx="1">
                  <c:v>68</c:v>
                </c:pt>
                <c:pt idx="2">
                  <c:v>69.099999999999994</c:v>
                </c:pt>
                <c:pt idx="3">
                  <c:v>60</c:v>
                </c:pt>
                <c:pt idx="4">
                  <c:v>69</c:v>
                </c:pt>
                <c:pt idx="5">
                  <c:v>66</c:v>
                </c:pt>
                <c:pt idx="6">
                  <c:v>68</c:v>
                </c:pt>
                <c:pt idx="7">
                  <c:v>76</c:v>
                </c:pt>
              </c:numCache>
            </c:numRef>
          </c:val>
        </c:ser>
        <c:axId val="97404416"/>
        <c:axId val="97405952"/>
      </c:radarChart>
      <c:catAx>
        <c:axId val="97404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05952"/>
        <c:crosses val="autoZero"/>
        <c:lblAlgn val="ctr"/>
        <c:lblOffset val="100"/>
      </c:catAx>
      <c:valAx>
        <c:axId val="97405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404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17.353450775049239</c:v>
                </c:pt>
                <c:pt idx="1">
                  <c:v>18.34014019645744</c:v>
                </c:pt>
                <c:pt idx="2">
                  <c:v>45.207662426048067</c:v>
                </c:pt>
              </c:numCache>
            </c:numRef>
          </c:val>
        </c:ser>
        <c:axId val="97492992"/>
        <c:axId val="97494528"/>
      </c:barChart>
      <c:catAx>
        <c:axId val="97492992"/>
        <c:scaling>
          <c:orientation val="minMax"/>
        </c:scaling>
        <c:axPos val="b"/>
        <c:numFmt formatCode="General" sourceLinked="1"/>
        <c:majorTickMark val="none"/>
        <c:tickLblPos val="nextTo"/>
        <c:crossAx val="97494528"/>
        <c:crosses val="autoZero"/>
        <c:auto val="1"/>
        <c:lblAlgn val="ctr"/>
        <c:lblOffset val="100"/>
      </c:catAx>
      <c:valAx>
        <c:axId val="97494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7492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512064"/>
        <c:axId val="97325440"/>
      </c:radarChart>
      <c:catAx>
        <c:axId val="975120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325440"/>
        <c:crosses val="autoZero"/>
        <c:lblAlgn val="ctr"/>
        <c:lblOffset val="100"/>
      </c:catAx>
      <c:valAx>
        <c:axId val="97325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120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379840"/>
        <c:axId val="97381376"/>
      </c:barChart>
      <c:catAx>
        <c:axId val="97379840"/>
        <c:scaling>
          <c:orientation val="minMax"/>
        </c:scaling>
        <c:axPos val="b"/>
        <c:numFmt formatCode="General" sourceLinked="1"/>
        <c:majorTickMark val="none"/>
        <c:tickLblPos val="nextTo"/>
        <c:crossAx val="97381376"/>
        <c:crosses val="autoZero"/>
        <c:auto val="1"/>
        <c:lblAlgn val="ctr"/>
        <c:lblOffset val="100"/>
      </c:catAx>
      <c:valAx>
        <c:axId val="97381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379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546624"/>
        <c:axId val="97548160"/>
      </c:radarChart>
      <c:catAx>
        <c:axId val="97546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48160"/>
        <c:crosses val="autoZero"/>
        <c:lblAlgn val="ctr"/>
        <c:lblOffset val="100"/>
      </c:catAx>
      <c:valAx>
        <c:axId val="975481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46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565696"/>
        <c:axId val="97567488"/>
      </c:barChart>
      <c:catAx>
        <c:axId val="97565696"/>
        <c:scaling>
          <c:orientation val="minMax"/>
        </c:scaling>
        <c:axPos val="b"/>
        <c:numFmt formatCode="General" sourceLinked="1"/>
        <c:majorTickMark val="none"/>
        <c:tickLblPos val="nextTo"/>
        <c:crossAx val="97567488"/>
        <c:crosses val="autoZero"/>
        <c:auto val="1"/>
        <c:lblAlgn val="ctr"/>
        <c:lblOffset val="100"/>
      </c:catAx>
      <c:valAx>
        <c:axId val="97567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65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597312"/>
        <c:axId val="97598848"/>
      </c:radarChart>
      <c:catAx>
        <c:axId val="97597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98848"/>
        <c:crosses val="autoZero"/>
        <c:lblAlgn val="ctr"/>
        <c:lblOffset val="100"/>
      </c:catAx>
      <c:valAx>
        <c:axId val="97598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597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792768"/>
        <c:axId val="97794304"/>
      </c:barChart>
      <c:catAx>
        <c:axId val="97792768"/>
        <c:scaling>
          <c:orientation val="minMax"/>
        </c:scaling>
        <c:axPos val="b"/>
        <c:numFmt formatCode="General" sourceLinked="1"/>
        <c:majorTickMark val="none"/>
        <c:tickLblPos val="nextTo"/>
        <c:crossAx val="97794304"/>
        <c:crosses val="autoZero"/>
        <c:auto val="1"/>
        <c:lblAlgn val="ctr"/>
        <c:lblOffset val="100"/>
      </c:catAx>
      <c:valAx>
        <c:axId val="97794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927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60秒シットアップ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7824128"/>
        <c:axId val="97834112"/>
      </c:radarChart>
      <c:catAx>
        <c:axId val="97824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34112"/>
        <c:crosses val="autoZero"/>
        <c:lblAlgn val="ctr"/>
        <c:lblOffset val="100"/>
      </c:catAx>
      <c:valAx>
        <c:axId val="97834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24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76.3</c:v>
                </c:pt>
                <c:pt idx="3">
                  <c:v>67</c:v>
                </c:pt>
                <c:pt idx="4">
                  <c:v>63</c:v>
                </c:pt>
                <c:pt idx="5">
                  <c:v>22</c:v>
                </c:pt>
                <c:pt idx="6">
                  <c:v>62</c:v>
                </c:pt>
                <c:pt idx="7">
                  <c:v>60</c:v>
                </c:pt>
              </c:numCache>
            </c:numRef>
          </c:val>
        </c:ser>
        <c:axId val="82443648"/>
        <c:axId val="82515072"/>
      </c:radarChart>
      <c:catAx>
        <c:axId val="82443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515072"/>
        <c:crosses val="autoZero"/>
        <c:lblAlgn val="ctr"/>
        <c:lblOffset val="100"/>
      </c:catAx>
      <c:valAx>
        <c:axId val="82515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443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7683712"/>
        <c:axId val="97689600"/>
      </c:barChart>
      <c:catAx>
        <c:axId val="97683712"/>
        <c:scaling>
          <c:orientation val="minMax"/>
        </c:scaling>
        <c:axPos val="b"/>
        <c:numFmt formatCode="General" sourceLinked="1"/>
        <c:majorTickMark val="none"/>
        <c:tickLblPos val="nextTo"/>
        <c:crossAx val="97689600"/>
        <c:crosses val="autoZero"/>
        <c:auto val="1"/>
        <c:lblAlgn val="ctr"/>
        <c:lblOffset val="100"/>
      </c:catAx>
      <c:valAx>
        <c:axId val="97689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68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39</c:v>
                </c:pt>
                <c:pt idx="1">
                  <c:v>22</c:v>
                </c:pt>
                <c:pt idx="2">
                  <c:v>60.9</c:v>
                </c:pt>
                <c:pt idx="3">
                  <c:v>54</c:v>
                </c:pt>
                <c:pt idx="4">
                  <c:v>50</c:v>
                </c:pt>
                <c:pt idx="5">
                  <c:v>33</c:v>
                </c:pt>
                <c:pt idx="6">
                  <c:v>50</c:v>
                </c:pt>
                <c:pt idx="7">
                  <c:v>34</c:v>
                </c:pt>
              </c:numCache>
            </c:numRef>
          </c:val>
        </c:ser>
        <c:axId val="97707136"/>
        <c:axId val="97708672"/>
      </c:radarChart>
      <c:catAx>
        <c:axId val="97707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08672"/>
        <c:crosses val="autoZero"/>
        <c:lblAlgn val="ctr"/>
        <c:lblOffset val="100"/>
      </c:catAx>
      <c:valAx>
        <c:axId val="97708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707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76.3</c:v>
                </c:pt>
                <c:pt idx="3">
                  <c:v>67</c:v>
                </c:pt>
                <c:pt idx="4">
                  <c:v>63</c:v>
                </c:pt>
                <c:pt idx="5">
                  <c:v>22</c:v>
                </c:pt>
                <c:pt idx="6">
                  <c:v>62</c:v>
                </c:pt>
                <c:pt idx="7">
                  <c:v>60</c:v>
                </c:pt>
              </c:numCache>
            </c:numRef>
          </c:val>
        </c:ser>
        <c:axId val="97872512"/>
        <c:axId val="97882496"/>
      </c:radarChart>
      <c:catAx>
        <c:axId val="978725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82496"/>
        <c:crosses val="autoZero"/>
        <c:lblAlgn val="ctr"/>
        <c:lblOffset val="100"/>
      </c:catAx>
      <c:valAx>
        <c:axId val="97882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78725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21.444696955253484</c:v>
                </c:pt>
                <c:pt idx="1">
                  <c:v>20.245043439518824</c:v>
                </c:pt>
                <c:pt idx="2">
                  <c:v>44.61941212941602</c:v>
                </c:pt>
              </c:numCache>
            </c:numRef>
          </c:val>
        </c:ser>
        <c:axId val="97993856"/>
        <c:axId val="97995392"/>
      </c:barChart>
      <c:catAx>
        <c:axId val="97993856"/>
        <c:scaling>
          <c:orientation val="minMax"/>
        </c:scaling>
        <c:axPos val="b"/>
        <c:numFmt formatCode="General" sourceLinked="1"/>
        <c:majorTickMark val="none"/>
        <c:tickLblPos val="nextTo"/>
        <c:crossAx val="97995392"/>
        <c:crosses val="autoZero"/>
        <c:auto val="1"/>
        <c:lblAlgn val="ctr"/>
        <c:lblOffset val="100"/>
      </c:catAx>
      <c:valAx>
        <c:axId val="97995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7993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60</c:v>
                </c:pt>
                <c:pt idx="1">
                  <c:v>63</c:v>
                </c:pt>
                <c:pt idx="2">
                  <c:v>71.8</c:v>
                </c:pt>
                <c:pt idx="3">
                  <c:v>64</c:v>
                </c:pt>
                <c:pt idx="4">
                  <c:v>65</c:v>
                </c:pt>
                <c:pt idx="5">
                  <c:v>36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</c:ser>
        <c:axId val="98037760"/>
        <c:axId val="98039296"/>
      </c:radarChart>
      <c:catAx>
        <c:axId val="98037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039296"/>
        <c:crosses val="autoZero"/>
        <c:lblAlgn val="ctr"/>
        <c:lblOffset val="100"/>
      </c:catAx>
      <c:valAx>
        <c:axId val="98039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037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23.67997106351174</c:v>
                </c:pt>
                <c:pt idx="1">
                  <c:v>23.585913214609196</c:v>
                </c:pt>
                <c:pt idx="2">
                  <c:v>50.142259011272785</c:v>
                </c:pt>
              </c:numCache>
            </c:numRef>
          </c:val>
        </c:ser>
        <c:axId val="97949952"/>
        <c:axId val="97951744"/>
      </c:barChart>
      <c:catAx>
        <c:axId val="97949952"/>
        <c:scaling>
          <c:orientation val="minMax"/>
        </c:scaling>
        <c:axPos val="b"/>
        <c:numFmt formatCode="General" sourceLinked="1"/>
        <c:majorTickMark val="none"/>
        <c:tickLblPos val="nextTo"/>
        <c:crossAx val="97951744"/>
        <c:crosses val="autoZero"/>
        <c:auto val="1"/>
        <c:lblAlgn val="ctr"/>
        <c:lblOffset val="100"/>
      </c:catAx>
      <c:valAx>
        <c:axId val="97951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7949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76</c:v>
                </c:pt>
                <c:pt idx="1">
                  <c:v>73</c:v>
                </c:pt>
                <c:pt idx="2">
                  <c:v>78.099999999999994</c:v>
                </c:pt>
                <c:pt idx="3">
                  <c:v>69</c:v>
                </c:pt>
                <c:pt idx="4">
                  <c:v>65</c:v>
                </c:pt>
                <c:pt idx="5">
                  <c:v>35</c:v>
                </c:pt>
                <c:pt idx="6">
                  <c:v>64</c:v>
                </c:pt>
                <c:pt idx="7">
                  <c:v>60</c:v>
                </c:pt>
              </c:numCache>
            </c:numRef>
          </c:val>
        </c:ser>
        <c:axId val="98116736"/>
        <c:axId val="98118272"/>
      </c:radarChart>
      <c:catAx>
        <c:axId val="98116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118272"/>
        <c:crosses val="autoZero"/>
        <c:lblAlgn val="ctr"/>
        <c:lblOffset val="100"/>
      </c:catAx>
      <c:valAx>
        <c:axId val="981182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116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19.861993930730559</c:v>
                </c:pt>
                <c:pt idx="1">
                  <c:v>19.190923438147937</c:v>
                </c:pt>
                <c:pt idx="2">
                  <c:v>43.354661283474769</c:v>
                </c:pt>
              </c:numCache>
            </c:numRef>
          </c:val>
        </c:ser>
        <c:axId val="98155904"/>
        <c:axId val="98165888"/>
      </c:barChart>
      <c:catAx>
        <c:axId val="98155904"/>
        <c:scaling>
          <c:orientation val="minMax"/>
        </c:scaling>
        <c:axPos val="b"/>
        <c:numFmt formatCode="General" sourceLinked="1"/>
        <c:majorTickMark val="none"/>
        <c:tickLblPos val="nextTo"/>
        <c:crossAx val="98165888"/>
        <c:crosses val="autoZero"/>
        <c:auto val="1"/>
        <c:lblAlgn val="ctr"/>
        <c:lblOffset val="100"/>
      </c:catAx>
      <c:valAx>
        <c:axId val="98165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155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060544"/>
        <c:axId val="98062336"/>
      </c:radarChart>
      <c:catAx>
        <c:axId val="98060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062336"/>
        <c:crosses val="autoZero"/>
        <c:lblAlgn val="ctr"/>
        <c:lblOffset val="100"/>
      </c:catAx>
      <c:valAx>
        <c:axId val="98062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060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177792"/>
        <c:axId val="98179328"/>
      </c:barChart>
      <c:catAx>
        <c:axId val="98177792"/>
        <c:scaling>
          <c:orientation val="minMax"/>
        </c:scaling>
        <c:axPos val="b"/>
        <c:numFmt formatCode="General" sourceLinked="1"/>
        <c:majorTickMark val="none"/>
        <c:tickLblPos val="nextTo"/>
        <c:crossAx val="98179328"/>
        <c:crosses val="autoZero"/>
        <c:auto val="1"/>
        <c:lblAlgn val="ctr"/>
        <c:lblOffset val="100"/>
      </c:catAx>
      <c:valAx>
        <c:axId val="98179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177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21.444696955253484</c:v>
                </c:pt>
                <c:pt idx="1">
                  <c:v>20.245043439518824</c:v>
                </c:pt>
                <c:pt idx="2">
                  <c:v>44.61941212941602</c:v>
                </c:pt>
              </c:numCache>
            </c:numRef>
          </c:val>
        </c:ser>
        <c:axId val="82556800"/>
        <c:axId val="82558336"/>
      </c:barChart>
      <c:catAx>
        <c:axId val="82556800"/>
        <c:scaling>
          <c:orientation val="minMax"/>
        </c:scaling>
        <c:axPos val="b"/>
        <c:numFmt formatCode="General" sourceLinked="1"/>
        <c:majorTickMark val="none"/>
        <c:tickLblPos val="nextTo"/>
        <c:crossAx val="82558336"/>
        <c:crosses val="autoZero"/>
        <c:auto val="1"/>
        <c:lblAlgn val="ctr"/>
        <c:lblOffset val="100"/>
      </c:catAx>
      <c:valAx>
        <c:axId val="82558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55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200960"/>
        <c:axId val="98210944"/>
      </c:radarChart>
      <c:catAx>
        <c:axId val="98200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10944"/>
        <c:crosses val="autoZero"/>
        <c:lblAlgn val="ctr"/>
        <c:lblOffset val="100"/>
      </c:catAx>
      <c:valAx>
        <c:axId val="98210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00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318592"/>
        <c:axId val="98324480"/>
      </c:barChart>
      <c:catAx>
        <c:axId val="98318592"/>
        <c:scaling>
          <c:orientation val="minMax"/>
        </c:scaling>
        <c:axPos val="b"/>
        <c:numFmt formatCode="General" sourceLinked="1"/>
        <c:majorTickMark val="none"/>
        <c:tickLblPos val="nextTo"/>
        <c:crossAx val="98324480"/>
        <c:crosses val="autoZero"/>
        <c:auto val="1"/>
        <c:lblAlgn val="ctr"/>
        <c:lblOffset val="100"/>
      </c:catAx>
      <c:valAx>
        <c:axId val="98324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318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350208"/>
        <c:axId val="98351744"/>
      </c:radarChart>
      <c:catAx>
        <c:axId val="98350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351744"/>
        <c:crosses val="autoZero"/>
        <c:lblAlgn val="ctr"/>
        <c:lblOffset val="100"/>
      </c:catAx>
      <c:valAx>
        <c:axId val="98351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350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262400"/>
        <c:axId val="98272384"/>
      </c:barChart>
      <c:catAx>
        <c:axId val="98262400"/>
        <c:scaling>
          <c:orientation val="minMax"/>
        </c:scaling>
        <c:axPos val="b"/>
        <c:numFmt formatCode="General" sourceLinked="1"/>
        <c:majorTickMark val="none"/>
        <c:tickLblPos val="nextTo"/>
        <c:crossAx val="98272384"/>
        <c:crosses val="autoZero"/>
        <c:auto val="1"/>
        <c:lblAlgn val="ctr"/>
        <c:lblOffset val="100"/>
      </c:catAx>
      <c:valAx>
        <c:axId val="98272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262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298112"/>
        <c:axId val="99426304"/>
      </c:radarChart>
      <c:catAx>
        <c:axId val="98298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426304"/>
        <c:crosses val="autoZero"/>
        <c:lblAlgn val="ctr"/>
        <c:lblOffset val="100"/>
      </c:catAx>
      <c:valAx>
        <c:axId val="994263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298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467648"/>
        <c:axId val="99469184"/>
      </c:barChart>
      <c:catAx>
        <c:axId val="99467648"/>
        <c:scaling>
          <c:orientation val="minMax"/>
        </c:scaling>
        <c:axPos val="b"/>
        <c:numFmt formatCode="General" sourceLinked="1"/>
        <c:majorTickMark val="none"/>
        <c:tickLblPos val="nextTo"/>
        <c:crossAx val="99469184"/>
        <c:crosses val="autoZero"/>
        <c:auto val="1"/>
        <c:lblAlgn val="ctr"/>
        <c:lblOffset val="100"/>
      </c:catAx>
      <c:valAx>
        <c:axId val="99469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467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486720"/>
        <c:axId val="99504896"/>
      </c:radarChart>
      <c:catAx>
        <c:axId val="99486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04896"/>
        <c:crosses val="autoZero"/>
        <c:lblAlgn val="ctr"/>
        <c:lblOffset val="100"/>
      </c:catAx>
      <c:valAx>
        <c:axId val="99504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486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547008"/>
        <c:axId val="99548544"/>
      </c:barChart>
      <c:catAx>
        <c:axId val="99547008"/>
        <c:scaling>
          <c:orientation val="minMax"/>
        </c:scaling>
        <c:axPos val="b"/>
        <c:numFmt formatCode="General" sourceLinked="1"/>
        <c:majorTickMark val="none"/>
        <c:tickLblPos val="nextTo"/>
        <c:crossAx val="99548544"/>
        <c:crosses val="autoZero"/>
        <c:auto val="1"/>
        <c:lblAlgn val="ctr"/>
        <c:lblOffset val="100"/>
      </c:catAx>
      <c:valAx>
        <c:axId val="99548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547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583104"/>
        <c:axId val="99584640"/>
      </c:radarChart>
      <c:catAx>
        <c:axId val="99583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84640"/>
        <c:crosses val="autoZero"/>
        <c:lblAlgn val="ctr"/>
        <c:lblOffset val="100"/>
      </c:catAx>
      <c:valAx>
        <c:axId val="99584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83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609984"/>
        <c:axId val="99771520"/>
      </c:barChart>
      <c:catAx>
        <c:axId val="99609984"/>
        <c:scaling>
          <c:orientation val="minMax"/>
        </c:scaling>
        <c:axPos val="b"/>
        <c:numFmt formatCode="General" sourceLinked="1"/>
        <c:majorTickMark val="none"/>
        <c:tickLblPos val="nextTo"/>
        <c:crossAx val="99771520"/>
        <c:crosses val="autoZero"/>
        <c:auto val="1"/>
        <c:lblAlgn val="ctr"/>
        <c:lblOffset val="100"/>
      </c:catAx>
      <c:valAx>
        <c:axId val="997715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609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39</c:v>
                </c:pt>
                <c:pt idx="1">
                  <c:v>22</c:v>
                </c:pt>
                <c:pt idx="2">
                  <c:v>60.9</c:v>
                </c:pt>
                <c:pt idx="3">
                  <c:v>54</c:v>
                </c:pt>
                <c:pt idx="4">
                  <c:v>50</c:v>
                </c:pt>
                <c:pt idx="5">
                  <c:v>33</c:v>
                </c:pt>
                <c:pt idx="6">
                  <c:v>50</c:v>
                </c:pt>
                <c:pt idx="7">
                  <c:v>34</c:v>
                </c:pt>
              </c:numCache>
            </c:numRef>
          </c:val>
        </c:ser>
        <c:axId val="82595840"/>
        <c:axId val="82597376"/>
      </c:radarChart>
      <c:catAx>
        <c:axId val="825958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597376"/>
        <c:crosses val="autoZero"/>
        <c:lblAlgn val="ctr"/>
        <c:lblOffset val="100"/>
      </c:catAx>
      <c:valAx>
        <c:axId val="825973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25958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793152"/>
        <c:axId val="99799040"/>
      </c:radarChart>
      <c:catAx>
        <c:axId val="99793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799040"/>
        <c:crosses val="autoZero"/>
        <c:lblAlgn val="ctr"/>
        <c:lblOffset val="100"/>
      </c:catAx>
      <c:valAx>
        <c:axId val="99799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793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832576"/>
        <c:axId val="99834112"/>
      </c:barChart>
      <c:catAx>
        <c:axId val="99832576"/>
        <c:scaling>
          <c:orientation val="minMax"/>
        </c:scaling>
        <c:axPos val="b"/>
        <c:numFmt formatCode="General" sourceLinked="1"/>
        <c:majorTickMark val="none"/>
        <c:tickLblPos val="nextTo"/>
        <c:crossAx val="99834112"/>
        <c:crosses val="autoZero"/>
        <c:auto val="1"/>
        <c:lblAlgn val="ctr"/>
        <c:lblOffset val="100"/>
      </c:catAx>
      <c:valAx>
        <c:axId val="99834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832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867648"/>
        <c:axId val="99894016"/>
      </c:radarChart>
      <c:catAx>
        <c:axId val="99867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894016"/>
        <c:crosses val="autoZero"/>
        <c:lblAlgn val="ctr"/>
        <c:lblOffset val="100"/>
      </c:catAx>
      <c:valAx>
        <c:axId val="99894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867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919360"/>
        <c:axId val="99920896"/>
      </c:barChart>
      <c:catAx>
        <c:axId val="99919360"/>
        <c:scaling>
          <c:orientation val="minMax"/>
        </c:scaling>
        <c:axPos val="b"/>
        <c:numFmt formatCode="General" sourceLinked="1"/>
        <c:majorTickMark val="none"/>
        <c:tickLblPos val="nextTo"/>
        <c:crossAx val="99920896"/>
        <c:crosses val="autoZero"/>
        <c:auto val="1"/>
        <c:lblAlgn val="ctr"/>
        <c:lblOffset val="100"/>
      </c:catAx>
      <c:valAx>
        <c:axId val="999208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919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628544"/>
        <c:axId val="99630080"/>
      </c:radarChart>
      <c:catAx>
        <c:axId val="99628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30080"/>
        <c:crosses val="autoZero"/>
        <c:lblAlgn val="ctr"/>
        <c:lblOffset val="100"/>
      </c:catAx>
      <c:valAx>
        <c:axId val="99630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628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9950592"/>
        <c:axId val="99952128"/>
      </c:barChart>
      <c:catAx>
        <c:axId val="99950592"/>
        <c:scaling>
          <c:orientation val="minMax"/>
        </c:scaling>
        <c:axPos val="b"/>
        <c:numFmt formatCode="General" sourceLinked="1"/>
        <c:majorTickMark val="none"/>
        <c:tickLblPos val="nextTo"/>
        <c:crossAx val="99952128"/>
        <c:crosses val="autoZero"/>
        <c:auto val="1"/>
        <c:lblAlgn val="ctr"/>
        <c:lblOffset val="100"/>
      </c:catAx>
      <c:valAx>
        <c:axId val="99952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950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969664"/>
        <c:axId val="99979648"/>
      </c:radarChart>
      <c:catAx>
        <c:axId val="99969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979648"/>
        <c:crosses val="autoZero"/>
        <c:lblAlgn val="ctr"/>
        <c:lblOffset val="100"/>
      </c:catAx>
      <c:valAx>
        <c:axId val="99979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969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021760"/>
        <c:axId val="100023296"/>
      </c:barChart>
      <c:catAx>
        <c:axId val="100021760"/>
        <c:scaling>
          <c:orientation val="minMax"/>
        </c:scaling>
        <c:axPos val="b"/>
        <c:numFmt formatCode="General" sourceLinked="1"/>
        <c:majorTickMark val="none"/>
        <c:tickLblPos val="nextTo"/>
        <c:crossAx val="100023296"/>
        <c:crosses val="autoZero"/>
        <c:auto val="1"/>
        <c:lblAlgn val="ctr"/>
        <c:lblOffset val="100"/>
      </c:catAx>
      <c:valAx>
        <c:axId val="100023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021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061568"/>
        <c:axId val="100063104"/>
      </c:radarChart>
      <c:catAx>
        <c:axId val="100061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063104"/>
        <c:crosses val="autoZero"/>
        <c:lblAlgn val="ctr"/>
        <c:lblOffset val="100"/>
      </c:catAx>
      <c:valAx>
        <c:axId val="1000631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061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162176"/>
        <c:axId val="100168064"/>
      </c:barChart>
      <c:catAx>
        <c:axId val="100162176"/>
        <c:scaling>
          <c:orientation val="minMax"/>
        </c:scaling>
        <c:axPos val="b"/>
        <c:numFmt formatCode="General" sourceLinked="1"/>
        <c:majorTickMark val="none"/>
        <c:tickLblPos val="nextTo"/>
        <c:crossAx val="100168064"/>
        <c:crosses val="autoZero"/>
        <c:auto val="1"/>
        <c:lblAlgn val="ctr"/>
        <c:lblOffset val="100"/>
      </c:catAx>
      <c:valAx>
        <c:axId val="100168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162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24" Type="http://schemas.openxmlformats.org/officeDocument/2006/relationships/chart" Target="../charts/chart84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66" Type="http://schemas.openxmlformats.org/officeDocument/2006/relationships/chart" Target="../charts/chart126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87" Type="http://schemas.openxmlformats.org/officeDocument/2006/relationships/chart" Target="../charts/chart147.xml"/><Relationship Id="rId102" Type="http://schemas.openxmlformats.org/officeDocument/2006/relationships/chart" Target="../charts/chart162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08340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08340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08340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08340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08340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08340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08340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08340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08340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08340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08340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08340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08340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08340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08340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08340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08340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08340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08340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08340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08340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08340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08340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08340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08340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08340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08340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08340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08340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08340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18826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18826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18826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18826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18826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18826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18826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18826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18826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18826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18826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18826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18826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18826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18826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18826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18826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18826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18826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18826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18826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18826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18826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18826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18826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18826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18826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18826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18826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18826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45522</xdr:rowOff>
    </xdr:from>
    <xdr:to>
      <xdr:col>21</xdr:col>
      <xdr:colOff>9525</xdr:colOff>
      <xdr:row>36</xdr:row>
      <xdr:rowOff>104774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877</xdr:row>
      <xdr:rowOff>47624</xdr:rowOff>
    </xdr:from>
    <xdr:to>
      <xdr:col>10</xdr:col>
      <xdr:colOff>457200</xdr:colOff>
      <xdr:row>897</xdr:row>
      <xdr:rowOff>114299</xdr:rowOff>
    </xdr:to>
    <xdr:graphicFrame macro="">
      <xdr:nvGraphicFramePr>
        <xdr:cNvPr id="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877</xdr:row>
      <xdr:rowOff>45521</xdr:rowOff>
    </xdr:from>
    <xdr:to>
      <xdr:col>21</xdr:col>
      <xdr:colOff>9525</xdr:colOff>
      <xdr:row>897</xdr:row>
      <xdr:rowOff>104774</xdr:rowOff>
    </xdr:to>
    <xdr:graphicFrame macro="">
      <xdr:nvGraphicFramePr>
        <xdr:cNvPr id="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1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1984</xdr:row>
      <xdr:rowOff>45521</xdr:rowOff>
    </xdr:from>
    <xdr:to>
      <xdr:col>21</xdr:col>
      <xdr:colOff>9525</xdr:colOff>
      <xdr:row>2004</xdr:row>
      <xdr:rowOff>104774</xdr:rowOff>
    </xdr:to>
    <xdr:graphicFrame macro="">
      <xdr:nvGraphicFramePr>
        <xdr:cNvPr id="1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2066</xdr:row>
      <xdr:rowOff>47624</xdr:rowOff>
    </xdr:from>
    <xdr:to>
      <xdr:col>10</xdr:col>
      <xdr:colOff>457200</xdr:colOff>
      <xdr:row>2086</xdr:row>
      <xdr:rowOff>114299</xdr:rowOff>
    </xdr:to>
    <xdr:graphicFrame macro="">
      <xdr:nvGraphicFramePr>
        <xdr:cNvPr id="1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2066</xdr:row>
      <xdr:rowOff>45521</xdr:rowOff>
    </xdr:from>
    <xdr:to>
      <xdr:col>21</xdr:col>
      <xdr:colOff>9525</xdr:colOff>
      <xdr:row>2086</xdr:row>
      <xdr:rowOff>104774</xdr:rowOff>
    </xdr:to>
    <xdr:graphicFrame macro="">
      <xdr:nvGraphicFramePr>
        <xdr:cNvPr id="1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1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2107</xdr:row>
      <xdr:rowOff>45521</xdr:rowOff>
    </xdr:from>
    <xdr:to>
      <xdr:col>21</xdr:col>
      <xdr:colOff>9525</xdr:colOff>
      <xdr:row>2127</xdr:row>
      <xdr:rowOff>104774</xdr:rowOff>
    </xdr:to>
    <xdr:graphicFrame macro="">
      <xdr:nvGraphicFramePr>
        <xdr:cNvPr id="1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1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1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66675</xdr:colOff>
      <xdr:row>139</xdr:row>
      <xdr:rowOff>45522</xdr:rowOff>
    </xdr:from>
    <xdr:to>
      <xdr:col>21</xdr:col>
      <xdr:colOff>9525</xdr:colOff>
      <xdr:row>159</xdr:row>
      <xdr:rowOff>104774</xdr:rowOff>
    </xdr:to>
    <xdr:graphicFrame macro="">
      <xdr:nvGraphicFramePr>
        <xdr:cNvPr id="1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1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66675</xdr:colOff>
      <xdr:row>98</xdr:row>
      <xdr:rowOff>45522</xdr:rowOff>
    </xdr:from>
    <xdr:to>
      <xdr:col>21</xdr:col>
      <xdr:colOff>9525</xdr:colOff>
      <xdr:row>118</xdr:row>
      <xdr:rowOff>104774</xdr:rowOff>
    </xdr:to>
    <xdr:graphicFrame macro="">
      <xdr:nvGraphicFramePr>
        <xdr:cNvPr id="1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1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66675</xdr:colOff>
      <xdr:row>57</xdr:row>
      <xdr:rowOff>45522</xdr:rowOff>
    </xdr:from>
    <xdr:to>
      <xdr:col>21</xdr:col>
      <xdr:colOff>9525</xdr:colOff>
      <xdr:row>77</xdr:row>
      <xdr:rowOff>104774</xdr:rowOff>
    </xdr:to>
    <xdr:graphicFrame macro="">
      <xdr:nvGraphicFramePr>
        <xdr:cNvPr id="1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1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66675</xdr:colOff>
      <xdr:row>385</xdr:row>
      <xdr:rowOff>45522</xdr:rowOff>
    </xdr:from>
    <xdr:to>
      <xdr:col>21</xdr:col>
      <xdr:colOff>9525</xdr:colOff>
      <xdr:row>405</xdr:row>
      <xdr:rowOff>104774</xdr:rowOff>
    </xdr:to>
    <xdr:graphicFrame macro="">
      <xdr:nvGraphicFramePr>
        <xdr:cNvPr id="1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1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66675</xdr:colOff>
      <xdr:row>344</xdr:row>
      <xdr:rowOff>45522</xdr:rowOff>
    </xdr:from>
    <xdr:to>
      <xdr:col>21</xdr:col>
      <xdr:colOff>9525</xdr:colOff>
      <xdr:row>364</xdr:row>
      <xdr:rowOff>104774</xdr:rowOff>
    </xdr:to>
    <xdr:graphicFrame macro="">
      <xdr:nvGraphicFramePr>
        <xdr:cNvPr id="1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1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66675</xdr:colOff>
      <xdr:row>303</xdr:row>
      <xdr:rowOff>45522</xdr:rowOff>
    </xdr:from>
    <xdr:to>
      <xdr:col>21</xdr:col>
      <xdr:colOff>9525</xdr:colOff>
      <xdr:row>323</xdr:row>
      <xdr:rowOff>104774</xdr:rowOff>
    </xdr:to>
    <xdr:graphicFrame macro="">
      <xdr:nvGraphicFramePr>
        <xdr:cNvPr id="1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1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66675</xdr:colOff>
      <xdr:row>262</xdr:row>
      <xdr:rowOff>45522</xdr:rowOff>
    </xdr:from>
    <xdr:to>
      <xdr:col>21</xdr:col>
      <xdr:colOff>9525</xdr:colOff>
      <xdr:row>282</xdr:row>
      <xdr:rowOff>104774</xdr:rowOff>
    </xdr:to>
    <xdr:graphicFrame macro="">
      <xdr:nvGraphicFramePr>
        <xdr:cNvPr id="1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1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66675</xdr:colOff>
      <xdr:row>221</xdr:row>
      <xdr:rowOff>45522</xdr:rowOff>
    </xdr:from>
    <xdr:to>
      <xdr:col>21</xdr:col>
      <xdr:colOff>9525</xdr:colOff>
      <xdr:row>241</xdr:row>
      <xdr:rowOff>104774</xdr:rowOff>
    </xdr:to>
    <xdr:graphicFrame macro="">
      <xdr:nvGraphicFramePr>
        <xdr:cNvPr id="1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1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66675</xdr:colOff>
      <xdr:row>590</xdr:row>
      <xdr:rowOff>45522</xdr:rowOff>
    </xdr:from>
    <xdr:to>
      <xdr:col>21</xdr:col>
      <xdr:colOff>9525</xdr:colOff>
      <xdr:row>610</xdr:row>
      <xdr:rowOff>104774</xdr:rowOff>
    </xdr:to>
    <xdr:graphicFrame macro="">
      <xdr:nvGraphicFramePr>
        <xdr:cNvPr id="1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1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66675</xdr:colOff>
      <xdr:row>549</xdr:row>
      <xdr:rowOff>45522</xdr:rowOff>
    </xdr:from>
    <xdr:to>
      <xdr:col>21</xdr:col>
      <xdr:colOff>9525</xdr:colOff>
      <xdr:row>569</xdr:row>
      <xdr:rowOff>104774</xdr:rowOff>
    </xdr:to>
    <xdr:graphicFrame macro="">
      <xdr:nvGraphicFramePr>
        <xdr:cNvPr id="1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1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66675</xdr:colOff>
      <xdr:row>508</xdr:row>
      <xdr:rowOff>45522</xdr:rowOff>
    </xdr:from>
    <xdr:to>
      <xdr:col>21</xdr:col>
      <xdr:colOff>9525</xdr:colOff>
      <xdr:row>528</xdr:row>
      <xdr:rowOff>104774</xdr:rowOff>
    </xdr:to>
    <xdr:graphicFrame macro="">
      <xdr:nvGraphicFramePr>
        <xdr:cNvPr id="1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1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66675</xdr:colOff>
      <xdr:row>467</xdr:row>
      <xdr:rowOff>45522</xdr:rowOff>
    </xdr:from>
    <xdr:to>
      <xdr:col>21</xdr:col>
      <xdr:colOff>9525</xdr:colOff>
      <xdr:row>487</xdr:row>
      <xdr:rowOff>104774</xdr:rowOff>
    </xdr:to>
    <xdr:graphicFrame macro="">
      <xdr:nvGraphicFramePr>
        <xdr:cNvPr id="1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1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426</xdr:row>
      <xdr:rowOff>45522</xdr:rowOff>
    </xdr:from>
    <xdr:to>
      <xdr:col>21</xdr:col>
      <xdr:colOff>9525</xdr:colOff>
      <xdr:row>446</xdr:row>
      <xdr:rowOff>104774</xdr:rowOff>
    </xdr:to>
    <xdr:graphicFrame macro="">
      <xdr:nvGraphicFramePr>
        <xdr:cNvPr id="1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1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66675</xdr:colOff>
      <xdr:row>631</xdr:row>
      <xdr:rowOff>45522</xdr:rowOff>
    </xdr:from>
    <xdr:to>
      <xdr:col>21</xdr:col>
      <xdr:colOff>9525</xdr:colOff>
      <xdr:row>651</xdr:row>
      <xdr:rowOff>104774</xdr:rowOff>
    </xdr:to>
    <xdr:graphicFrame macro="">
      <xdr:nvGraphicFramePr>
        <xdr:cNvPr id="1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1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66675</xdr:colOff>
      <xdr:row>672</xdr:row>
      <xdr:rowOff>45522</xdr:rowOff>
    </xdr:from>
    <xdr:to>
      <xdr:col>21</xdr:col>
      <xdr:colOff>9525</xdr:colOff>
      <xdr:row>692</xdr:row>
      <xdr:rowOff>104774</xdr:rowOff>
    </xdr:to>
    <xdr:graphicFrame macro="">
      <xdr:nvGraphicFramePr>
        <xdr:cNvPr id="1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1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66675</xdr:colOff>
      <xdr:row>713</xdr:row>
      <xdr:rowOff>45522</xdr:rowOff>
    </xdr:from>
    <xdr:to>
      <xdr:col>21</xdr:col>
      <xdr:colOff>9525</xdr:colOff>
      <xdr:row>733</xdr:row>
      <xdr:rowOff>104774</xdr:rowOff>
    </xdr:to>
    <xdr:graphicFrame macro="">
      <xdr:nvGraphicFramePr>
        <xdr:cNvPr id="1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1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66675</xdr:colOff>
      <xdr:row>754</xdr:row>
      <xdr:rowOff>45522</xdr:rowOff>
    </xdr:from>
    <xdr:to>
      <xdr:col>21</xdr:col>
      <xdr:colOff>9525</xdr:colOff>
      <xdr:row>774</xdr:row>
      <xdr:rowOff>104774</xdr:rowOff>
    </xdr:to>
    <xdr:graphicFrame macro="">
      <xdr:nvGraphicFramePr>
        <xdr:cNvPr id="1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1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66675</xdr:colOff>
      <xdr:row>795</xdr:row>
      <xdr:rowOff>45522</xdr:rowOff>
    </xdr:from>
    <xdr:to>
      <xdr:col>21</xdr:col>
      <xdr:colOff>9525</xdr:colOff>
      <xdr:row>815</xdr:row>
      <xdr:rowOff>104774</xdr:rowOff>
    </xdr:to>
    <xdr:graphicFrame macro="">
      <xdr:nvGraphicFramePr>
        <xdr:cNvPr id="1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1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</xdr:col>
      <xdr:colOff>66675</xdr:colOff>
      <xdr:row>836</xdr:row>
      <xdr:rowOff>45522</xdr:rowOff>
    </xdr:from>
    <xdr:to>
      <xdr:col>21</xdr:col>
      <xdr:colOff>9525</xdr:colOff>
      <xdr:row>856</xdr:row>
      <xdr:rowOff>104774</xdr:rowOff>
    </xdr:to>
    <xdr:graphicFrame macro="">
      <xdr:nvGraphicFramePr>
        <xdr:cNvPr id="1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918</xdr:row>
      <xdr:rowOff>47624</xdr:rowOff>
    </xdr:from>
    <xdr:to>
      <xdr:col>10</xdr:col>
      <xdr:colOff>457200</xdr:colOff>
      <xdr:row>938</xdr:row>
      <xdr:rowOff>114299</xdr:rowOff>
    </xdr:to>
    <xdr:graphicFrame macro="">
      <xdr:nvGraphicFramePr>
        <xdr:cNvPr id="1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66675</xdr:colOff>
      <xdr:row>918</xdr:row>
      <xdr:rowOff>45521</xdr:rowOff>
    </xdr:from>
    <xdr:to>
      <xdr:col>21</xdr:col>
      <xdr:colOff>9525</xdr:colOff>
      <xdr:row>938</xdr:row>
      <xdr:rowOff>104774</xdr:rowOff>
    </xdr:to>
    <xdr:graphicFrame macro="">
      <xdr:nvGraphicFramePr>
        <xdr:cNvPr id="1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959</xdr:row>
      <xdr:rowOff>47624</xdr:rowOff>
    </xdr:from>
    <xdr:to>
      <xdr:col>10</xdr:col>
      <xdr:colOff>457200</xdr:colOff>
      <xdr:row>979</xdr:row>
      <xdr:rowOff>114299</xdr:rowOff>
    </xdr:to>
    <xdr:graphicFrame macro="">
      <xdr:nvGraphicFramePr>
        <xdr:cNvPr id="1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66675</xdr:colOff>
      <xdr:row>959</xdr:row>
      <xdr:rowOff>45521</xdr:rowOff>
    </xdr:from>
    <xdr:to>
      <xdr:col>21</xdr:col>
      <xdr:colOff>9525</xdr:colOff>
      <xdr:row>979</xdr:row>
      <xdr:rowOff>104774</xdr:rowOff>
    </xdr:to>
    <xdr:graphicFrame macro="">
      <xdr:nvGraphicFramePr>
        <xdr:cNvPr id="1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0</xdr:colOff>
      <xdr:row>1000</xdr:row>
      <xdr:rowOff>47624</xdr:rowOff>
    </xdr:from>
    <xdr:to>
      <xdr:col>10</xdr:col>
      <xdr:colOff>457200</xdr:colOff>
      <xdr:row>1020</xdr:row>
      <xdr:rowOff>114299</xdr:rowOff>
    </xdr:to>
    <xdr:graphicFrame macro="">
      <xdr:nvGraphicFramePr>
        <xdr:cNvPr id="1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66675</xdr:colOff>
      <xdr:row>1000</xdr:row>
      <xdr:rowOff>45521</xdr:rowOff>
    </xdr:from>
    <xdr:to>
      <xdr:col>21</xdr:col>
      <xdr:colOff>9525</xdr:colOff>
      <xdr:row>1020</xdr:row>
      <xdr:rowOff>104774</xdr:rowOff>
    </xdr:to>
    <xdr:graphicFrame macro="">
      <xdr:nvGraphicFramePr>
        <xdr:cNvPr id="1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1041</xdr:row>
      <xdr:rowOff>47624</xdr:rowOff>
    </xdr:from>
    <xdr:to>
      <xdr:col>10</xdr:col>
      <xdr:colOff>457200</xdr:colOff>
      <xdr:row>1061</xdr:row>
      <xdr:rowOff>114299</xdr:rowOff>
    </xdr:to>
    <xdr:graphicFrame macro="">
      <xdr:nvGraphicFramePr>
        <xdr:cNvPr id="1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66675</xdr:colOff>
      <xdr:row>1041</xdr:row>
      <xdr:rowOff>45521</xdr:rowOff>
    </xdr:from>
    <xdr:to>
      <xdr:col>21</xdr:col>
      <xdr:colOff>9525</xdr:colOff>
      <xdr:row>1061</xdr:row>
      <xdr:rowOff>104774</xdr:rowOff>
    </xdr:to>
    <xdr:graphicFrame macro="">
      <xdr:nvGraphicFramePr>
        <xdr:cNvPr id="1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1082</xdr:row>
      <xdr:rowOff>47624</xdr:rowOff>
    </xdr:from>
    <xdr:to>
      <xdr:col>10</xdr:col>
      <xdr:colOff>457200</xdr:colOff>
      <xdr:row>1102</xdr:row>
      <xdr:rowOff>114299</xdr:rowOff>
    </xdr:to>
    <xdr:graphicFrame macro="">
      <xdr:nvGraphicFramePr>
        <xdr:cNvPr id="1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66675</xdr:colOff>
      <xdr:row>1082</xdr:row>
      <xdr:rowOff>45521</xdr:rowOff>
    </xdr:from>
    <xdr:to>
      <xdr:col>21</xdr:col>
      <xdr:colOff>9525</xdr:colOff>
      <xdr:row>1102</xdr:row>
      <xdr:rowOff>104774</xdr:rowOff>
    </xdr:to>
    <xdr:graphicFrame macro="">
      <xdr:nvGraphicFramePr>
        <xdr:cNvPr id="1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1123</xdr:row>
      <xdr:rowOff>47624</xdr:rowOff>
    </xdr:from>
    <xdr:to>
      <xdr:col>10</xdr:col>
      <xdr:colOff>457200</xdr:colOff>
      <xdr:row>1143</xdr:row>
      <xdr:rowOff>114299</xdr:rowOff>
    </xdr:to>
    <xdr:graphicFrame macro="">
      <xdr:nvGraphicFramePr>
        <xdr:cNvPr id="1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66675</xdr:colOff>
      <xdr:row>1123</xdr:row>
      <xdr:rowOff>45521</xdr:rowOff>
    </xdr:from>
    <xdr:to>
      <xdr:col>21</xdr:col>
      <xdr:colOff>9525</xdr:colOff>
      <xdr:row>1143</xdr:row>
      <xdr:rowOff>104774</xdr:rowOff>
    </xdr:to>
    <xdr:graphicFrame macro="">
      <xdr:nvGraphicFramePr>
        <xdr:cNvPr id="1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1164</xdr:row>
      <xdr:rowOff>47624</xdr:rowOff>
    </xdr:from>
    <xdr:to>
      <xdr:col>10</xdr:col>
      <xdr:colOff>457200</xdr:colOff>
      <xdr:row>1184</xdr:row>
      <xdr:rowOff>114299</xdr:rowOff>
    </xdr:to>
    <xdr:graphicFrame macro="">
      <xdr:nvGraphicFramePr>
        <xdr:cNvPr id="1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66675</xdr:colOff>
      <xdr:row>1164</xdr:row>
      <xdr:rowOff>45521</xdr:rowOff>
    </xdr:from>
    <xdr:to>
      <xdr:col>21</xdr:col>
      <xdr:colOff>9525</xdr:colOff>
      <xdr:row>1184</xdr:row>
      <xdr:rowOff>104774</xdr:rowOff>
    </xdr:to>
    <xdr:graphicFrame macro="">
      <xdr:nvGraphicFramePr>
        <xdr:cNvPr id="1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1205</xdr:row>
      <xdr:rowOff>47624</xdr:rowOff>
    </xdr:from>
    <xdr:to>
      <xdr:col>10</xdr:col>
      <xdr:colOff>457200</xdr:colOff>
      <xdr:row>1225</xdr:row>
      <xdr:rowOff>114299</xdr:rowOff>
    </xdr:to>
    <xdr:graphicFrame macro="">
      <xdr:nvGraphicFramePr>
        <xdr:cNvPr id="1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</xdr:col>
      <xdr:colOff>66675</xdr:colOff>
      <xdr:row>1205</xdr:row>
      <xdr:rowOff>45521</xdr:rowOff>
    </xdr:from>
    <xdr:to>
      <xdr:col>21</xdr:col>
      <xdr:colOff>9525</xdr:colOff>
      <xdr:row>1225</xdr:row>
      <xdr:rowOff>104774</xdr:rowOff>
    </xdr:to>
    <xdr:graphicFrame macro="">
      <xdr:nvGraphicFramePr>
        <xdr:cNvPr id="1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1246</xdr:row>
      <xdr:rowOff>47624</xdr:rowOff>
    </xdr:from>
    <xdr:to>
      <xdr:col>10</xdr:col>
      <xdr:colOff>457200</xdr:colOff>
      <xdr:row>1266</xdr:row>
      <xdr:rowOff>114299</xdr:rowOff>
    </xdr:to>
    <xdr:graphicFrame macro="">
      <xdr:nvGraphicFramePr>
        <xdr:cNvPr id="1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11</xdr:col>
      <xdr:colOff>66675</xdr:colOff>
      <xdr:row>1246</xdr:row>
      <xdr:rowOff>45521</xdr:rowOff>
    </xdr:from>
    <xdr:to>
      <xdr:col>21</xdr:col>
      <xdr:colOff>9525</xdr:colOff>
      <xdr:row>1266</xdr:row>
      <xdr:rowOff>104774</xdr:rowOff>
    </xdr:to>
    <xdr:graphicFrame macro="">
      <xdr:nvGraphicFramePr>
        <xdr:cNvPr id="1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1287</xdr:row>
      <xdr:rowOff>47624</xdr:rowOff>
    </xdr:from>
    <xdr:to>
      <xdr:col>10</xdr:col>
      <xdr:colOff>457200</xdr:colOff>
      <xdr:row>1307</xdr:row>
      <xdr:rowOff>114299</xdr:rowOff>
    </xdr:to>
    <xdr:graphicFrame macro="">
      <xdr:nvGraphicFramePr>
        <xdr:cNvPr id="2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</xdr:col>
      <xdr:colOff>66675</xdr:colOff>
      <xdr:row>1287</xdr:row>
      <xdr:rowOff>45521</xdr:rowOff>
    </xdr:from>
    <xdr:to>
      <xdr:col>21</xdr:col>
      <xdr:colOff>9525</xdr:colOff>
      <xdr:row>1307</xdr:row>
      <xdr:rowOff>104774</xdr:rowOff>
    </xdr:to>
    <xdr:graphicFrame macro="">
      <xdr:nvGraphicFramePr>
        <xdr:cNvPr id="2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1328</xdr:row>
      <xdr:rowOff>47624</xdr:rowOff>
    </xdr:from>
    <xdr:to>
      <xdr:col>10</xdr:col>
      <xdr:colOff>457200</xdr:colOff>
      <xdr:row>1348</xdr:row>
      <xdr:rowOff>114299</xdr:rowOff>
    </xdr:to>
    <xdr:graphicFrame macro="">
      <xdr:nvGraphicFramePr>
        <xdr:cNvPr id="2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1369</xdr:row>
      <xdr:rowOff>47624</xdr:rowOff>
    </xdr:from>
    <xdr:to>
      <xdr:col>10</xdr:col>
      <xdr:colOff>457200</xdr:colOff>
      <xdr:row>1389</xdr:row>
      <xdr:rowOff>114299</xdr:rowOff>
    </xdr:to>
    <xdr:graphicFrame macro="">
      <xdr:nvGraphicFramePr>
        <xdr:cNvPr id="2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1369</xdr:row>
      <xdr:rowOff>45521</xdr:rowOff>
    </xdr:from>
    <xdr:to>
      <xdr:col>21</xdr:col>
      <xdr:colOff>9525</xdr:colOff>
      <xdr:row>1389</xdr:row>
      <xdr:rowOff>104774</xdr:rowOff>
    </xdr:to>
    <xdr:graphicFrame macro="">
      <xdr:nvGraphicFramePr>
        <xdr:cNvPr id="2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1410</xdr:row>
      <xdr:rowOff>47624</xdr:rowOff>
    </xdr:from>
    <xdr:to>
      <xdr:col>10</xdr:col>
      <xdr:colOff>457200</xdr:colOff>
      <xdr:row>1430</xdr:row>
      <xdr:rowOff>114299</xdr:rowOff>
    </xdr:to>
    <xdr:graphicFrame macro="">
      <xdr:nvGraphicFramePr>
        <xdr:cNvPr id="2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1410</xdr:row>
      <xdr:rowOff>45521</xdr:rowOff>
    </xdr:from>
    <xdr:to>
      <xdr:col>21</xdr:col>
      <xdr:colOff>9525</xdr:colOff>
      <xdr:row>1430</xdr:row>
      <xdr:rowOff>104774</xdr:rowOff>
    </xdr:to>
    <xdr:graphicFrame macro="">
      <xdr:nvGraphicFramePr>
        <xdr:cNvPr id="2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1451</xdr:row>
      <xdr:rowOff>47624</xdr:rowOff>
    </xdr:from>
    <xdr:to>
      <xdr:col>10</xdr:col>
      <xdr:colOff>457200</xdr:colOff>
      <xdr:row>1471</xdr:row>
      <xdr:rowOff>114299</xdr:rowOff>
    </xdr:to>
    <xdr:graphicFrame macro="">
      <xdr:nvGraphicFramePr>
        <xdr:cNvPr id="2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1451</xdr:row>
      <xdr:rowOff>45521</xdr:rowOff>
    </xdr:from>
    <xdr:to>
      <xdr:col>21</xdr:col>
      <xdr:colOff>9525</xdr:colOff>
      <xdr:row>1471</xdr:row>
      <xdr:rowOff>104774</xdr:rowOff>
    </xdr:to>
    <xdr:graphicFrame macro="">
      <xdr:nvGraphicFramePr>
        <xdr:cNvPr id="2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1492</xdr:row>
      <xdr:rowOff>47624</xdr:rowOff>
    </xdr:from>
    <xdr:to>
      <xdr:col>10</xdr:col>
      <xdr:colOff>457200</xdr:colOff>
      <xdr:row>1512</xdr:row>
      <xdr:rowOff>114299</xdr:rowOff>
    </xdr:to>
    <xdr:graphicFrame macro="">
      <xdr:nvGraphicFramePr>
        <xdr:cNvPr id="2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1492</xdr:row>
      <xdr:rowOff>45521</xdr:rowOff>
    </xdr:from>
    <xdr:to>
      <xdr:col>21</xdr:col>
      <xdr:colOff>9525</xdr:colOff>
      <xdr:row>1512</xdr:row>
      <xdr:rowOff>104774</xdr:rowOff>
    </xdr:to>
    <xdr:graphicFrame macro="">
      <xdr:nvGraphicFramePr>
        <xdr:cNvPr id="2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1533</xdr:row>
      <xdr:rowOff>47624</xdr:rowOff>
    </xdr:from>
    <xdr:to>
      <xdr:col>10</xdr:col>
      <xdr:colOff>457200</xdr:colOff>
      <xdr:row>1553</xdr:row>
      <xdr:rowOff>114299</xdr:rowOff>
    </xdr:to>
    <xdr:graphicFrame macro="">
      <xdr:nvGraphicFramePr>
        <xdr:cNvPr id="2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1533</xdr:row>
      <xdr:rowOff>45521</xdr:rowOff>
    </xdr:from>
    <xdr:to>
      <xdr:col>21</xdr:col>
      <xdr:colOff>9525</xdr:colOff>
      <xdr:row>1553</xdr:row>
      <xdr:rowOff>104774</xdr:rowOff>
    </xdr:to>
    <xdr:graphicFrame macro="">
      <xdr:nvGraphicFramePr>
        <xdr:cNvPr id="2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1574</xdr:row>
      <xdr:rowOff>47624</xdr:rowOff>
    </xdr:from>
    <xdr:to>
      <xdr:col>10</xdr:col>
      <xdr:colOff>457200</xdr:colOff>
      <xdr:row>1594</xdr:row>
      <xdr:rowOff>114299</xdr:rowOff>
    </xdr:to>
    <xdr:graphicFrame macro="">
      <xdr:nvGraphicFramePr>
        <xdr:cNvPr id="225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1574</xdr:row>
      <xdr:rowOff>45521</xdr:rowOff>
    </xdr:from>
    <xdr:to>
      <xdr:col>21</xdr:col>
      <xdr:colOff>9525</xdr:colOff>
      <xdr:row>1594</xdr:row>
      <xdr:rowOff>104774</xdr:rowOff>
    </xdr:to>
    <xdr:graphicFrame macro="">
      <xdr:nvGraphicFramePr>
        <xdr:cNvPr id="226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1615</xdr:row>
      <xdr:rowOff>47624</xdr:rowOff>
    </xdr:from>
    <xdr:to>
      <xdr:col>10</xdr:col>
      <xdr:colOff>457200</xdr:colOff>
      <xdr:row>1635</xdr:row>
      <xdr:rowOff>114299</xdr:rowOff>
    </xdr:to>
    <xdr:graphicFrame macro="">
      <xdr:nvGraphicFramePr>
        <xdr:cNvPr id="229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1615</xdr:row>
      <xdr:rowOff>45521</xdr:rowOff>
    </xdr:from>
    <xdr:to>
      <xdr:col>21</xdr:col>
      <xdr:colOff>9525</xdr:colOff>
      <xdr:row>1635</xdr:row>
      <xdr:rowOff>104774</xdr:rowOff>
    </xdr:to>
    <xdr:graphicFrame macro="">
      <xdr:nvGraphicFramePr>
        <xdr:cNvPr id="230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1656</xdr:row>
      <xdr:rowOff>47624</xdr:rowOff>
    </xdr:from>
    <xdr:to>
      <xdr:col>10</xdr:col>
      <xdr:colOff>457200</xdr:colOff>
      <xdr:row>1676</xdr:row>
      <xdr:rowOff>114299</xdr:rowOff>
    </xdr:to>
    <xdr:graphicFrame macro="">
      <xdr:nvGraphicFramePr>
        <xdr:cNvPr id="1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1656</xdr:row>
      <xdr:rowOff>45521</xdr:rowOff>
    </xdr:from>
    <xdr:to>
      <xdr:col>21</xdr:col>
      <xdr:colOff>9525</xdr:colOff>
      <xdr:row>1676</xdr:row>
      <xdr:rowOff>104774</xdr:rowOff>
    </xdr:to>
    <xdr:graphicFrame macro="">
      <xdr:nvGraphicFramePr>
        <xdr:cNvPr id="1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1697</xdr:row>
      <xdr:rowOff>47624</xdr:rowOff>
    </xdr:from>
    <xdr:to>
      <xdr:col>10</xdr:col>
      <xdr:colOff>457200</xdr:colOff>
      <xdr:row>1717</xdr:row>
      <xdr:rowOff>114299</xdr:rowOff>
    </xdr:to>
    <xdr:graphicFrame macro="">
      <xdr:nvGraphicFramePr>
        <xdr:cNvPr id="1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1697</xdr:row>
      <xdr:rowOff>45521</xdr:rowOff>
    </xdr:from>
    <xdr:to>
      <xdr:col>21</xdr:col>
      <xdr:colOff>9525</xdr:colOff>
      <xdr:row>1717</xdr:row>
      <xdr:rowOff>104774</xdr:rowOff>
    </xdr:to>
    <xdr:graphicFrame macro="">
      <xdr:nvGraphicFramePr>
        <xdr:cNvPr id="1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1738</xdr:row>
      <xdr:rowOff>47624</xdr:rowOff>
    </xdr:from>
    <xdr:to>
      <xdr:col>10</xdr:col>
      <xdr:colOff>457200</xdr:colOff>
      <xdr:row>1758</xdr:row>
      <xdr:rowOff>114299</xdr:rowOff>
    </xdr:to>
    <xdr:graphicFrame macro="">
      <xdr:nvGraphicFramePr>
        <xdr:cNvPr id="1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1738</xdr:row>
      <xdr:rowOff>45521</xdr:rowOff>
    </xdr:from>
    <xdr:to>
      <xdr:col>21</xdr:col>
      <xdr:colOff>9525</xdr:colOff>
      <xdr:row>1758</xdr:row>
      <xdr:rowOff>104774</xdr:rowOff>
    </xdr:to>
    <xdr:graphicFrame macro="">
      <xdr:nvGraphicFramePr>
        <xdr:cNvPr id="1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1779</xdr:row>
      <xdr:rowOff>47624</xdr:rowOff>
    </xdr:from>
    <xdr:to>
      <xdr:col>10</xdr:col>
      <xdr:colOff>457200</xdr:colOff>
      <xdr:row>1799</xdr:row>
      <xdr:rowOff>114299</xdr:rowOff>
    </xdr:to>
    <xdr:graphicFrame macro="">
      <xdr:nvGraphicFramePr>
        <xdr:cNvPr id="1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1779</xdr:row>
      <xdr:rowOff>45521</xdr:rowOff>
    </xdr:from>
    <xdr:to>
      <xdr:col>21</xdr:col>
      <xdr:colOff>9525</xdr:colOff>
      <xdr:row>1799</xdr:row>
      <xdr:rowOff>104774</xdr:rowOff>
    </xdr:to>
    <xdr:graphicFrame macro="">
      <xdr:nvGraphicFramePr>
        <xdr:cNvPr id="1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2025</xdr:row>
      <xdr:rowOff>47624</xdr:rowOff>
    </xdr:from>
    <xdr:to>
      <xdr:col>10</xdr:col>
      <xdr:colOff>457200</xdr:colOff>
      <xdr:row>2045</xdr:row>
      <xdr:rowOff>114299</xdr:rowOff>
    </xdr:to>
    <xdr:graphicFrame macro="">
      <xdr:nvGraphicFramePr>
        <xdr:cNvPr id="2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2025</xdr:row>
      <xdr:rowOff>45521</xdr:rowOff>
    </xdr:from>
    <xdr:to>
      <xdr:col>21</xdr:col>
      <xdr:colOff>9525</xdr:colOff>
      <xdr:row>2045</xdr:row>
      <xdr:rowOff>104774</xdr:rowOff>
    </xdr:to>
    <xdr:graphicFrame macro="">
      <xdr:nvGraphicFramePr>
        <xdr:cNvPr id="2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2148</xdr:row>
      <xdr:rowOff>47624</xdr:rowOff>
    </xdr:from>
    <xdr:to>
      <xdr:col>10</xdr:col>
      <xdr:colOff>457200</xdr:colOff>
      <xdr:row>2168</xdr:row>
      <xdr:rowOff>114299</xdr:rowOff>
    </xdr:to>
    <xdr:graphicFrame macro="">
      <xdr:nvGraphicFramePr>
        <xdr:cNvPr id="1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2148</xdr:row>
      <xdr:rowOff>45521</xdr:rowOff>
    </xdr:from>
    <xdr:to>
      <xdr:col>21</xdr:col>
      <xdr:colOff>9525</xdr:colOff>
      <xdr:row>2168</xdr:row>
      <xdr:rowOff>104774</xdr:rowOff>
    </xdr:to>
    <xdr:graphicFrame macro="">
      <xdr:nvGraphicFramePr>
        <xdr:cNvPr id="1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2189</xdr:row>
      <xdr:rowOff>47624</xdr:rowOff>
    </xdr:from>
    <xdr:to>
      <xdr:col>10</xdr:col>
      <xdr:colOff>457200</xdr:colOff>
      <xdr:row>2209</xdr:row>
      <xdr:rowOff>114299</xdr:rowOff>
    </xdr:to>
    <xdr:graphicFrame macro="">
      <xdr:nvGraphicFramePr>
        <xdr:cNvPr id="1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2189</xdr:row>
      <xdr:rowOff>45521</xdr:rowOff>
    </xdr:from>
    <xdr:to>
      <xdr:col>21</xdr:col>
      <xdr:colOff>9525</xdr:colOff>
      <xdr:row>2209</xdr:row>
      <xdr:rowOff>104774</xdr:rowOff>
    </xdr:to>
    <xdr:graphicFrame macro="">
      <xdr:nvGraphicFramePr>
        <xdr:cNvPr id="1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2230</xdr:row>
      <xdr:rowOff>47624</xdr:rowOff>
    </xdr:from>
    <xdr:to>
      <xdr:col>10</xdr:col>
      <xdr:colOff>457200</xdr:colOff>
      <xdr:row>2250</xdr:row>
      <xdr:rowOff>114299</xdr:rowOff>
    </xdr:to>
    <xdr:graphicFrame macro="">
      <xdr:nvGraphicFramePr>
        <xdr:cNvPr id="2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2230</xdr:row>
      <xdr:rowOff>45521</xdr:rowOff>
    </xdr:from>
    <xdr:to>
      <xdr:col>21</xdr:col>
      <xdr:colOff>9525</xdr:colOff>
      <xdr:row>2250</xdr:row>
      <xdr:rowOff>104774</xdr:rowOff>
    </xdr:to>
    <xdr:graphicFrame macro="">
      <xdr:nvGraphicFramePr>
        <xdr:cNvPr id="2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2271</xdr:row>
      <xdr:rowOff>47624</xdr:rowOff>
    </xdr:from>
    <xdr:to>
      <xdr:col>10</xdr:col>
      <xdr:colOff>457200</xdr:colOff>
      <xdr:row>2291</xdr:row>
      <xdr:rowOff>114299</xdr:rowOff>
    </xdr:to>
    <xdr:graphicFrame macro="">
      <xdr:nvGraphicFramePr>
        <xdr:cNvPr id="2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2271</xdr:row>
      <xdr:rowOff>45521</xdr:rowOff>
    </xdr:from>
    <xdr:to>
      <xdr:col>21</xdr:col>
      <xdr:colOff>9525</xdr:colOff>
      <xdr:row>2291</xdr:row>
      <xdr:rowOff>104774</xdr:rowOff>
    </xdr:to>
    <xdr:graphicFrame macro="">
      <xdr:nvGraphicFramePr>
        <xdr:cNvPr id="2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2312</xdr:row>
      <xdr:rowOff>47624</xdr:rowOff>
    </xdr:from>
    <xdr:to>
      <xdr:col>10</xdr:col>
      <xdr:colOff>457200</xdr:colOff>
      <xdr:row>2332</xdr:row>
      <xdr:rowOff>114299</xdr:rowOff>
    </xdr:to>
    <xdr:graphicFrame macro="">
      <xdr:nvGraphicFramePr>
        <xdr:cNvPr id="2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2312</xdr:row>
      <xdr:rowOff>45521</xdr:rowOff>
    </xdr:from>
    <xdr:to>
      <xdr:col>21</xdr:col>
      <xdr:colOff>9525</xdr:colOff>
      <xdr:row>2332</xdr:row>
      <xdr:rowOff>104774</xdr:rowOff>
    </xdr:to>
    <xdr:graphicFrame macro="">
      <xdr:nvGraphicFramePr>
        <xdr:cNvPr id="2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2353</xdr:row>
      <xdr:rowOff>47624</xdr:rowOff>
    </xdr:from>
    <xdr:to>
      <xdr:col>10</xdr:col>
      <xdr:colOff>457200</xdr:colOff>
      <xdr:row>2373</xdr:row>
      <xdr:rowOff>114299</xdr:rowOff>
    </xdr:to>
    <xdr:graphicFrame macro="">
      <xdr:nvGraphicFramePr>
        <xdr:cNvPr id="2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2353</xdr:row>
      <xdr:rowOff>45521</xdr:rowOff>
    </xdr:from>
    <xdr:to>
      <xdr:col>21</xdr:col>
      <xdr:colOff>9525</xdr:colOff>
      <xdr:row>2373</xdr:row>
      <xdr:rowOff>104774</xdr:rowOff>
    </xdr:to>
    <xdr:graphicFrame macro="">
      <xdr:nvGraphicFramePr>
        <xdr:cNvPr id="2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2394</xdr:row>
      <xdr:rowOff>47624</xdr:rowOff>
    </xdr:from>
    <xdr:to>
      <xdr:col>10</xdr:col>
      <xdr:colOff>457200</xdr:colOff>
      <xdr:row>2414</xdr:row>
      <xdr:rowOff>114299</xdr:rowOff>
    </xdr:to>
    <xdr:graphicFrame macro="">
      <xdr:nvGraphicFramePr>
        <xdr:cNvPr id="2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2394</xdr:row>
      <xdr:rowOff>45521</xdr:rowOff>
    </xdr:from>
    <xdr:to>
      <xdr:col>21</xdr:col>
      <xdr:colOff>9525</xdr:colOff>
      <xdr:row>2414</xdr:row>
      <xdr:rowOff>104774</xdr:rowOff>
    </xdr:to>
    <xdr:graphicFrame macro="">
      <xdr:nvGraphicFramePr>
        <xdr:cNvPr id="2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2435</xdr:row>
      <xdr:rowOff>47624</xdr:rowOff>
    </xdr:from>
    <xdr:to>
      <xdr:col>10</xdr:col>
      <xdr:colOff>457200</xdr:colOff>
      <xdr:row>2455</xdr:row>
      <xdr:rowOff>114299</xdr:rowOff>
    </xdr:to>
    <xdr:graphicFrame macro="">
      <xdr:nvGraphicFramePr>
        <xdr:cNvPr id="2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2435</xdr:row>
      <xdr:rowOff>45521</xdr:rowOff>
    </xdr:from>
    <xdr:to>
      <xdr:col>21</xdr:col>
      <xdr:colOff>9525</xdr:colOff>
      <xdr:row>2455</xdr:row>
      <xdr:rowOff>104774</xdr:rowOff>
    </xdr:to>
    <xdr:graphicFrame macro="">
      <xdr:nvGraphicFramePr>
        <xdr:cNvPr id="2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1820</xdr:row>
      <xdr:rowOff>47624</xdr:rowOff>
    </xdr:from>
    <xdr:to>
      <xdr:col>10</xdr:col>
      <xdr:colOff>457200</xdr:colOff>
      <xdr:row>1840</xdr:row>
      <xdr:rowOff>114299</xdr:rowOff>
    </xdr:to>
    <xdr:graphicFrame macro="">
      <xdr:nvGraphicFramePr>
        <xdr:cNvPr id="1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1820</xdr:row>
      <xdr:rowOff>45521</xdr:rowOff>
    </xdr:from>
    <xdr:to>
      <xdr:col>21</xdr:col>
      <xdr:colOff>9525</xdr:colOff>
      <xdr:row>1840</xdr:row>
      <xdr:rowOff>104774</xdr:rowOff>
    </xdr:to>
    <xdr:graphicFrame macro="">
      <xdr:nvGraphicFramePr>
        <xdr:cNvPr id="1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1861</xdr:row>
      <xdr:rowOff>47624</xdr:rowOff>
    </xdr:from>
    <xdr:to>
      <xdr:col>10</xdr:col>
      <xdr:colOff>457200</xdr:colOff>
      <xdr:row>1881</xdr:row>
      <xdr:rowOff>114299</xdr:rowOff>
    </xdr:to>
    <xdr:graphicFrame macro="">
      <xdr:nvGraphicFramePr>
        <xdr:cNvPr id="2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1861</xdr:row>
      <xdr:rowOff>45521</xdr:rowOff>
    </xdr:from>
    <xdr:to>
      <xdr:col>21</xdr:col>
      <xdr:colOff>9525</xdr:colOff>
      <xdr:row>1881</xdr:row>
      <xdr:rowOff>104774</xdr:rowOff>
    </xdr:to>
    <xdr:graphicFrame macro="">
      <xdr:nvGraphicFramePr>
        <xdr:cNvPr id="2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1902</xdr:row>
      <xdr:rowOff>47624</xdr:rowOff>
    </xdr:from>
    <xdr:to>
      <xdr:col>10</xdr:col>
      <xdr:colOff>457200</xdr:colOff>
      <xdr:row>1922</xdr:row>
      <xdr:rowOff>114299</xdr:rowOff>
    </xdr:to>
    <xdr:graphicFrame macro="">
      <xdr:nvGraphicFramePr>
        <xdr:cNvPr id="2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1902</xdr:row>
      <xdr:rowOff>45521</xdr:rowOff>
    </xdr:from>
    <xdr:to>
      <xdr:col>21</xdr:col>
      <xdr:colOff>9525</xdr:colOff>
      <xdr:row>1922</xdr:row>
      <xdr:rowOff>104774</xdr:rowOff>
    </xdr:to>
    <xdr:graphicFrame macro="">
      <xdr:nvGraphicFramePr>
        <xdr:cNvPr id="2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1943</xdr:row>
      <xdr:rowOff>47624</xdr:rowOff>
    </xdr:from>
    <xdr:to>
      <xdr:col>10</xdr:col>
      <xdr:colOff>457200</xdr:colOff>
      <xdr:row>1963</xdr:row>
      <xdr:rowOff>114299</xdr:rowOff>
    </xdr:to>
    <xdr:graphicFrame macro="">
      <xdr:nvGraphicFramePr>
        <xdr:cNvPr id="2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1943</xdr:row>
      <xdr:rowOff>45521</xdr:rowOff>
    </xdr:from>
    <xdr:to>
      <xdr:col>21</xdr:col>
      <xdr:colOff>9525</xdr:colOff>
      <xdr:row>1963</xdr:row>
      <xdr:rowOff>104774</xdr:rowOff>
    </xdr:to>
    <xdr:graphicFrame macro="">
      <xdr:nvGraphicFramePr>
        <xdr:cNvPr id="2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</xdr:col>
      <xdr:colOff>68034</xdr:colOff>
      <xdr:row>180</xdr:row>
      <xdr:rowOff>40821</xdr:rowOff>
    </xdr:from>
    <xdr:to>
      <xdr:col>21</xdr:col>
      <xdr:colOff>10884</xdr:colOff>
      <xdr:row>200</xdr:row>
      <xdr:rowOff>100073</xdr:rowOff>
    </xdr:to>
    <xdr:graphicFrame macro="">
      <xdr:nvGraphicFramePr>
        <xdr:cNvPr id="188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54430</xdr:colOff>
      <xdr:row>1328</xdr:row>
      <xdr:rowOff>40824</xdr:rowOff>
    </xdr:from>
    <xdr:to>
      <xdr:col>20</xdr:col>
      <xdr:colOff>459923</xdr:colOff>
      <xdr:row>1348</xdr:row>
      <xdr:rowOff>100077</xdr:rowOff>
    </xdr:to>
    <xdr:graphicFrame macro="">
      <xdr:nvGraphicFramePr>
        <xdr:cNvPr id="1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customWidth="1"/>
    <col min="9" max="9" width="5.375" bestFit="1" customWidth="1"/>
    <col min="13" max="13" width="12.625" customWidth="1"/>
    <col min="14" max="14" width="12.625" bestFit="1" customWidth="1"/>
    <col min="42" max="42" width="9" customWidth="1"/>
    <col min="43" max="43" width="9.125" customWidth="1"/>
    <col min="44" max="45" width="9" customWidth="1"/>
  </cols>
  <sheetData>
    <row r="1" spans="1:51" ht="14.25">
      <c r="A1" s="605" t="s">
        <v>356</v>
      </c>
      <c r="B1" s="605"/>
      <c r="C1" s="605"/>
      <c r="D1" s="605"/>
      <c r="E1" s="605"/>
      <c r="F1" s="605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51" ht="14.25" thickBot="1"/>
    <row r="3" spans="1:51">
      <c r="A3" s="606" t="s">
        <v>181</v>
      </c>
      <c r="B3" s="607"/>
      <c r="C3" s="608">
        <v>42370</v>
      </c>
      <c r="D3" s="608"/>
      <c r="E3" s="608"/>
      <c r="F3" s="609"/>
      <c r="G3" s="422"/>
      <c r="H3" s="213" t="s">
        <v>367</v>
      </c>
    </row>
    <row r="4" spans="1:51">
      <c r="A4" s="565" t="s">
        <v>183</v>
      </c>
      <c r="B4" s="566"/>
      <c r="C4" s="567" t="s">
        <v>357</v>
      </c>
      <c r="D4" s="567"/>
      <c r="E4" s="567"/>
      <c r="F4" s="568"/>
      <c r="H4" s="213" t="s">
        <v>368</v>
      </c>
    </row>
    <row r="5" spans="1:51">
      <c r="A5" s="565" t="s">
        <v>185</v>
      </c>
      <c r="B5" s="566"/>
      <c r="C5" s="566" t="s">
        <v>358</v>
      </c>
      <c r="D5" s="566"/>
      <c r="E5" s="566"/>
      <c r="F5" s="569"/>
      <c r="H5" s="213" t="s">
        <v>369</v>
      </c>
    </row>
    <row r="6" spans="1:51">
      <c r="A6" s="565" t="s">
        <v>187</v>
      </c>
      <c r="B6" s="566"/>
      <c r="C6" s="566" t="s">
        <v>359</v>
      </c>
      <c r="D6" s="566"/>
      <c r="E6" s="566"/>
      <c r="F6" s="569"/>
    </row>
    <row r="7" spans="1:51" ht="14.25" thickBot="1">
      <c r="A7" s="570" t="s">
        <v>361</v>
      </c>
      <c r="B7" s="571"/>
      <c r="C7" s="571" t="s">
        <v>360</v>
      </c>
      <c r="D7" s="571"/>
      <c r="E7" s="571"/>
      <c r="F7" s="572"/>
      <c r="K7" s="470" t="s">
        <v>370</v>
      </c>
      <c r="L7" s="470" t="s">
        <v>371</v>
      </c>
      <c r="M7" s="470" t="s">
        <v>370</v>
      </c>
      <c r="N7" s="470" t="s">
        <v>370</v>
      </c>
      <c r="O7" s="470" t="s">
        <v>370</v>
      </c>
      <c r="P7" s="470" t="s">
        <v>370</v>
      </c>
      <c r="Q7" s="470" t="s">
        <v>370</v>
      </c>
      <c r="R7" s="470" t="s">
        <v>370</v>
      </c>
      <c r="S7" s="470" t="s">
        <v>371</v>
      </c>
      <c r="T7" s="470" t="s">
        <v>371</v>
      </c>
      <c r="U7" s="470" t="s">
        <v>371</v>
      </c>
      <c r="V7" s="470" t="s">
        <v>371</v>
      </c>
      <c r="W7" s="470" t="s">
        <v>372</v>
      </c>
      <c r="X7" s="470" t="s">
        <v>372</v>
      </c>
      <c r="Y7" s="470" t="s">
        <v>372</v>
      </c>
      <c r="Z7" s="470" t="s">
        <v>372</v>
      </c>
      <c r="AA7" s="470" t="s">
        <v>372</v>
      </c>
      <c r="AB7" s="470" t="s">
        <v>372</v>
      </c>
      <c r="AC7" s="470" t="s">
        <v>372</v>
      </c>
      <c r="AD7" s="470" t="s">
        <v>372</v>
      </c>
      <c r="AE7" s="470" t="s">
        <v>372</v>
      </c>
      <c r="AF7" s="470" t="s">
        <v>372</v>
      </c>
      <c r="AG7" s="470" t="s">
        <v>372</v>
      </c>
      <c r="AH7" s="470" t="s">
        <v>372</v>
      </c>
      <c r="AI7" s="470" t="s">
        <v>371</v>
      </c>
      <c r="AJ7" s="470" t="s">
        <v>371</v>
      </c>
      <c r="AK7" s="470" t="s">
        <v>371</v>
      </c>
      <c r="AL7" s="470" t="s">
        <v>371</v>
      </c>
      <c r="AM7" s="470" t="s">
        <v>370</v>
      </c>
      <c r="AN7" s="470" t="s">
        <v>370</v>
      </c>
      <c r="AO7" s="470" t="s">
        <v>370</v>
      </c>
      <c r="AP7" s="470" t="s">
        <v>370</v>
      </c>
      <c r="AQ7" s="470" t="s">
        <v>370</v>
      </c>
      <c r="AR7" s="470" t="s">
        <v>370</v>
      </c>
      <c r="AS7" s="470" t="s">
        <v>372</v>
      </c>
      <c r="AT7" s="470" t="s">
        <v>372</v>
      </c>
      <c r="AU7" s="470" t="s">
        <v>370</v>
      </c>
      <c r="AV7" s="470" t="s">
        <v>370</v>
      </c>
      <c r="AW7" s="470" t="s">
        <v>370</v>
      </c>
      <c r="AX7" s="470" t="s">
        <v>370</v>
      </c>
    </row>
    <row r="8" spans="1:51" ht="14.25" thickBot="1">
      <c r="E8" s="212" t="s">
        <v>160</v>
      </c>
      <c r="M8" s="212"/>
      <c r="N8" s="212"/>
      <c r="O8" s="212" t="s">
        <v>160</v>
      </c>
      <c r="P8" s="212" t="s">
        <v>160</v>
      </c>
      <c r="Q8" s="70"/>
      <c r="R8" s="70"/>
      <c r="V8" s="70"/>
      <c r="W8" s="70"/>
      <c r="X8" s="70"/>
      <c r="Y8" s="212" t="s">
        <v>160</v>
      </c>
      <c r="Z8" s="70"/>
      <c r="AA8" s="70"/>
      <c r="AB8" s="212" t="s">
        <v>160</v>
      </c>
      <c r="AE8" s="212" t="s">
        <v>160</v>
      </c>
      <c r="AF8" s="212"/>
      <c r="AG8" s="212"/>
      <c r="AH8" s="212" t="s">
        <v>160</v>
      </c>
    </row>
    <row r="9" spans="1:51">
      <c r="A9" s="562" t="s">
        <v>47</v>
      </c>
      <c r="B9" s="530" t="s">
        <v>60</v>
      </c>
      <c r="C9" s="530" t="s">
        <v>175</v>
      </c>
      <c r="D9" s="530" t="s">
        <v>79</v>
      </c>
      <c r="E9" s="530" t="s">
        <v>84</v>
      </c>
      <c r="F9" s="530" t="s">
        <v>109</v>
      </c>
      <c r="G9" s="530" t="s">
        <v>82</v>
      </c>
      <c r="H9" s="530" t="s">
        <v>347</v>
      </c>
      <c r="I9" s="530" t="s">
        <v>80</v>
      </c>
      <c r="J9" s="546" t="s">
        <v>81</v>
      </c>
      <c r="K9" s="533" t="s">
        <v>118</v>
      </c>
      <c r="L9" s="534"/>
      <c r="M9" s="534"/>
      <c r="N9" s="534"/>
      <c r="O9" s="534"/>
      <c r="P9" s="534"/>
      <c r="Q9" s="534"/>
      <c r="R9" s="535"/>
      <c r="S9" s="558" t="s">
        <v>379</v>
      </c>
      <c r="T9" s="559"/>
      <c r="U9" s="552" t="s">
        <v>122</v>
      </c>
      <c r="V9" s="553"/>
      <c r="W9" s="602" t="s">
        <v>132</v>
      </c>
      <c r="X9" s="603"/>
      <c r="Y9" s="603"/>
      <c r="Z9" s="603"/>
      <c r="AA9" s="603"/>
      <c r="AB9" s="603"/>
      <c r="AC9" s="603"/>
      <c r="AD9" s="603"/>
      <c r="AE9" s="603"/>
      <c r="AF9" s="603"/>
      <c r="AG9" s="603"/>
      <c r="AH9" s="603"/>
      <c r="AI9" s="603"/>
      <c r="AJ9" s="603"/>
      <c r="AK9" s="603"/>
      <c r="AL9" s="604"/>
      <c r="AM9" s="596" t="s">
        <v>135</v>
      </c>
      <c r="AN9" s="597"/>
      <c r="AO9" s="597"/>
      <c r="AP9" s="597"/>
      <c r="AQ9" s="597"/>
      <c r="AR9" s="598"/>
      <c r="AS9" s="581" t="s">
        <v>141</v>
      </c>
      <c r="AT9" s="582"/>
      <c r="AU9" s="575" t="s">
        <v>237</v>
      </c>
      <c r="AV9" s="576"/>
      <c r="AW9" s="576"/>
      <c r="AX9" s="577"/>
    </row>
    <row r="10" spans="1:51">
      <c r="A10" s="563"/>
      <c r="B10" s="531"/>
      <c r="C10" s="531"/>
      <c r="D10" s="531"/>
      <c r="E10" s="531"/>
      <c r="F10" s="531"/>
      <c r="G10" s="531"/>
      <c r="H10" s="531"/>
      <c r="I10" s="531"/>
      <c r="J10" s="547"/>
      <c r="K10" s="536"/>
      <c r="L10" s="537"/>
      <c r="M10" s="537"/>
      <c r="N10" s="537"/>
      <c r="O10" s="537"/>
      <c r="P10" s="537"/>
      <c r="Q10" s="537"/>
      <c r="R10" s="538"/>
      <c r="S10" s="560"/>
      <c r="T10" s="561"/>
      <c r="U10" s="554"/>
      <c r="V10" s="555"/>
      <c r="W10" s="592" t="s">
        <v>133</v>
      </c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593"/>
      <c r="AJ10" s="594"/>
      <c r="AK10" s="600" t="s">
        <v>124</v>
      </c>
      <c r="AL10" s="601"/>
      <c r="AM10" s="599" t="s">
        <v>136</v>
      </c>
      <c r="AN10" s="588"/>
      <c r="AO10" s="587" t="s">
        <v>137</v>
      </c>
      <c r="AP10" s="588"/>
      <c r="AQ10" s="587" t="s">
        <v>138</v>
      </c>
      <c r="AR10" s="588"/>
      <c r="AS10" s="583"/>
      <c r="AT10" s="584"/>
      <c r="AU10" s="578"/>
      <c r="AV10" s="579"/>
      <c r="AW10" s="579"/>
      <c r="AX10" s="580"/>
      <c r="AY10" s="230"/>
    </row>
    <row r="11" spans="1:51">
      <c r="A11" s="563"/>
      <c r="B11" s="531"/>
      <c r="C11" s="531"/>
      <c r="D11" s="531"/>
      <c r="E11" s="531"/>
      <c r="F11" s="531"/>
      <c r="G11" s="531"/>
      <c r="H11" s="531"/>
      <c r="I11" s="531"/>
      <c r="J11" s="547"/>
      <c r="K11" s="190" t="s">
        <v>110</v>
      </c>
      <c r="L11" s="191" t="s">
        <v>111</v>
      </c>
      <c r="M11" s="192" t="s">
        <v>179</v>
      </c>
      <c r="N11" s="192" t="s">
        <v>180</v>
      </c>
      <c r="O11" s="192" t="s">
        <v>128</v>
      </c>
      <c r="P11" s="192" t="s">
        <v>117</v>
      </c>
      <c r="Q11" s="544" t="s">
        <v>167</v>
      </c>
      <c r="R11" s="545"/>
      <c r="S11" s="556" t="s">
        <v>380</v>
      </c>
      <c r="T11" s="557"/>
      <c r="U11" s="542" t="s">
        <v>376</v>
      </c>
      <c r="V11" s="543"/>
      <c r="W11" s="549" t="s">
        <v>134</v>
      </c>
      <c r="X11" s="550"/>
      <c r="Y11" s="551"/>
      <c r="Z11" s="539" t="s">
        <v>125</v>
      </c>
      <c r="AA11" s="540"/>
      <c r="AB11" s="541"/>
      <c r="AC11" s="539" t="s">
        <v>348</v>
      </c>
      <c r="AD11" s="540"/>
      <c r="AE11" s="541"/>
      <c r="AF11" s="539" t="s">
        <v>349</v>
      </c>
      <c r="AG11" s="540"/>
      <c r="AH11" s="541"/>
      <c r="AI11" s="539" t="s">
        <v>169</v>
      </c>
      <c r="AJ11" s="595"/>
      <c r="AK11" s="540" t="s">
        <v>127</v>
      </c>
      <c r="AL11" s="595"/>
      <c r="AM11" s="585" t="s">
        <v>139</v>
      </c>
      <c r="AN11" s="586"/>
      <c r="AO11" s="497" t="s">
        <v>172</v>
      </c>
      <c r="AP11" s="505" t="s">
        <v>236</v>
      </c>
      <c r="AQ11" s="589" t="s">
        <v>345</v>
      </c>
      <c r="AR11" s="590"/>
      <c r="AS11" s="195" t="s">
        <v>142</v>
      </c>
      <c r="AT11" s="259" t="s">
        <v>143</v>
      </c>
      <c r="AU11" s="573" t="s">
        <v>239</v>
      </c>
      <c r="AV11" s="591"/>
      <c r="AW11" s="573" t="s">
        <v>240</v>
      </c>
      <c r="AX11" s="574"/>
      <c r="AY11" s="230"/>
    </row>
    <row r="12" spans="1:51">
      <c r="A12" s="563"/>
      <c r="B12" s="531"/>
      <c r="C12" s="531"/>
      <c r="D12" s="531"/>
      <c r="E12" s="531"/>
      <c r="F12" s="531"/>
      <c r="G12" s="531"/>
      <c r="H12" s="531"/>
      <c r="I12" s="531"/>
      <c r="J12" s="547"/>
      <c r="K12" s="179"/>
      <c r="L12" s="180"/>
      <c r="M12" s="181"/>
      <c r="N12" s="181"/>
      <c r="O12" s="181"/>
      <c r="P12" s="181"/>
      <c r="Q12" s="193" t="s">
        <v>146</v>
      </c>
      <c r="R12" s="194" t="s">
        <v>147</v>
      </c>
      <c r="S12" s="242" t="s">
        <v>176</v>
      </c>
      <c r="T12" s="182" t="s">
        <v>177</v>
      </c>
      <c r="U12" s="183" t="s">
        <v>129</v>
      </c>
      <c r="V12" s="478" t="s">
        <v>130</v>
      </c>
      <c r="W12" s="162" t="s">
        <v>129</v>
      </c>
      <c r="X12" s="164" t="s">
        <v>130</v>
      </c>
      <c r="Y12" s="164" t="s">
        <v>144</v>
      </c>
      <c r="Z12" s="162" t="s">
        <v>129</v>
      </c>
      <c r="AA12" s="164" t="s">
        <v>130</v>
      </c>
      <c r="AB12" s="164" t="s">
        <v>144</v>
      </c>
      <c r="AC12" s="162" t="s">
        <v>129</v>
      </c>
      <c r="AD12" s="164" t="s">
        <v>130</v>
      </c>
      <c r="AE12" s="164" t="s">
        <v>144</v>
      </c>
      <c r="AF12" s="162" t="s">
        <v>129</v>
      </c>
      <c r="AG12" s="164" t="s">
        <v>130</v>
      </c>
      <c r="AH12" s="164" t="s">
        <v>144</v>
      </c>
      <c r="AI12" s="162" t="s">
        <v>129</v>
      </c>
      <c r="AJ12" s="419" t="s">
        <v>130</v>
      </c>
      <c r="AK12" s="162" t="s">
        <v>129</v>
      </c>
      <c r="AL12" s="419" t="s">
        <v>130</v>
      </c>
      <c r="AM12" s="163" t="s">
        <v>149</v>
      </c>
      <c r="AN12" s="498" t="s">
        <v>150</v>
      </c>
      <c r="AO12" s="163"/>
      <c r="AP12" s="506"/>
      <c r="AQ12" s="163" t="s">
        <v>243</v>
      </c>
      <c r="AR12" s="177" t="s">
        <v>244</v>
      </c>
      <c r="AS12" s="178"/>
      <c r="AT12" s="260"/>
      <c r="AU12" s="270" t="s">
        <v>129</v>
      </c>
      <c r="AV12" s="271" t="s">
        <v>130</v>
      </c>
      <c r="AW12" s="270" t="s">
        <v>129</v>
      </c>
      <c r="AX12" s="272" t="s">
        <v>130</v>
      </c>
      <c r="AY12" s="230"/>
    </row>
    <row r="13" spans="1:51">
      <c r="A13" s="564"/>
      <c r="B13" s="532"/>
      <c r="C13" s="532"/>
      <c r="D13" s="532"/>
      <c r="E13" s="532"/>
      <c r="F13" s="532"/>
      <c r="G13" s="532"/>
      <c r="H13" s="532"/>
      <c r="I13" s="532"/>
      <c r="J13" s="548"/>
      <c r="K13" s="165" t="s">
        <v>115</v>
      </c>
      <c r="L13" s="166" t="s">
        <v>113</v>
      </c>
      <c r="M13" s="167" t="s">
        <v>245</v>
      </c>
      <c r="N13" s="167" t="s">
        <v>245</v>
      </c>
      <c r="O13" s="167" t="s">
        <v>113</v>
      </c>
      <c r="P13" s="167" t="s">
        <v>148</v>
      </c>
      <c r="Q13" s="210" t="s">
        <v>114</v>
      </c>
      <c r="R13" s="211" t="s">
        <v>114</v>
      </c>
      <c r="S13" s="518" t="s">
        <v>178</v>
      </c>
      <c r="T13" s="169" t="s">
        <v>178</v>
      </c>
      <c r="U13" s="172" t="s">
        <v>121</v>
      </c>
      <c r="V13" s="176" t="s">
        <v>121</v>
      </c>
      <c r="W13" s="175" t="s">
        <v>115</v>
      </c>
      <c r="X13" s="225" t="s">
        <v>114</v>
      </c>
      <c r="Y13" s="173" t="s">
        <v>114</v>
      </c>
      <c r="Z13" s="171" t="s">
        <v>115</v>
      </c>
      <c r="AA13" s="173" t="s">
        <v>114</v>
      </c>
      <c r="AB13" s="173" t="s">
        <v>114</v>
      </c>
      <c r="AC13" s="171" t="s">
        <v>115</v>
      </c>
      <c r="AD13" s="173" t="s">
        <v>114</v>
      </c>
      <c r="AE13" s="173" t="s">
        <v>114</v>
      </c>
      <c r="AF13" s="171" t="s">
        <v>114</v>
      </c>
      <c r="AG13" s="173" t="s">
        <v>114</v>
      </c>
      <c r="AH13" s="173" t="s">
        <v>114</v>
      </c>
      <c r="AI13" s="171" t="s">
        <v>131</v>
      </c>
      <c r="AJ13" s="420" t="s">
        <v>131</v>
      </c>
      <c r="AK13" s="171" t="s">
        <v>131</v>
      </c>
      <c r="AL13" s="520" t="s">
        <v>131</v>
      </c>
      <c r="AM13" s="521" t="s">
        <v>114</v>
      </c>
      <c r="AN13" s="499" t="s">
        <v>114</v>
      </c>
      <c r="AO13" s="496" t="s">
        <v>114</v>
      </c>
      <c r="AP13" s="499" t="s">
        <v>114</v>
      </c>
      <c r="AQ13" s="496" t="s">
        <v>114</v>
      </c>
      <c r="AR13" s="196" t="s">
        <v>114</v>
      </c>
      <c r="AS13" s="197" t="s">
        <v>151</v>
      </c>
      <c r="AT13" s="261" t="s">
        <v>153</v>
      </c>
      <c r="AU13" s="274" t="s">
        <v>238</v>
      </c>
      <c r="AV13" s="274" t="s">
        <v>238</v>
      </c>
      <c r="AW13" s="274" t="s">
        <v>238</v>
      </c>
      <c r="AX13" s="275" t="s">
        <v>238</v>
      </c>
      <c r="AY13" s="230"/>
    </row>
    <row r="14" spans="1:51">
      <c r="A14" s="96">
        <v>1</v>
      </c>
      <c r="B14" s="285" t="s">
        <v>381</v>
      </c>
      <c r="C14" s="285" t="s">
        <v>382</v>
      </c>
      <c r="D14" s="286">
        <v>37257</v>
      </c>
      <c r="E14" s="287"/>
      <c r="F14" s="287" t="s">
        <v>383</v>
      </c>
      <c r="G14" s="287" t="s">
        <v>384</v>
      </c>
      <c r="H14" s="412" t="s">
        <v>385</v>
      </c>
      <c r="I14" s="287" t="s">
        <v>386</v>
      </c>
      <c r="J14" s="288" t="s">
        <v>387</v>
      </c>
      <c r="K14" s="289">
        <v>172.7</v>
      </c>
      <c r="L14" s="347">
        <v>54.7</v>
      </c>
      <c r="M14" s="291">
        <v>8.5</v>
      </c>
      <c r="N14" s="291">
        <v>11</v>
      </c>
      <c r="O14" s="291"/>
      <c r="P14" s="291"/>
      <c r="Q14" s="291">
        <v>228</v>
      </c>
      <c r="R14" s="292">
        <v>227</v>
      </c>
      <c r="S14" s="294">
        <v>3.29</v>
      </c>
      <c r="T14" s="295">
        <v>3.28</v>
      </c>
      <c r="U14" s="296">
        <v>5.0199999999999996</v>
      </c>
      <c r="V14" s="479">
        <v>4.92</v>
      </c>
      <c r="W14" s="300">
        <v>278</v>
      </c>
      <c r="X14" s="301">
        <v>275</v>
      </c>
      <c r="Y14" s="302"/>
      <c r="Z14" s="301">
        <v>291</v>
      </c>
      <c r="AA14" s="301">
        <v>297</v>
      </c>
      <c r="AB14" s="302"/>
      <c r="AC14" s="301">
        <v>278</v>
      </c>
      <c r="AD14" s="301">
        <v>275</v>
      </c>
      <c r="AE14" s="303"/>
      <c r="AF14" s="301">
        <v>277</v>
      </c>
      <c r="AG14" s="301">
        <v>275</v>
      </c>
      <c r="AH14" s="303"/>
      <c r="AI14" s="298">
        <v>6.91</v>
      </c>
      <c r="AJ14" s="299">
        <v>6.91</v>
      </c>
      <c r="AK14" s="304">
        <v>10.7</v>
      </c>
      <c r="AL14" s="305">
        <v>12.6</v>
      </c>
      <c r="AM14" s="519">
        <v>16</v>
      </c>
      <c r="AN14" s="500">
        <v>12</v>
      </c>
      <c r="AO14" s="290">
        <v>207</v>
      </c>
      <c r="AP14" s="500">
        <v>4</v>
      </c>
      <c r="AQ14" s="290">
        <v>86</v>
      </c>
      <c r="AR14" s="291">
        <v>88</v>
      </c>
      <c r="AS14" s="306">
        <v>1320</v>
      </c>
      <c r="AT14" s="307">
        <v>34</v>
      </c>
      <c r="AU14" s="308">
        <v>32.1</v>
      </c>
      <c r="AV14" s="309">
        <v>29.1</v>
      </c>
      <c r="AW14" s="308">
        <v>33.299999999999997</v>
      </c>
      <c r="AX14" s="310">
        <v>29</v>
      </c>
      <c r="AY14" s="230"/>
    </row>
    <row r="15" spans="1:51">
      <c r="A15" s="97">
        <f>A14+1</f>
        <v>2</v>
      </c>
      <c r="B15" s="285" t="s">
        <v>381</v>
      </c>
      <c r="C15" s="285" t="s">
        <v>382</v>
      </c>
      <c r="D15" s="286">
        <v>37289</v>
      </c>
      <c r="E15" s="287"/>
      <c r="F15" s="287" t="s">
        <v>383</v>
      </c>
      <c r="G15" s="312" t="s">
        <v>388</v>
      </c>
      <c r="H15" s="413" t="s">
        <v>389</v>
      </c>
      <c r="I15" s="287" t="s">
        <v>386</v>
      </c>
      <c r="J15" s="313" t="s">
        <v>390</v>
      </c>
      <c r="K15" s="314">
        <v>167.9</v>
      </c>
      <c r="L15" s="348">
        <v>54.1</v>
      </c>
      <c r="M15" s="316">
        <v>11</v>
      </c>
      <c r="N15" s="316">
        <v>12.5</v>
      </c>
      <c r="O15" s="316"/>
      <c r="P15" s="316"/>
      <c r="Q15" s="316">
        <v>219</v>
      </c>
      <c r="R15" s="292">
        <v>216</v>
      </c>
      <c r="S15" s="317">
        <v>3.34</v>
      </c>
      <c r="T15" s="318">
        <v>3.24</v>
      </c>
      <c r="U15" s="293">
        <v>4.99</v>
      </c>
      <c r="V15" s="479">
        <v>4.87</v>
      </c>
      <c r="W15" s="300">
        <v>274</v>
      </c>
      <c r="X15" s="301">
        <v>278</v>
      </c>
      <c r="Y15" s="321"/>
      <c r="Z15" s="301">
        <v>284</v>
      </c>
      <c r="AA15" s="301">
        <v>283</v>
      </c>
      <c r="AB15" s="321"/>
      <c r="AC15" s="301">
        <v>266</v>
      </c>
      <c r="AD15" s="301">
        <v>270</v>
      </c>
      <c r="AE15" s="322"/>
      <c r="AF15" s="301">
        <v>270</v>
      </c>
      <c r="AG15" s="301">
        <v>267</v>
      </c>
      <c r="AH15" s="322"/>
      <c r="AI15" s="319">
        <v>7.81</v>
      </c>
      <c r="AJ15" s="320">
        <v>7.79</v>
      </c>
      <c r="AK15" s="304">
        <v>9.5</v>
      </c>
      <c r="AL15" s="305">
        <v>9.1</v>
      </c>
      <c r="AM15" s="315">
        <v>-10</v>
      </c>
      <c r="AN15" s="501">
        <v>5</v>
      </c>
      <c r="AO15" s="315">
        <v>168</v>
      </c>
      <c r="AP15" s="507">
        <v>3</v>
      </c>
      <c r="AQ15" s="315">
        <v>85</v>
      </c>
      <c r="AR15" s="316">
        <v>89</v>
      </c>
      <c r="AS15" s="306">
        <v>1000</v>
      </c>
      <c r="AT15" s="323">
        <v>32</v>
      </c>
      <c r="AU15" s="308">
        <v>31.8</v>
      </c>
      <c r="AV15" s="309">
        <v>30.9</v>
      </c>
      <c r="AW15" s="308">
        <v>32.1</v>
      </c>
      <c r="AX15" s="310">
        <v>30</v>
      </c>
      <c r="AY15" s="230"/>
    </row>
    <row r="16" spans="1:51">
      <c r="A16" s="98">
        <f t="shared" ref="A16:A73" si="0">A15+1</f>
        <v>3</v>
      </c>
      <c r="B16" s="285" t="s">
        <v>381</v>
      </c>
      <c r="C16" s="285" t="s">
        <v>382</v>
      </c>
      <c r="D16" s="286">
        <v>37318</v>
      </c>
      <c r="E16" s="287"/>
      <c r="F16" s="287" t="s">
        <v>391</v>
      </c>
      <c r="G16" s="324" t="s">
        <v>392</v>
      </c>
      <c r="H16" s="412" t="s">
        <v>393</v>
      </c>
      <c r="I16" s="287" t="s">
        <v>394</v>
      </c>
      <c r="J16" s="325" t="s">
        <v>395</v>
      </c>
      <c r="K16" s="326">
        <v>166.9</v>
      </c>
      <c r="L16" s="349">
        <v>65.7</v>
      </c>
      <c r="M16" s="328">
        <v>16</v>
      </c>
      <c r="N16" s="328">
        <v>13.5</v>
      </c>
      <c r="O16" s="328"/>
      <c r="P16" s="328"/>
      <c r="Q16" s="328">
        <v>218.5</v>
      </c>
      <c r="R16" s="292">
        <v>214.5</v>
      </c>
      <c r="S16" s="329">
        <v>3.4</v>
      </c>
      <c r="T16" s="330">
        <v>3.44</v>
      </c>
      <c r="U16" s="296">
        <v>5.33</v>
      </c>
      <c r="V16" s="479">
        <v>4.97</v>
      </c>
      <c r="W16" s="300">
        <v>270</v>
      </c>
      <c r="X16" s="301">
        <v>273</v>
      </c>
      <c r="Y16" s="333"/>
      <c r="Z16" s="301">
        <v>281</v>
      </c>
      <c r="AA16" s="301">
        <v>283</v>
      </c>
      <c r="AB16" s="333"/>
      <c r="AC16" s="301">
        <v>270</v>
      </c>
      <c r="AD16" s="301">
        <v>266</v>
      </c>
      <c r="AE16" s="334"/>
      <c r="AF16" s="301">
        <v>269</v>
      </c>
      <c r="AG16" s="301">
        <v>270</v>
      </c>
      <c r="AH16" s="334"/>
      <c r="AI16" s="331">
        <v>7.18</v>
      </c>
      <c r="AJ16" s="332">
        <v>6.98</v>
      </c>
      <c r="AK16" s="304">
        <v>9.5</v>
      </c>
      <c r="AL16" s="305">
        <v>9.6</v>
      </c>
      <c r="AM16" s="327">
        <v>16</v>
      </c>
      <c r="AN16" s="502">
        <v>5</v>
      </c>
      <c r="AO16" s="327">
        <v>180</v>
      </c>
      <c r="AP16" s="508">
        <v>22</v>
      </c>
      <c r="AQ16" s="327">
        <v>82</v>
      </c>
      <c r="AR16" s="328">
        <v>87</v>
      </c>
      <c r="AS16" s="306">
        <v>800</v>
      </c>
      <c r="AT16" s="323">
        <v>25</v>
      </c>
      <c r="AU16" s="308">
        <v>38.700000000000003</v>
      </c>
      <c r="AV16" s="309">
        <v>37.6</v>
      </c>
      <c r="AW16" s="308">
        <v>39.9</v>
      </c>
      <c r="AX16" s="310">
        <v>38.200000000000003</v>
      </c>
      <c r="AY16" s="230"/>
    </row>
    <row r="17" spans="1:51">
      <c r="A17" s="98">
        <f t="shared" si="0"/>
        <v>4</v>
      </c>
      <c r="B17" s="285" t="s">
        <v>381</v>
      </c>
      <c r="C17" s="285" t="s">
        <v>382</v>
      </c>
      <c r="D17" s="286">
        <v>37350</v>
      </c>
      <c r="E17" s="287"/>
      <c r="F17" s="287" t="s">
        <v>391</v>
      </c>
      <c r="G17" s="324" t="s">
        <v>396</v>
      </c>
      <c r="H17" s="412" t="s">
        <v>397</v>
      </c>
      <c r="I17" s="287" t="s">
        <v>398</v>
      </c>
      <c r="J17" s="325" t="s">
        <v>399</v>
      </c>
      <c r="K17" s="326">
        <v>167.5</v>
      </c>
      <c r="L17" s="349">
        <v>56.8</v>
      </c>
      <c r="M17" s="328">
        <v>16.5</v>
      </c>
      <c r="N17" s="328">
        <v>9.5</v>
      </c>
      <c r="O17" s="328"/>
      <c r="P17" s="328"/>
      <c r="Q17" s="328">
        <v>218.5</v>
      </c>
      <c r="R17" s="292">
        <v>216.5</v>
      </c>
      <c r="S17" s="329">
        <v>3.4</v>
      </c>
      <c r="T17" s="330">
        <v>3.41</v>
      </c>
      <c r="U17" s="296">
        <v>5.35</v>
      </c>
      <c r="V17" s="479">
        <v>4.97</v>
      </c>
      <c r="W17" s="300">
        <v>275</v>
      </c>
      <c r="X17" s="301">
        <v>276</v>
      </c>
      <c r="Y17" s="333"/>
      <c r="Z17" s="301">
        <v>281</v>
      </c>
      <c r="AA17" s="301">
        <v>278</v>
      </c>
      <c r="AB17" s="333"/>
      <c r="AC17" s="301">
        <v>268</v>
      </c>
      <c r="AD17" s="301">
        <v>271</v>
      </c>
      <c r="AE17" s="334"/>
      <c r="AF17" s="301">
        <v>269</v>
      </c>
      <c r="AG17" s="301">
        <v>266</v>
      </c>
      <c r="AH17" s="334"/>
      <c r="AI17" s="331">
        <v>7.63</v>
      </c>
      <c r="AJ17" s="332">
        <v>6.78</v>
      </c>
      <c r="AK17" s="304">
        <v>7.4</v>
      </c>
      <c r="AL17" s="305">
        <v>8.1999999999999993</v>
      </c>
      <c r="AM17" s="327">
        <v>8.5</v>
      </c>
      <c r="AN17" s="502">
        <v>6</v>
      </c>
      <c r="AO17" s="327">
        <v>153</v>
      </c>
      <c r="AP17" s="508">
        <v>12</v>
      </c>
      <c r="AQ17" s="327">
        <v>85</v>
      </c>
      <c r="AR17" s="328">
        <v>82</v>
      </c>
      <c r="AS17" s="306">
        <v>1000</v>
      </c>
      <c r="AT17" s="323">
        <v>31</v>
      </c>
      <c r="AU17" s="308">
        <v>33.1</v>
      </c>
      <c r="AV17" s="309">
        <v>34</v>
      </c>
      <c r="AW17" s="308">
        <v>32.799999999999997</v>
      </c>
      <c r="AX17" s="335">
        <v>34</v>
      </c>
      <c r="AY17" s="230"/>
    </row>
    <row r="18" spans="1:51">
      <c r="A18" s="98">
        <f t="shared" si="0"/>
        <v>5</v>
      </c>
      <c r="B18" s="285" t="s">
        <v>381</v>
      </c>
      <c r="C18" s="285" t="s">
        <v>382</v>
      </c>
      <c r="D18" s="286">
        <v>37381</v>
      </c>
      <c r="E18" s="287"/>
      <c r="F18" s="287" t="s">
        <v>383</v>
      </c>
      <c r="G18" s="324" t="s">
        <v>400</v>
      </c>
      <c r="H18" s="413" t="s">
        <v>401</v>
      </c>
      <c r="I18" s="287" t="s">
        <v>386</v>
      </c>
      <c r="J18" s="288" t="s">
        <v>390</v>
      </c>
      <c r="K18" s="314">
        <v>181.5</v>
      </c>
      <c r="L18" s="349">
        <v>63.6</v>
      </c>
      <c r="M18" s="328">
        <v>15.5</v>
      </c>
      <c r="N18" s="328">
        <v>17.5</v>
      </c>
      <c r="O18" s="328"/>
      <c r="P18" s="328"/>
      <c r="Q18" s="328">
        <v>237</v>
      </c>
      <c r="R18" s="292">
        <v>234</v>
      </c>
      <c r="S18" s="329">
        <v>3.61</v>
      </c>
      <c r="T18" s="330">
        <v>3.69</v>
      </c>
      <c r="U18" s="296">
        <v>5.38</v>
      </c>
      <c r="V18" s="479">
        <v>5.47</v>
      </c>
      <c r="W18" s="300">
        <v>281</v>
      </c>
      <c r="X18" s="301">
        <v>277</v>
      </c>
      <c r="Y18" s="333"/>
      <c r="Z18" s="301">
        <v>287</v>
      </c>
      <c r="AA18" s="301">
        <v>287</v>
      </c>
      <c r="AB18" s="333"/>
      <c r="AC18" s="301">
        <v>274</v>
      </c>
      <c r="AD18" s="301">
        <v>276</v>
      </c>
      <c r="AE18" s="334"/>
      <c r="AF18" s="301">
        <v>276</v>
      </c>
      <c r="AG18" s="301">
        <v>271</v>
      </c>
      <c r="AH18" s="334"/>
      <c r="AI18" s="331">
        <v>6.02</v>
      </c>
      <c r="AJ18" s="332">
        <v>6.09</v>
      </c>
      <c r="AK18" s="304">
        <v>7.4</v>
      </c>
      <c r="AL18" s="305">
        <v>9.3000000000000007</v>
      </c>
      <c r="AM18" s="327">
        <v>16</v>
      </c>
      <c r="AN18" s="502">
        <v>-6</v>
      </c>
      <c r="AO18" s="327">
        <v>188</v>
      </c>
      <c r="AP18" s="508">
        <v>14</v>
      </c>
      <c r="AQ18" s="327">
        <v>90</v>
      </c>
      <c r="AR18" s="328">
        <v>89</v>
      </c>
      <c r="AS18" s="306">
        <v>480</v>
      </c>
      <c r="AT18" s="323">
        <v>25</v>
      </c>
      <c r="AU18" s="308">
        <v>34</v>
      </c>
      <c r="AV18" s="309">
        <v>25.1</v>
      </c>
      <c r="AW18" s="308">
        <v>26.4</v>
      </c>
      <c r="AX18" s="310">
        <v>29.3</v>
      </c>
    </row>
    <row r="19" spans="1:51">
      <c r="A19" s="98">
        <f t="shared" si="0"/>
        <v>6</v>
      </c>
      <c r="B19" s="285"/>
      <c r="C19" s="285"/>
      <c r="D19" s="286"/>
      <c r="E19" s="287"/>
      <c r="F19" s="287"/>
      <c r="G19" s="324"/>
      <c r="H19" s="414"/>
      <c r="I19" s="287"/>
      <c r="J19" s="325"/>
      <c r="K19" s="336"/>
      <c r="L19" s="349"/>
      <c r="M19" s="328"/>
      <c r="N19" s="328"/>
      <c r="O19" s="328"/>
      <c r="P19" s="328"/>
      <c r="Q19" s="328"/>
      <c r="R19" s="292"/>
      <c r="S19" s="329"/>
      <c r="T19" s="330"/>
      <c r="U19" s="296"/>
      <c r="V19" s="479"/>
      <c r="W19" s="300"/>
      <c r="X19" s="301"/>
      <c r="Y19" s="333"/>
      <c r="Z19" s="301"/>
      <c r="AA19" s="301"/>
      <c r="AB19" s="333"/>
      <c r="AC19" s="301"/>
      <c r="AD19" s="301"/>
      <c r="AE19" s="334"/>
      <c r="AF19" s="301"/>
      <c r="AG19" s="301"/>
      <c r="AH19" s="334"/>
      <c r="AI19" s="331"/>
      <c r="AJ19" s="332"/>
      <c r="AK19" s="304"/>
      <c r="AL19" s="305"/>
      <c r="AM19" s="327"/>
      <c r="AN19" s="502"/>
      <c r="AO19" s="327"/>
      <c r="AP19" s="508"/>
      <c r="AQ19" s="327"/>
      <c r="AR19" s="328"/>
      <c r="AS19" s="306"/>
      <c r="AT19" s="323"/>
      <c r="AU19" s="308"/>
      <c r="AV19" s="309"/>
      <c r="AW19" s="308"/>
      <c r="AX19" s="310"/>
    </row>
    <row r="20" spans="1:51">
      <c r="A20" s="98">
        <f t="shared" si="0"/>
        <v>7</v>
      </c>
      <c r="B20" s="285"/>
      <c r="C20" s="285"/>
      <c r="D20" s="286"/>
      <c r="E20" s="287"/>
      <c r="F20" s="287"/>
      <c r="G20" s="287"/>
      <c r="H20" s="412"/>
      <c r="I20" s="287"/>
      <c r="J20" s="288"/>
      <c r="K20" s="289"/>
      <c r="L20" s="347"/>
      <c r="M20" s="291"/>
      <c r="N20" s="291"/>
      <c r="O20" s="291"/>
      <c r="P20" s="291"/>
      <c r="Q20" s="291"/>
      <c r="R20" s="292"/>
      <c r="S20" s="294"/>
      <c r="T20" s="295"/>
      <c r="U20" s="296"/>
      <c r="V20" s="305"/>
      <c r="W20" s="300"/>
      <c r="X20" s="301"/>
      <c r="Y20" s="302"/>
      <c r="Z20" s="301"/>
      <c r="AA20" s="301"/>
      <c r="AB20" s="302"/>
      <c r="AC20" s="301"/>
      <c r="AD20" s="301"/>
      <c r="AE20" s="303"/>
      <c r="AF20" s="301"/>
      <c r="AG20" s="301"/>
      <c r="AH20" s="303"/>
      <c r="AI20" s="298"/>
      <c r="AJ20" s="299"/>
      <c r="AK20" s="304"/>
      <c r="AL20" s="305"/>
      <c r="AM20" s="290"/>
      <c r="AN20" s="503"/>
      <c r="AO20" s="290"/>
      <c r="AP20" s="500"/>
      <c r="AQ20" s="290"/>
      <c r="AR20" s="291"/>
      <c r="AS20" s="306"/>
      <c r="AT20" s="323"/>
      <c r="AU20" s="308"/>
      <c r="AV20" s="309"/>
      <c r="AW20" s="308"/>
      <c r="AX20" s="335"/>
    </row>
    <row r="21" spans="1:51">
      <c r="A21" s="98">
        <f t="shared" si="0"/>
        <v>8</v>
      </c>
      <c r="B21" s="285"/>
      <c r="C21" s="285"/>
      <c r="D21" s="286"/>
      <c r="E21" s="287"/>
      <c r="F21" s="287"/>
      <c r="G21" s="312"/>
      <c r="H21" s="412"/>
      <c r="I21" s="287"/>
      <c r="J21" s="313"/>
      <c r="K21" s="326"/>
      <c r="L21" s="348"/>
      <c r="M21" s="316"/>
      <c r="N21" s="316"/>
      <c r="O21" s="316"/>
      <c r="P21" s="316"/>
      <c r="Q21" s="316"/>
      <c r="R21" s="292"/>
      <c r="S21" s="317"/>
      <c r="T21" s="318"/>
      <c r="U21" s="296"/>
      <c r="V21" s="305"/>
      <c r="W21" s="300"/>
      <c r="X21" s="301"/>
      <c r="Y21" s="321"/>
      <c r="Z21" s="301"/>
      <c r="AA21" s="301"/>
      <c r="AB21" s="321"/>
      <c r="AC21" s="301"/>
      <c r="AD21" s="301"/>
      <c r="AE21" s="322"/>
      <c r="AF21" s="301"/>
      <c r="AG21" s="301"/>
      <c r="AH21" s="322"/>
      <c r="AI21" s="298"/>
      <c r="AJ21" s="299"/>
      <c r="AK21" s="304"/>
      <c r="AL21" s="305"/>
      <c r="AM21" s="519"/>
      <c r="AN21" s="500"/>
      <c r="AO21" s="290"/>
      <c r="AP21" s="500"/>
      <c r="AQ21" s="290"/>
      <c r="AR21" s="291"/>
      <c r="AS21" s="306"/>
      <c r="AT21" s="323"/>
      <c r="AU21" s="308"/>
      <c r="AV21" s="309"/>
      <c r="AW21" s="308"/>
      <c r="AX21" s="310"/>
    </row>
    <row r="22" spans="1:51">
      <c r="A22" s="98">
        <f t="shared" si="0"/>
        <v>9</v>
      </c>
      <c r="B22" s="285"/>
      <c r="C22" s="285"/>
      <c r="D22" s="286"/>
      <c r="E22" s="287"/>
      <c r="F22" s="287"/>
      <c r="G22" s="324"/>
      <c r="H22" s="412"/>
      <c r="I22" s="287"/>
      <c r="J22" s="325"/>
      <c r="K22" s="326"/>
      <c r="L22" s="349"/>
      <c r="M22" s="328"/>
      <c r="N22" s="328"/>
      <c r="O22" s="328"/>
      <c r="P22" s="328"/>
      <c r="Q22" s="328"/>
      <c r="R22" s="292"/>
      <c r="S22" s="329"/>
      <c r="T22" s="337"/>
      <c r="U22" s="296"/>
      <c r="V22" s="305"/>
      <c r="W22" s="300"/>
      <c r="X22" s="301"/>
      <c r="Y22" s="333"/>
      <c r="Z22" s="301"/>
      <c r="AA22" s="301"/>
      <c r="AB22" s="333"/>
      <c r="AC22" s="301"/>
      <c r="AD22" s="301"/>
      <c r="AE22" s="334"/>
      <c r="AF22" s="301"/>
      <c r="AG22" s="301"/>
      <c r="AH22" s="334"/>
      <c r="AI22" s="319"/>
      <c r="AJ22" s="320"/>
      <c r="AK22" s="304"/>
      <c r="AL22" s="305"/>
      <c r="AM22" s="315"/>
      <c r="AN22" s="501"/>
      <c r="AO22" s="315"/>
      <c r="AP22" s="507"/>
      <c r="AQ22" s="315"/>
      <c r="AR22" s="316"/>
      <c r="AS22" s="306"/>
      <c r="AT22" s="323"/>
      <c r="AU22" s="308"/>
      <c r="AV22" s="309"/>
      <c r="AW22" s="308"/>
      <c r="AX22" s="310"/>
    </row>
    <row r="23" spans="1:51">
      <c r="A23" s="98">
        <f t="shared" si="0"/>
        <v>10</v>
      </c>
      <c r="B23" s="285"/>
      <c r="C23" s="285"/>
      <c r="D23" s="286"/>
      <c r="E23" s="287"/>
      <c r="F23" s="287"/>
      <c r="G23" s="324"/>
      <c r="H23" s="412"/>
      <c r="I23" s="287"/>
      <c r="J23" s="325"/>
      <c r="K23" s="338"/>
      <c r="L23" s="349"/>
      <c r="M23" s="328"/>
      <c r="N23" s="328"/>
      <c r="O23" s="328"/>
      <c r="P23" s="328"/>
      <c r="Q23" s="328"/>
      <c r="R23" s="292"/>
      <c r="S23" s="297"/>
      <c r="T23" s="337"/>
      <c r="U23" s="296"/>
      <c r="V23" s="305"/>
      <c r="W23" s="300"/>
      <c r="X23" s="339"/>
      <c r="Y23" s="333"/>
      <c r="Z23" s="301"/>
      <c r="AA23" s="301"/>
      <c r="AB23" s="333"/>
      <c r="AC23" s="301"/>
      <c r="AD23" s="301"/>
      <c r="AE23" s="334"/>
      <c r="AF23" s="301"/>
      <c r="AG23" s="301"/>
      <c r="AH23" s="334"/>
      <c r="AI23" s="331"/>
      <c r="AJ23" s="332"/>
      <c r="AK23" s="304"/>
      <c r="AL23" s="305"/>
      <c r="AM23" s="327"/>
      <c r="AN23" s="502"/>
      <c r="AO23" s="327"/>
      <c r="AP23" s="508"/>
      <c r="AQ23" s="327"/>
      <c r="AR23" s="328"/>
      <c r="AS23" s="306"/>
      <c r="AT23" s="323"/>
      <c r="AU23" s="308"/>
      <c r="AV23" s="309"/>
      <c r="AW23" s="308"/>
      <c r="AX23" s="310"/>
    </row>
    <row r="24" spans="1:51">
      <c r="A24" s="98">
        <f t="shared" si="0"/>
        <v>11</v>
      </c>
      <c r="B24" s="285"/>
      <c r="C24" s="285"/>
      <c r="D24" s="286"/>
      <c r="E24" s="287"/>
      <c r="F24" s="287"/>
      <c r="G24" s="324"/>
      <c r="H24" s="412"/>
      <c r="I24" s="287"/>
      <c r="J24" s="288"/>
      <c r="K24" s="326"/>
      <c r="L24" s="349"/>
      <c r="M24" s="328"/>
      <c r="N24" s="328"/>
      <c r="O24" s="328"/>
      <c r="P24" s="328"/>
      <c r="Q24" s="328"/>
      <c r="R24" s="292"/>
      <c r="S24" s="329"/>
      <c r="T24" s="337"/>
      <c r="U24" s="296"/>
      <c r="V24" s="305"/>
      <c r="W24" s="300"/>
      <c r="X24" s="340"/>
      <c r="Y24" s="333"/>
      <c r="Z24" s="301"/>
      <c r="AA24" s="301"/>
      <c r="AB24" s="333"/>
      <c r="AC24" s="301"/>
      <c r="AD24" s="301"/>
      <c r="AE24" s="334"/>
      <c r="AF24" s="301"/>
      <c r="AG24" s="301"/>
      <c r="AH24" s="334"/>
      <c r="AI24" s="331"/>
      <c r="AJ24" s="332"/>
      <c r="AK24" s="304"/>
      <c r="AL24" s="305"/>
      <c r="AM24" s="327"/>
      <c r="AN24" s="502"/>
      <c r="AO24" s="327"/>
      <c r="AP24" s="508"/>
      <c r="AQ24" s="327"/>
      <c r="AR24" s="328"/>
      <c r="AS24" s="306"/>
      <c r="AT24" s="323"/>
      <c r="AU24" s="308"/>
      <c r="AV24" s="309"/>
      <c r="AW24" s="308"/>
      <c r="AX24" s="310"/>
    </row>
    <row r="25" spans="1:51">
      <c r="A25" s="98">
        <f t="shared" si="0"/>
        <v>12</v>
      </c>
      <c r="B25" s="285"/>
      <c r="C25" s="285"/>
      <c r="D25" s="286"/>
      <c r="E25" s="287"/>
      <c r="F25" s="287"/>
      <c r="G25" s="324"/>
      <c r="H25" s="412"/>
      <c r="I25" s="287"/>
      <c r="J25" s="325"/>
      <c r="K25" s="326"/>
      <c r="L25" s="349"/>
      <c r="M25" s="328"/>
      <c r="N25" s="328"/>
      <c r="O25" s="328"/>
      <c r="P25" s="328"/>
      <c r="Q25" s="328"/>
      <c r="R25" s="292"/>
      <c r="S25" s="329"/>
      <c r="T25" s="337"/>
      <c r="U25" s="296"/>
      <c r="V25" s="305"/>
      <c r="W25" s="341"/>
      <c r="X25" s="340"/>
      <c r="Y25" s="333"/>
      <c r="Z25" s="301"/>
      <c r="AA25" s="301"/>
      <c r="AB25" s="333"/>
      <c r="AC25" s="301"/>
      <c r="AD25" s="301"/>
      <c r="AE25" s="334"/>
      <c r="AF25" s="301"/>
      <c r="AG25" s="301"/>
      <c r="AH25" s="334"/>
      <c r="AI25" s="331"/>
      <c r="AJ25" s="332"/>
      <c r="AK25" s="304"/>
      <c r="AL25" s="305"/>
      <c r="AM25" s="327"/>
      <c r="AN25" s="502"/>
      <c r="AO25" s="327"/>
      <c r="AP25" s="508"/>
      <c r="AQ25" s="327"/>
      <c r="AR25" s="328"/>
      <c r="AS25" s="306"/>
      <c r="AT25" s="323"/>
      <c r="AU25" s="308"/>
      <c r="AV25" s="309"/>
      <c r="AW25" s="308"/>
      <c r="AX25" s="310"/>
    </row>
    <row r="26" spans="1:51">
      <c r="A26" s="98">
        <f t="shared" si="0"/>
        <v>13</v>
      </c>
      <c r="B26" s="285"/>
      <c r="C26" s="285"/>
      <c r="D26" s="286"/>
      <c r="E26" s="287"/>
      <c r="F26" s="287"/>
      <c r="G26" s="287"/>
      <c r="H26" s="412"/>
      <c r="I26" s="287"/>
      <c r="J26" s="288"/>
      <c r="K26" s="326"/>
      <c r="L26" s="347"/>
      <c r="M26" s="291"/>
      <c r="N26" s="291"/>
      <c r="O26" s="291"/>
      <c r="P26" s="291"/>
      <c r="Q26" s="291"/>
      <c r="R26" s="292"/>
      <c r="S26" s="294"/>
      <c r="T26" s="343"/>
      <c r="U26" s="296"/>
      <c r="V26" s="305"/>
      <c r="W26" s="344"/>
      <c r="X26" s="340"/>
      <c r="Y26" s="302"/>
      <c r="Z26" s="301"/>
      <c r="AA26" s="301"/>
      <c r="AB26" s="302"/>
      <c r="AC26" s="301"/>
      <c r="AD26" s="301"/>
      <c r="AE26" s="303"/>
      <c r="AF26" s="301"/>
      <c r="AG26" s="301"/>
      <c r="AH26" s="303"/>
      <c r="AI26" s="331"/>
      <c r="AJ26" s="332"/>
      <c r="AK26" s="304"/>
      <c r="AL26" s="305"/>
      <c r="AM26" s="327"/>
      <c r="AN26" s="502"/>
      <c r="AO26" s="327"/>
      <c r="AP26" s="508"/>
      <c r="AQ26" s="327"/>
      <c r="AR26" s="328"/>
      <c r="AS26" s="306"/>
      <c r="AT26" s="323"/>
      <c r="AU26" s="308"/>
      <c r="AV26" s="309"/>
      <c r="AW26" s="308"/>
      <c r="AX26" s="310"/>
    </row>
    <row r="27" spans="1:51">
      <c r="A27" s="98">
        <f t="shared" si="0"/>
        <v>14</v>
      </c>
      <c r="B27" s="285"/>
      <c r="C27" s="285"/>
      <c r="D27" s="286"/>
      <c r="E27" s="287"/>
      <c r="F27" s="287"/>
      <c r="G27" s="312"/>
      <c r="H27" s="412"/>
      <c r="I27" s="287"/>
      <c r="J27" s="288"/>
      <c r="K27" s="289"/>
      <c r="L27" s="348"/>
      <c r="M27" s="316"/>
      <c r="N27" s="316"/>
      <c r="O27" s="316"/>
      <c r="P27" s="316"/>
      <c r="Q27" s="316"/>
      <c r="R27" s="292"/>
      <c r="S27" s="317"/>
      <c r="T27" s="345"/>
      <c r="U27" s="296"/>
      <c r="V27" s="305"/>
      <c r="W27" s="344"/>
      <c r="X27" s="340"/>
      <c r="Y27" s="321"/>
      <c r="Z27" s="301"/>
      <c r="AA27" s="301"/>
      <c r="AB27" s="321"/>
      <c r="AC27" s="301"/>
      <c r="AD27" s="301"/>
      <c r="AE27" s="322"/>
      <c r="AF27" s="301"/>
      <c r="AG27" s="301"/>
      <c r="AH27" s="322"/>
      <c r="AI27" s="298"/>
      <c r="AJ27" s="299"/>
      <c r="AK27" s="304"/>
      <c r="AL27" s="305"/>
      <c r="AM27" s="290"/>
      <c r="AN27" s="503"/>
      <c r="AO27" s="290"/>
      <c r="AP27" s="500"/>
      <c r="AQ27" s="290"/>
      <c r="AR27" s="291"/>
      <c r="AS27" s="306"/>
      <c r="AT27" s="323"/>
      <c r="AU27" s="308"/>
      <c r="AV27" s="309"/>
      <c r="AW27" s="308"/>
      <c r="AX27" s="310"/>
    </row>
    <row r="28" spans="1:51">
      <c r="A28" s="98">
        <f t="shared" si="0"/>
        <v>15</v>
      </c>
      <c r="B28" s="285"/>
      <c r="C28" s="285"/>
      <c r="D28" s="286"/>
      <c r="E28" s="287"/>
      <c r="F28" s="287"/>
      <c r="G28" s="324"/>
      <c r="H28" s="412"/>
      <c r="I28" s="324"/>
      <c r="J28" s="325"/>
      <c r="K28" s="338"/>
      <c r="L28" s="349"/>
      <c r="M28" s="328"/>
      <c r="N28" s="328"/>
      <c r="O28" s="328"/>
      <c r="P28" s="328"/>
      <c r="Q28" s="328"/>
      <c r="R28" s="292"/>
      <c r="S28" s="329"/>
      <c r="T28" s="337"/>
      <c r="U28" s="296"/>
      <c r="V28" s="305"/>
      <c r="W28" s="300"/>
      <c r="X28" s="340"/>
      <c r="Y28" s="333"/>
      <c r="Z28" s="301"/>
      <c r="AA28" s="301"/>
      <c r="AB28" s="333"/>
      <c r="AC28" s="301"/>
      <c r="AD28" s="301"/>
      <c r="AE28" s="334"/>
      <c r="AF28" s="301"/>
      <c r="AG28" s="301"/>
      <c r="AH28" s="334"/>
      <c r="AI28" s="298"/>
      <c r="AJ28" s="299"/>
      <c r="AK28" s="304"/>
      <c r="AL28" s="305"/>
      <c r="AM28" s="519"/>
      <c r="AN28" s="500"/>
      <c r="AO28" s="290"/>
      <c r="AP28" s="500"/>
      <c r="AQ28" s="290"/>
      <c r="AR28" s="291"/>
      <c r="AS28" s="306"/>
      <c r="AT28" s="323"/>
      <c r="AU28" s="308"/>
      <c r="AV28" s="309"/>
      <c r="AW28" s="308"/>
      <c r="AX28" s="310"/>
    </row>
    <row r="29" spans="1:51">
      <c r="A29" s="98">
        <f t="shared" si="0"/>
        <v>16</v>
      </c>
      <c r="B29" s="285"/>
      <c r="C29" s="285"/>
      <c r="D29" s="286"/>
      <c r="E29" s="287"/>
      <c r="F29" s="287"/>
      <c r="G29" s="324"/>
      <c r="H29" s="412"/>
      <c r="I29" s="324"/>
      <c r="J29" s="325"/>
      <c r="K29" s="289"/>
      <c r="L29" s="349"/>
      <c r="M29" s="328"/>
      <c r="N29" s="328"/>
      <c r="O29" s="328"/>
      <c r="P29" s="328"/>
      <c r="Q29" s="328"/>
      <c r="R29" s="292"/>
      <c r="S29" s="297"/>
      <c r="T29" s="337"/>
      <c r="U29" s="296"/>
      <c r="V29" s="305"/>
      <c r="W29" s="341"/>
      <c r="X29" s="301"/>
      <c r="Y29" s="333"/>
      <c r="Z29" s="301"/>
      <c r="AA29" s="301"/>
      <c r="AB29" s="333"/>
      <c r="AC29" s="301"/>
      <c r="AD29" s="301"/>
      <c r="AE29" s="334"/>
      <c r="AF29" s="301"/>
      <c r="AG29" s="301"/>
      <c r="AH29" s="334"/>
      <c r="AI29" s="319"/>
      <c r="AJ29" s="320"/>
      <c r="AK29" s="304"/>
      <c r="AL29" s="305"/>
      <c r="AM29" s="315"/>
      <c r="AN29" s="501"/>
      <c r="AO29" s="315"/>
      <c r="AP29" s="507"/>
      <c r="AQ29" s="315"/>
      <c r="AR29" s="316"/>
      <c r="AS29" s="306"/>
      <c r="AT29" s="323"/>
      <c r="AU29" s="308"/>
      <c r="AV29" s="309"/>
      <c r="AW29" s="308"/>
      <c r="AX29" s="310"/>
    </row>
    <row r="30" spans="1:51">
      <c r="A30" s="98">
        <f t="shared" si="0"/>
        <v>17</v>
      </c>
      <c r="B30" s="285"/>
      <c r="C30" s="285"/>
      <c r="D30" s="286"/>
      <c r="E30" s="287"/>
      <c r="F30" s="287"/>
      <c r="G30" s="324"/>
      <c r="H30" s="412"/>
      <c r="I30" s="324"/>
      <c r="J30" s="325"/>
      <c r="K30" s="338"/>
      <c r="L30" s="349"/>
      <c r="M30" s="328"/>
      <c r="N30" s="328"/>
      <c r="O30" s="328"/>
      <c r="P30" s="328"/>
      <c r="Q30" s="328"/>
      <c r="R30" s="292"/>
      <c r="S30" s="329"/>
      <c r="T30" s="337"/>
      <c r="U30" s="296"/>
      <c r="V30" s="305"/>
      <c r="W30" s="344"/>
      <c r="X30" s="301"/>
      <c r="Y30" s="333"/>
      <c r="Z30" s="301"/>
      <c r="AA30" s="301"/>
      <c r="AB30" s="333"/>
      <c r="AC30" s="301"/>
      <c r="AD30" s="301"/>
      <c r="AE30" s="334"/>
      <c r="AF30" s="301"/>
      <c r="AG30" s="301"/>
      <c r="AH30" s="334"/>
      <c r="AI30" s="331"/>
      <c r="AJ30" s="332"/>
      <c r="AK30" s="342"/>
      <c r="AL30" s="305"/>
      <c r="AM30" s="327"/>
      <c r="AN30" s="502"/>
      <c r="AO30" s="327"/>
      <c r="AP30" s="508"/>
      <c r="AQ30" s="327"/>
      <c r="AR30" s="328"/>
      <c r="AS30" s="306"/>
      <c r="AT30" s="323"/>
      <c r="AU30" s="308"/>
      <c r="AV30" s="309"/>
      <c r="AW30" s="308"/>
      <c r="AX30" s="310"/>
    </row>
    <row r="31" spans="1:51">
      <c r="A31" s="98">
        <f t="shared" si="0"/>
        <v>18</v>
      </c>
      <c r="B31" s="285"/>
      <c r="C31" s="285"/>
      <c r="D31" s="286"/>
      <c r="E31" s="287"/>
      <c r="F31" s="287"/>
      <c r="G31" s="324"/>
      <c r="H31" s="412"/>
      <c r="I31" s="324"/>
      <c r="J31" s="325"/>
      <c r="K31" s="338"/>
      <c r="L31" s="349"/>
      <c r="M31" s="328"/>
      <c r="N31" s="328"/>
      <c r="O31" s="328"/>
      <c r="P31" s="328"/>
      <c r="Q31" s="328"/>
      <c r="R31" s="292"/>
      <c r="S31" s="329"/>
      <c r="T31" s="337"/>
      <c r="U31" s="296"/>
      <c r="V31" s="305"/>
      <c r="W31" s="300"/>
      <c r="X31" s="301"/>
      <c r="Y31" s="333"/>
      <c r="Z31" s="301"/>
      <c r="AA31" s="301"/>
      <c r="AB31" s="333"/>
      <c r="AC31" s="301"/>
      <c r="AD31" s="301"/>
      <c r="AE31" s="334"/>
      <c r="AF31" s="301"/>
      <c r="AG31" s="301"/>
      <c r="AH31" s="334"/>
      <c r="AI31" s="331"/>
      <c r="AJ31" s="332"/>
      <c r="AK31" s="304"/>
      <c r="AL31" s="305"/>
      <c r="AM31" s="327"/>
      <c r="AN31" s="502"/>
      <c r="AO31" s="327"/>
      <c r="AP31" s="508"/>
      <c r="AQ31" s="327"/>
      <c r="AR31" s="328"/>
      <c r="AS31" s="306"/>
      <c r="AT31" s="323"/>
      <c r="AU31" s="308"/>
      <c r="AV31" s="309"/>
      <c r="AW31" s="308"/>
      <c r="AX31" s="310"/>
    </row>
    <row r="32" spans="1:51">
      <c r="A32" s="98">
        <f t="shared" si="0"/>
        <v>19</v>
      </c>
      <c r="B32" s="285"/>
      <c r="C32" s="285"/>
      <c r="D32" s="286"/>
      <c r="E32" s="287"/>
      <c r="F32" s="287"/>
      <c r="G32" s="287"/>
      <c r="H32" s="412"/>
      <c r="I32" s="287"/>
      <c r="J32" s="325"/>
      <c r="K32" s="326"/>
      <c r="L32" s="347"/>
      <c r="M32" s="291"/>
      <c r="N32" s="291"/>
      <c r="O32" s="291"/>
      <c r="P32" s="291"/>
      <c r="Q32" s="291"/>
      <c r="R32" s="292"/>
      <c r="S32" s="294"/>
      <c r="T32" s="343"/>
      <c r="U32" s="296"/>
      <c r="V32" s="305"/>
      <c r="W32" s="341"/>
      <c r="X32" s="301"/>
      <c r="Y32" s="302"/>
      <c r="Z32" s="301"/>
      <c r="AA32" s="301"/>
      <c r="AB32" s="302"/>
      <c r="AC32" s="301"/>
      <c r="AD32" s="301"/>
      <c r="AE32" s="303"/>
      <c r="AF32" s="301"/>
      <c r="AG32" s="301"/>
      <c r="AH32" s="303"/>
      <c r="AI32" s="331"/>
      <c r="AJ32" s="332"/>
      <c r="AK32" s="304"/>
      <c r="AL32" s="305"/>
      <c r="AM32" s="327"/>
      <c r="AN32" s="502"/>
      <c r="AO32" s="327"/>
      <c r="AP32" s="508"/>
      <c r="AQ32" s="327"/>
      <c r="AR32" s="328"/>
      <c r="AS32" s="306"/>
      <c r="AT32" s="323"/>
      <c r="AU32" s="308"/>
      <c r="AV32" s="309"/>
      <c r="AW32" s="308"/>
      <c r="AX32" s="310"/>
    </row>
    <row r="33" spans="1:50">
      <c r="A33" s="98">
        <f t="shared" si="0"/>
        <v>20</v>
      </c>
      <c r="B33" s="285"/>
      <c r="C33" s="285"/>
      <c r="D33" s="286"/>
      <c r="E33" s="287"/>
      <c r="F33" s="287"/>
      <c r="G33" s="312"/>
      <c r="H33" s="412"/>
      <c r="I33" s="312"/>
      <c r="J33" s="325"/>
      <c r="K33" s="338"/>
      <c r="L33" s="348"/>
      <c r="M33" s="316"/>
      <c r="N33" s="316"/>
      <c r="O33" s="316"/>
      <c r="P33" s="316"/>
      <c r="Q33" s="316"/>
      <c r="R33" s="292"/>
      <c r="S33" s="317"/>
      <c r="T33" s="345"/>
      <c r="U33" s="296"/>
      <c r="V33" s="480"/>
      <c r="W33" s="300"/>
      <c r="X33" s="339"/>
      <c r="Y33" s="321"/>
      <c r="Z33" s="301"/>
      <c r="AA33" s="301"/>
      <c r="AB33" s="321"/>
      <c r="AC33" s="301"/>
      <c r="AD33" s="301"/>
      <c r="AE33" s="322"/>
      <c r="AF33" s="301"/>
      <c r="AG33" s="301"/>
      <c r="AH33" s="322"/>
      <c r="AI33" s="331"/>
      <c r="AJ33" s="332"/>
      <c r="AK33" s="304"/>
      <c r="AL33" s="305"/>
      <c r="AM33" s="327"/>
      <c r="AN33" s="502"/>
      <c r="AO33" s="327"/>
      <c r="AP33" s="508"/>
      <c r="AQ33" s="327"/>
      <c r="AR33" s="328"/>
      <c r="AS33" s="306"/>
      <c r="AT33" s="323"/>
      <c r="AU33" s="308"/>
      <c r="AV33" s="309"/>
      <c r="AW33" s="308"/>
      <c r="AX33" s="310"/>
    </row>
    <row r="34" spans="1:50">
      <c r="A34" s="98">
        <f t="shared" si="0"/>
        <v>21</v>
      </c>
      <c r="B34" s="285"/>
      <c r="C34" s="285"/>
      <c r="D34" s="286"/>
      <c r="E34" s="287"/>
      <c r="F34" s="287"/>
      <c r="G34" s="324"/>
      <c r="H34" s="412"/>
      <c r="I34" s="287"/>
      <c r="J34" s="325"/>
      <c r="K34" s="326"/>
      <c r="L34" s="349"/>
      <c r="M34" s="328"/>
      <c r="N34" s="328"/>
      <c r="O34" s="328"/>
      <c r="P34" s="328"/>
      <c r="Q34" s="328"/>
      <c r="R34" s="292"/>
      <c r="S34" s="329"/>
      <c r="T34" s="337"/>
      <c r="U34" s="296"/>
      <c r="V34" s="305"/>
      <c r="W34" s="341"/>
      <c r="X34" s="340"/>
      <c r="Y34" s="333"/>
      <c r="Z34" s="301"/>
      <c r="AA34" s="301"/>
      <c r="AB34" s="333"/>
      <c r="AC34" s="301"/>
      <c r="AD34" s="301"/>
      <c r="AE34" s="334"/>
      <c r="AF34" s="301"/>
      <c r="AG34" s="301"/>
      <c r="AH34" s="334"/>
      <c r="AI34" s="298"/>
      <c r="AJ34" s="299"/>
      <c r="AK34" s="304"/>
      <c r="AL34" s="305"/>
      <c r="AM34" s="290"/>
      <c r="AN34" s="503"/>
      <c r="AO34" s="290"/>
      <c r="AP34" s="500"/>
      <c r="AQ34" s="290"/>
      <c r="AR34" s="291"/>
      <c r="AS34" s="306"/>
      <c r="AT34" s="323"/>
      <c r="AU34" s="308"/>
      <c r="AV34" s="309"/>
      <c r="AW34" s="308"/>
      <c r="AX34" s="310"/>
    </row>
    <row r="35" spans="1:50">
      <c r="A35" s="98">
        <f t="shared" si="0"/>
        <v>22</v>
      </c>
      <c r="B35" s="285"/>
      <c r="C35" s="285"/>
      <c r="D35" s="286"/>
      <c r="E35" s="287"/>
      <c r="F35" s="287"/>
      <c r="G35" s="324"/>
      <c r="H35" s="412"/>
      <c r="I35" s="287"/>
      <c r="J35" s="325"/>
      <c r="K35" s="326"/>
      <c r="L35" s="349"/>
      <c r="M35" s="328"/>
      <c r="N35" s="328"/>
      <c r="O35" s="328"/>
      <c r="P35" s="328"/>
      <c r="Q35" s="328"/>
      <c r="R35" s="292"/>
      <c r="S35" s="329"/>
      <c r="T35" s="337"/>
      <c r="U35" s="296"/>
      <c r="V35" s="305"/>
      <c r="W35" s="344"/>
      <c r="X35" s="340"/>
      <c r="Y35" s="333"/>
      <c r="Z35" s="333"/>
      <c r="AA35" s="301"/>
      <c r="AB35" s="333"/>
      <c r="AC35" s="301"/>
      <c r="AD35" s="301"/>
      <c r="AE35" s="334"/>
      <c r="AF35" s="301"/>
      <c r="AG35" s="301"/>
      <c r="AH35" s="334"/>
      <c r="AI35" s="298"/>
      <c r="AJ35" s="299"/>
      <c r="AK35" s="304"/>
      <c r="AL35" s="305"/>
      <c r="AM35" s="519"/>
      <c r="AN35" s="500"/>
      <c r="AO35" s="290"/>
      <c r="AP35" s="500"/>
      <c r="AQ35" s="290"/>
      <c r="AR35" s="291"/>
      <c r="AS35" s="306"/>
      <c r="AT35" s="323"/>
      <c r="AU35" s="308"/>
      <c r="AV35" s="309"/>
      <c r="AW35" s="308"/>
      <c r="AX35" s="310"/>
    </row>
    <row r="36" spans="1:50">
      <c r="A36" s="98">
        <f t="shared" si="0"/>
        <v>23</v>
      </c>
      <c r="B36" s="285"/>
      <c r="C36" s="285"/>
      <c r="D36" s="286"/>
      <c r="E36" s="287"/>
      <c r="F36" s="287"/>
      <c r="G36" s="324"/>
      <c r="H36" s="412"/>
      <c r="I36" s="346"/>
      <c r="J36" s="325"/>
      <c r="K36" s="289"/>
      <c r="L36" s="349"/>
      <c r="M36" s="328"/>
      <c r="N36" s="328"/>
      <c r="O36" s="328"/>
      <c r="P36" s="328"/>
      <c r="Q36" s="328"/>
      <c r="R36" s="292"/>
      <c r="S36" s="329"/>
      <c r="T36" s="337"/>
      <c r="U36" s="293"/>
      <c r="V36" s="305"/>
      <c r="W36" s="300"/>
      <c r="X36" s="340"/>
      <c r="Y36" s="333"/>
      <c r="Z36" s="301"/>
      <c r="AA36" s="301"/>
      <c r="AB36" s="333"/>
      <c r="AC36" s="301"/>
      <c r="AD36" s="301"/>
      <c r="AE36" s="334"/>
      <c r="AF36" s="301"/>
      <c r="AG36" s="301"/>
      <c r="AH36" s="334"/>
      <c r="AI36" s="319"/>
      <c r="AJ36" s="320"/>
      <c r="AK36" s="304"/>
      <c r="AL36" s="305"/>
      <c r="AM36" s="315"/>
      <c r="AN36" s="501"/>
      <c r="AO36" s="315"/>
      <c r="AP36" s="507"/>
      <c r="AQ36" s="315"/>
      <c r="AR36" s="316"/>
      <c r="AS36" s="306"/>
      <c r="AT36" s="323"/>
      <c r="AU36" s="308"/>
      <c r="AV36" s="309"/>
      <c r="AW36" s="308"/>
      <c r="AX36" s="310"/>
    </row>
    <row r="37" spans="1:50">
      <c r="A37" s="98">
        <f t="shared" si="0"/>
        <v>24</v>
      </c>
      <c r="B37" s="285"/>
      <c r="C37" s="285"/>
      <c r="D37" s="286"/>
      <c r="E37" s="287"/>
      <c r="F37" s="287"/>
      <c r="G37" s="324"/>
      <c r="H37" s="412"/>
      <c r="I37" s="312"/>
      <c r="J37" s="325"/>
      <c r="K37" s="338"/>
      <c r="L37" s="349"/>
      <c r="M37" s="328"/>
      <c r="N37" s="328"/>
      <c r="O37" s="328"/>
      <c r="P37" s="328"/>
      <c r="Q37" s="328"/>
      <c r="R37" s="292"/>
      <c r="S37" s="329"/>
      <c r="T37" s="337"/>
      <c r="U37" s="296"/>
      <c r="V37" s="305"/>
      <c r="W37" s="300"/>
      <c r="X37" s="340"/>
      <c r="Y37" s="333"/>
      <c r="Z37" s="301"/>
      <c r="AA37" s="301"/>
      <c r="AB37" s="333"/>
      <c r="AC37" s="301"/>
      <c r="AD37" s="301"/>
      <c r="AE37" s="334"/>
      <c r="AF37" s="301"/>
      <c r="AG37" s="301"/>
      <c r="AH37" s="334"/>
      <c r="AI37" s="331"/>
      <c r="AJ37" s="332"/>
      <c r="AK37" s="304"/>
      <c r="AL37" s="305"/>
      <c r="AM37" s="327"/>
      <c r="AN37" s="502"/>
      <c r="AO37" s="327"/>
      <c r="AP37" s="508"/>
      <c r="AQ37" s="327"/>
      <c r="AR37" s="328"/>
      <c r="AS37" s="306"/>
      <c r="AT37" s="323"/>
      <c r="AU37" s="308"/>
      <c r="AV37" s="309"/>
      <c r="AW37" s="308"/>
      <c r="AX37" s="310"/>
    </row>
    <row r="38" spans="1:50">
      <c r="A38" s="98">
        <f t="shared" si="0"/>
        <v>25</v>
      </c>
      <c r="B38" s="285"/>
      <c r="C38" s="285"/>
      <c r="D38" s="286"/>
      <c r="E38" s="287"/>
      <c r="F38" s="287"/>
      <c r="G38" s="287"/>
      <c r="H38" s="412"/>
      <c r="I38" s="287"/>
      <c r="J38" s="288"/>
      <c r="K38" s="289"/>
      <c r="L38" s="347"/>
      <c r="M38" s="291"/>
      <c r="N38" s="291"/>
      <c r="O38" s="291"/>
      <c r="P38" s="291"/>
      <c r="Q38" s="291"/>
      <c r="R38" s="292"/>
      <c r="S38" s="294"/>
      <c r="T38" s="295"/>
      <c r="U38" s="296"/>
      <c r="V38" s="305"/>
      <c r="W38" s="300"/>
      <c r="X38" s="301"/>
      <c r="Y38" s="302"/>
      <c r="Z38" s="301"/>
      <c r="AA38" s="301"/>
      <c r="AB38" s="302"/>
      <c r="AC38" s="301"/>
      <c r="AD38" s="301"/>
      <c r="AE38" s="303"/>
      <c r="AF38" s="301"/>
      <c r="AG38" s="301"/>
      <c r="AH38" s="303"/>
      <c r="AI38" s="298"/>
      <c r="AJ38" s="299"/>
      <c r="AK38" s="304"/>
      <c r="AL38" s="305"/>
      <c r="AM38" s="519"/>
      <c r="AN38" s="500"/>
      <c r="AO38" s="290"/>
      <c r="AP38" s="500"/>
      <c r="AQ38" s="290"/>
      <c r="AR38" s="291"/>
      <c r="AS38" s="306"/>
      <c r="AT38" s="307"/>
      <c r="AU38" s="308"/>
      <c r="AV38" s="309"/>
      <c r="AW38" s="308"/>
      <c r="AX38" s="310"/>
    </row>
    <row r="39" spans="1:50">
      <c r="A39" s="98">
        <f t="shared" si="0"/>
        <v>26</v>
      </c>
      <c r="B39" s="285"/>
      <c r="C39" s="285"/>
      <c r="D39" s="286"/>
      <c r="E39" s="287"/>
      <c r="F39" s="287"/>
      <c r="G39" s="312"/>
      <c r="H39" s="413"/>
      <c r="I39" s="287"/>
      <c r="J39" s="313"/>
      <c r="K39" s="314"/>
      <c r="L39" s="348"/>
      <c r="M39" s="316"/>
      <c r="N39" s="316"/>
      <c r="O39" s="316"/>
      <c r="P39" s="316"/>
      <c r="Q39" s="316"/>
      <c r="R39" s="292"/>
      <c r="S39" s="317"/>
      <c r="T39" s="318"/>
      <c r="U39" s="293"/>
      <c r="V39" s="305"/>
      <c r="W39" s="300"/>
      <c r="X39" s="301"/>
      <c r="Y39" s="321"/>
      <c r="Z39" s="301"/>
      <c r="AA39" s="301"/>
      <c r="AB39" s="321"/>
      <c r="AC39" s="301"/>
      <c r="AD39" s="301"/>
      <c r="AE39" s="322"/>
      <c r="AF39" s="301"/>
      <c r="AG39" s="301"/>
      <c r="AH39" s="322"/>
      <c r="AI39" s="319"/>
      <c r="AJ39" s="320"/>
      <c r="AK39" s="304"/>
      <c r="AL39" s="305"/>
      <c r="AM39" s="315"/>
      <c r="AN39" s="501"/>
      <c r="AO39" s="315"/>
      <c r="AP39" s="507"/>
      <c r="AQ39" s="315"/>
      <c r="AR39" s="316"/>
      <c r="AS39" s="306"/>
      <c r="AT39" s="323"/>
      <c r="AU39" s="308"/>
      <c r="AV39" s="309"/>
      <c r="AW39" s="308"/>
      <c r="AX39" s="310"/>
    </row>
    <row r="40" spans="1:50">
      <c r="A40" s="98">
        <f t="shared" si="0"/>
        <v>27</v>
      </c>
      <c r="B40" s="285"/>
      <c r="C40" s="285"/>
      <c r="D40" s="286"/>
      <c r="E40" s="287"/>
      <c r="F40" s="287"/>
      <c r="G40" s="324"/>
      <c r="H40" s="412"/>
      <c r="I40" s="287"/>
      <c r="J40" s="325"/>
      <c r="K40" s="326"/>
      <c r="L40" s="349"/>
      <c r="M40" s="328"/>
      <c r="N40" s="328"/>
      <c r="O40" s="328"/>
      <c r="P40" s="328"/>
      <c r="Q40" s="328"/>
      <c r="R40" s="292"/>
      <c r="S40" s="329"/>
      <c r="T40" s="330"/>
      <c r="U40" s="296"/>
      <c r="V40" s="305"/>
      <c r="W40" s="300"/>
      <c r="X40" s="301"/>
      <c r="Y40" s="333"/>
      <c r="Z40" s="301"/>
      <c r="AA40" s="301"/>
      <c r="AB40" s="333"/>
      <c r="AC40" s="301"/>
      <c r="AD40" s="301"/>
      <c r="AE40" s="334"/>
      <c r="AF40" s="301"/>
      <c r="AG40" s="301"/>
      <c r="AH40" s="334"/>
      <c r="AI40" s="331"/>
      <c r="AJ40" s="332"/>
      <c r="AK40" s="304"/>
      <c r="AL40" s="305"/>
      <c r="AM40" s="327"/>
      <c r="AN40" s="502"/>
      <c r="AO40" s="327"/>
      <c r="AP40" s="508"/>
      <c r="AQ40" s="327"/>
      <c r="AR40" s="328"/>
      <c r="AS40" s="306"/>
      <c r="AT40" s="323"/>
      <c r="AU40" s="308"/>
      <c r="AV40" s="309"/>
      <c r="AW40" s="308"/>
      <c r="AX40" s="310"/>
    </row>
    <row r="41" spans="1:50">
      <c r="A41" s="98">
        <f t="shared" si="0"/>
        <v>28</v>
      </c>
      <c r="B41" s="285"/>
      <c r="C41" s="285"/>
      <c r="D41" s="286"/>
      <c r="E41" s="287"/>
      <c r="F41" s="287"/>
      <c r="G41" s="324"/>
      <c r="H41" s="412"/>
      <c r="I41" s="287"/>
      <c r="J41" s="325"/>
      <c r="K41" s="326"/>
      <c r="L41" s="349"/>
      <c r="M41" s="328"/>
      <c r="N41" s="328"/>
      <c r="O41" s="328"/>
      <c r="P41" s="328"/>
      <c r="Q41" s="328"/>
      <c r="R41" s="292"/>
      <c r="S41" s="329"/>
      <c r="T41" s="330"/>
      <c r="U41" s="296"/>
      <c r="V41" s="305"/>
      <c r="W41" s="300"/>
      <c r="X41" s="301"/>
      <c r="Y41" s="333"/>
      <c r="Z41" s="301"/>
      <c r="AA41" s="301"/>
      <c r="AB41" s="333"/>
      <c r="AC41" s="301"/>
      <c r="AD41" s="301"/>
      <c r="AE41" s="334"/>
      <c r="AF41" s="301"/>
      <c r="AG41" s="301"/>
      <c r="AH41" s="334"/>
      <c r="AI41" s="331"/>
      <c r="AJ41" s="332"/>
      <c r="AK41" s="304"/>
      <c r="AL41" s="305"/>
      <c r="AM41" s="327"/>
      <c r="AN41" s="502"/>
      <c r="AO41" s="327"/>
      <c r="AP41" s="508"/>
      <c r="AQ41" s="327"/>
      <c r="AR41" s="328"/>
      <c r="AS41" s="306"/>
      <c r="AT41" s="323"/>
      <c r="AU41" s="308"/>
      <c r="AV41" s="309"/>
      <c r="AW41" s="308"/>
      <c r="AX41" s="335"/>
    </row>
    <row r="42" spans="1:50">
      <c r="A42" s="98">
        <f t="shared" si="0"/>
        <v>29</v>
      </c>
      <c r="B42" s="285"/>
      <c r="C42" s="285"/>
      <c r="D42" s="286"/>
      <c r="E42" s="287"/>
      <c r="F42" s="287"/>
      <c r="G42" s="324"/>
      <c r="H42" s="413"/>
      <c r="I42" s="287"/>
      <c r="J42" s="288"/>
      <c r="K42" s="314"/>
      <c r="L42" s="349"/>
      <c r="M42" s="328"/>
      <c r="N42" s="328"/>
      <c r="O42" s="328"/>
      <c r="P42" s="328"/>
      <c r="Q42" s="328"/>
      <c r="R42" s="292"/>
      <c r="S42" s="329"/>
      <c r="T42" s="330"/>
      <c r="U42" s="296"/>
      <c r="V42" s="305"/>
      <c r="W42" s="300"/>
      <c r="X42" s="301"/>
      <c r="Y42" s="333"/>
      <c r="Z42" s="301"/>
      <c r="AA42" s="301"/>
      <c r="AB42" s="333"/>
      <c r="AC42" s="301"/>
      <c r="AD42" s="301"/>
      <c r="AE42" s="334"/>
      <c r="AF42" s="301"/>
      <c r="AG42" s="301"/>
      <c r="AH42" s="334"/>
      <c r="AI42" s="331"/>
      <c r="AJ42" s="332"/>
      <c r="AK42" s="304"/>
      <c r="AL42" s="305"/>
      <c r="AM42" s="327"/>
      <c r="AN42" s="502"/>
      <c r="AO42" s="327"/>
      <c r="AP42" s="508"/>
      <c r="AQ42" s="327"/>
      <c r="AR42" s="328"/>
      <c r="AS42" s="306"/>
      <c r="AT42" s="323"/>
      <c r="AU42" s="308"/>
      <c r="AV42" s="309"/>
      <c r="AW42" s="308"/>
      <c r="AX42" s="310"/>
    </row>
    <row r="43" spans="1:50">
      <c r="A43" s="98">
        <f t="shared" si="0"/>
        <v>30</v>
      </c>
      <c r="B43" s="285"/>
      <c r="C43" s="285"/>
      <c r="D43" s="286"/>
      <c r="E43" s="287"/>
      <c r="F43" s="287"/>
      <c r="G43" s="287"/>
      <c r="H43" s="412"/>
      <c r="I43" s="287"/>
      <c r="J43" s="288"/>
      <c r="K43" s="289"/>
      <c r="L43" s="347"/>
      <c r="M43" s="291"/>
      <c r="N43" s="291"/>
      <c r="O43" s="291"/>
      <c r="P43" s="291"/>
      <c r="Q43" s="291"/>
      <c r="R43" s="292"/>
      <c r="S43" s="294"/>
      <c r="T43" s="295"/>
      <c r="U43" s="296"/>
      <c r="V43" s="305"/>
      <c r="W43" s="300"/>
      <c r="X43" s="301"/>
      <c r="Y43" s="302"/>
      <c r="Z43" s="301"/>
      <c r="AA43" s="301"/>
      <c r="AB43" s="302"/>
      <c r="AC43" s="301"/>
      <c r="AD43" s="301"/>
      <c r="AE43" s="303"/>
      <c r="AF43" s="301"/>
      <c r="AG43" s="301"/>
      <c r="AH43" s="303"/>
      <c r="AI43" s="298"/>
      <c r="AJ43" s="299"/>
      <c r="AK43" s="304"/>
      <c r="AL43" s="305"/>
      <c r="AM43" s="519"/>
      <c r="AN43" s="500"/>
      <c r="AO43" s="290"/>
      <c r="AP43" s="500"/>
      <c r="AQ43" s="290"/>
      <c r="AR43" s="291"/>
      <c r="AS43" s="306"/>
      <c r="AT43" s="307"/>
      <c r="AU43" s="308"/>
      <c r="AV43" s="309"/>
      <c r="AW43" s="308"/>
      <c r="AX43" s="310"/>
    </row>
    <row r="44" spans="1:50">
      <c r="A44" s="98">
        <f t="shared" si="0"/>
        <v>31</v>
      </c>
      <c r="B44" s="285"/>
      <c r="C44" s="285"/>
      <c r="D44" s="286"/>
      <c r="E44" s="287"/>
      <c r="F44" s="287"/>
      <c r="G44" s="312"/>
      <c r="H44" s="413"/>
      <c r="I44" s="287"/>
      <c r="J44" s="313"/>
      <c r="K44" s="314"/>
      <c r="L44" s="348"/>
      <c r="M44" s="316"/>
      <c r="N44" s="316"/>
      <c r="O44" s="316"/>
      <c r="P44" s="316"/>
      <c r="Q44" s="316"/>
      <c r="R44" s="292"/>
      <c r="S44" s="317"/>
      <c r="T44" s="318"/>
      <c r="U44" s="293"/>
      <c r="V44" s="305"/>
      <c r="W44" s="300"/>
      <c r="X44" s="301"/>
      <c r="Y44" s="321"/>
      <c r="Z44" s="301"/>
      <c r="AA44" s="301"/>
      <c r="AB44" s="321"/>
      <c r="AC44" s="301"/>
      <c r="AD44" s="301"/>
      <c r="AE44" s="322"/>
      <c r="AF44" s="301"/>
      <c r="AG44" s="301"/>
      <c r="AH44" s="322"/>
      <c r="AI44" s="319"/>
      <c r="AJ44" s="320"/>
      <c r="AK44" s="304"/>
      <c r="AL44" s="305"/>
      <c r="AM44" s="315"/>
      <c r="AN44" s="501"/>
      <c r="AO44" s="315"/>
      <c r="AP44" s="507"/>
      <c r="AQ44" s="315"/>
      <c r="AR44" s="316"/>
      <c r="AS44" s="306"/>
      <c r="AT44" s="323"/>
      <c r="AU44" s="308"/>
      <c r="AV44" s="309"/>
      <c r="AW44" s="308"/>
      <c r="AX44" s="310"/>
    </row>
    <row r="45" spans="1:50">
      <c r="A45" s="98">
        <f t="shared" si="0"/>
        <v>32</v>
      </c>
      <c r="B45" s="285"/>
      <c r="C45" s="285"/>
      <c r="D45" s="286"/>
      <c r="E45" s="287"/>
      <c r="F45" s="287"/>
      <c r="G45" s="324"/>
      <c r="H45" s="412"/>
      <c r="I45" s="287"/>
      <c r="J45" s="325"/>
      <c r="K45" s="326"/>
      <c r="L45" s="349"/>
      <c r="M45" s="328"/>
      <c r="N45" s="328"/>
      <c r="O45" s="328"/>
      <c r="P45" s="328"/>
      <c r="Q45" s="328"/>
      <c r="R45" s="292"/>
      <c r="S45" s="329"/>
      <c r="T45" s="330"/>
      <c r="U45" s="296"/>
      <c r="V45" s="305"/>
      <c r="W45" s="300"/>
      <c r="X45" s="301"/>
      <c r="Y45" s="333"/>
      <c r="Z45" s="301"/>
      <c r="AA45" s="301"/>
      <c r="AB45" s="333"/>
      <c r="AC45" s="301"/>
      <c r="AD45" s="301"/>
      <c r="AE45" s="334"/>
      <c r="AF45" s="301"/>
      <c r="AG45" s="301"/>
      <c r="AH45" s="334"/>
      <c r="AI45" s="331"/>
      <c r="AJ45" s="332"/>
      <c r="AK45" s="304"/>
      <c r="AL45" s="305"/>
      <c r="AM45" s="327"/>
      <c r="AN45" s="502"/>
      <c r="AO45" s="327"/>
      <c r="AP45" s="508"/>
      <c r="AQ45" s="327"/>
      <c r="AR45" s="328"/>
      <c r="AS45" s="306"/>
      <c r="AT45" s="323"/>
      <c r="AU45" s="308"/>
      <c r="AV45" s="309"/>
      <c r="AW45" s="308"/>
      <c r="AX45" s="310"/>
    </row>
    <row r="46" spans="1:50">
      <c r="A46" s="98">
        <f t="shared" si="0"/>
        <v>33</v>
      </c>
      <c r="B46" s="285"/>
      <c r="C46" s="285"/>
      <c r="D46" s="286"/>
      <c r="E46" s="287"/>
      <c r="F46" s="287"/>
      <c r="G46" s="324"/>
      <c r="H46" s="412"/>
      <c r="I46" s="287"/>
      <c r="J46" s="325"/>
      <c r="K46" s="326"/>
      <c r="L46" s="349"/>
      <c r="M46" s="328"/>
      <c r="N46" s="328"/>
      <c r="O46" s="328"/>
      <c r="P46" s="328"/>
      <c r="Q46" s="328"/>
      <c r="R46" s="292"/>
      <c r="S46" s="329"/>
      <c r="T46" s="330"/>
      <c r="U46" s="296"/>
      <c r="V46" s="305"/>
      <c r="W46" s="300"/>
      <c r="X46" s="301"/>
      <c r="Y46" s="333"/>
      <c r="Z46" s="301"/>
      <c r="AA46" s="301"/>
      <c r="AB46" s="333"/>
      <c r="AC46" s="301"/>
      <c r="AD46" s="301"/>
      <c r="AE46" s="334"/>
      <c r="AF46" s="301"/>
      <c r="AG46" s="301"/>
      <c r="AH46" s="334"/>
      <c r="AI46" s="331"/>
      <c r="AJ46" s="332"/>
      <c r="AK46" s="304"/>
      <c r="AL46" s="305"/>
      <c r="AM46" s="327"/>
      <c r="AN46" s="502"/>
      <c r="AO46" s="327"/>
      <c r="AP46" s="508"/>
      <c r="AQ46" s="327"/>
      <c r="AR46" s="328"/>
      <c r="AS46" s="306"/>
      <c r="AT46" s="323"/>
      <c r="AU46" s="308"/>
      <c r="AV46" s="309"/>
      <c r="AW46" s="308"/>
      <c r="AX46" s="335"/>
    </row>
    <row r="47" spans="1:50">
      <c r="A47" s="98">
        <f t="shared" si="0"/>
        <v>34</v>
      </c>
      <c r="B47" s="285"/>
      <c r="C47" s="285"/>
      <c r="D47" s="286"/>
      <c r="E47" s="287"/>
      <c r="F47" s="287"/>
      <c r="G47" s="324"/>
      <c r="H47" s="413"/>
      <c r="I47" s="287"/>
      <c r="J47" s="288"/>
      <c r="K47" s="314"/>
      <c r="L47" s="349"/>
      <c r="M47" s="328"/>
      <c r="N47" s="328"/>
      <c r="O47" s="328"/>
      <c r="P47" s="328"/>
      <c r="Q47" s="328"/>
      <c r="R47" s="292"/>
      <c r="S47" s="329"/>
      <c r="T47" s="330"/>
      <c r="U47" s="296"/>
      <c r="V47" s="305"/>
      <c r="W47" s="300"/>
      <c r="X47" s="301"/>
      <c r="Y47" s="333"/>
      <c r="Z47" s="301"/>
      <c r="AA47" s="301"/>
      <c r="AB47" s="333"/>
      <c r="AC47" s="301"/>
      <c r="AD47" s="301"/>
      <c r="AE47" s="334"/>
      <c r="AF47" s="301"/>
      <c r="AG47" s="301"/>
      <c r="AH47" s="334"/>
      <c r="AI47" s="331"/>
      <c r="AJ47" s="332"/>
      <c r="AK47" s="304"/>
      <c r="AL47" s="305"/>
      <c r="AM47" s="327"/>
      <c r="AN47" s="502"/>
      <c r="AO47" s="327"/>
      <c r="AP47" s="508"/>
      <c r="AQ47" s="327"/>
      <c r="AR47" s="328"/>
      <c r="AS47" s="306"/>
      <c r="AT47" s="323"/>
      <c r="AU47" s="308"/>
      <c r="AV47" s="309"/>
      <c r="AW47" s="308"/>
      <c r="AX47" s="310"/>
    </row>
    <row r="48" spans="1:50">
      <c r="A48" s="98">
        <f t="shared" si="0"/>
        <v>35</v>
      </c>
      <c r="B48" s="285"/>
      <c r="C48" s="285"/>
      <c r="D48" s="286"/>
      <c r="E48" s="287"/>
      <c r="F48" s="287"/>
      <c r="G48" s="324"/>
      <c r="H48" s="414"/>
      <c r="I48" s="287"/>
      <c r="J48" s="325"/>
      <c r="K48" s="336"/>
      <c r="L48" s="349"/>
      <c r="M48" s="328"/>
      <c r="N48" s="328"/>
      <c r="O48" s="328"/>
      <c r="P48" s="328"/>
      <c r="Q48" s="328"/>
      <c r="R48" s="292"/>
      <c r="S48" s="329"/>
      <c r="T48" s="330"/>
      <c r="U48" s="296"/>
      <c r="V48" s="305"/>
      <c r="W48" s="300"/>
      <c r="X48" s="301"/>
      <c r="Y48" s="333"/>
      <c r="Z48" s="301"/>
      <c r="AA48" s="301"/>
      <c r="AB48" s="333"/>
      <c r="AC48" s="301"/>
      <c r="AD48" s="301"/>
      <c r="AE48" s="334"/>
      <c r="AF48" s="301"/>
      <c r="AG48" s="301"/>
      <c r="AH48" s="334"/>
      <c r="AI48" s="331"/>
      <c r="AJ48" s="332"/>
      <c r="AK48" s="304"/>
      <c r="AL48" s="305"/>
      <c r="AM48" s="327"/>
      <c r="AN48" s="502"/>
      <c r="AO48" s="327"/>
      <c r="AP48" s="508"/>
      <c r="AQ48" s="327"/>
      <c r="AR48" s="328"/>
      <c r="AS48" s="306"/>
      <c r="AT48" s="323"/>
      <c r="AU48" s="308"/>
      <c r="AV48" s="309"/>
      <c r="AW48" s="308"/>
      <c r="AX48" s="310"/>
    </row>
    <row r="49" spans="1:50">
      <c r="A49" s="98">
        <f t="shared" si="0"/>
        <v>36</v>
      </c>
      <c r="B49" s="285"/>
      <c r="C49" s="285"/>
      <c r="D49" s="286"/>
      <c r="E49" s="287"/>
      <c r="F49" s="287"/>
      <c r="G49" s="287"/>
      <c r="H49" s="412"/>
      <c r="I49" s="287"/>
      <c r="J49" s="288"/>
      <c r="K49" s="289"/>
      <c r="L49" s="347"/>
      <c r="M49" s="291"/>
      <c r="N49" s="291"/>
      <c r="O49" s="291"/>
      <c r="P49" s="291"/>
      <c r="Q49" s="291"/>
      <c r="R49" s="292"/>
      <c r="S49" s="294"/>
      <c r="T49" s="295"/>
      <c r="U49" s="296"/>
      <c r="V49" s="305"/>
      <c r="W49" s="300"/>
      <c r="X49" s="301"/>
      <c r="Y49" s="302"/>
      <c r="Z49" s="301"/>
      <c r="AA49" s="301"/>
      <c r="AB49" s="302"/>
      <c r="AC49" s="301"/>
      <c r="AD49" s="301"/>
      <c r="AE49" s="303"/>
      <c r="AF49" s="301"/>
      <c r="AG49" s="301"/>
      <c r="AH49" s="303"/>
      <c r="AI49" s="298"/>
      <c r="AJ49" s="299"/>
      <c r="AK49" s="304"/>
      <c r="AL49" s="305"/>
      <c r="AM49" s="290"/>
      <c r="AN49" s="503"/>
      <c r="AO49" s="290"/>
      <c r="AP49" s="500"/>
      <c r="AQ49" s="290"/>
      <c r="AR49" s="291"/>
      <c r="AS49" s="306"/>
      <c r="AT49" s="323"/>
      <c r="AU49" s="308"/>
      <c r="AV49" s="309"/>
      <c r="AW49" s="308"/>
      <c r="AX49" s="335"/>
    </row>
    <row r="50" spans="1:50">
      <c r="A50" s="98">
        <f t="shared" si="0"/>
        <v>37</v>
      </c>
      <c r="B50" s="285"/>
      <c r="C50" s="285"/>
      <c r="D50" s="286"/>
      <c r="E50" s="287"/>
      <c r="F50" s="287"/>
      <c r="G50" s="312"/>
      <c r="H50" s="412"/>
      <c r="I50" s="287"/>
      <c r="J50" s="313"/>
      <c r="K50" s="326"/>
      <c r="L50" s="348"/>
      <c r="M50" s="316"/>
      <c r="N50" s="316"/>
      <c r="O50" s="316"/>
      <c r="P50" s="316"/>
      <c r="Q50" s="316"/>
      <c r="R50" s="292"/>
      <c r="S50" s="317"/>
      <c r="T50" s="318"/>
      <c r="U50" s="296"/>
      <c r="V50" s="305"/>
      <c r="W50" s="300"/>
      <c r="X50" s="301"/>
      <c r="Y50" s="321"/>
      <c r="Z50" s="301"/>
      <c r="AA50" s="301"/>
      <c r="AB50" s="321"/>
      <c r="AC50" s="301"/>
      <c r="AD50" s="301"/>
      <c r="AE50" s="322"/>
      <c r="AF50" s="301"/>
      <c r="AG50" s="301"/>
      <c r="AH50" s="322"/>
      <c r="AI50" s="298"/>
      <c r="AJ50" s="299"/>
      <c r="AK50" s="304"/>
      <c r="AL50" s="305"/>
      <c r="AM50" s="519"/>
      <c r="AN50" s="500"/>
      <c r="AO50" s="290"/>
      <c r="AP50" s="500"/>
      <c r="AQ50" s="290"/>
      <c r="AR50" s="291"/>
      <c r="AS50" s="306"/>
      <c r="AT50" s="323"/>
      <c r="AU50" s="308"/>
      <c r="AV50" s="309"/>
      <c r="AW50" s="308"/>
      <c r="AX50" s="310"/>
    </row>
    <row r="51" spans="1:50">
      <c r="A51" s="98">
        <f t="shared" si="0"/>
        <v>38</v>
      </c>
      <c r="B51" s="285"/>
      <c r="C51" s="285"/>
      <c r="D51" s="286"/>
      <c r="E51" s="287"/>
      <c r="F51" s="287"/>
      <c r="G51" s="324"/>
      <c r="H51" s="412"/>
      <c r="I51" s="287"/>
      <c r="J51" s="325"/>
      <c r="K51" s="326"/>
      <c r="L51" s="349"/>
      <c r="M51" s="328"/>
      <c r="N51" s="328"/>
      <c r="O51" s="328"/>
      <c r="P51" s="328"/>
      <c r="Q51" s="328"/>
      <c r="R51" s="292"/>
      <c r="S51" s="329"/>
      <c r="T51" s="337"/>
      <c r="U51" s="296"/>
      <c r="V51" s="305"/>
      <c r="W51" s="300"/>
      <c r="X51" s="301"/>
      <c r="Y51" s="333"/>
      <c r="Z51" s="301"/>
      <c r="AA51" s="301"/>
      <c r="AB51" s="333"/>
      <c r="AC51" s="301"/>
      <c r="AD51" s="301"/>
      <c r="AE51" s="334"/>
      <c r="AF51" s="301"/>
      <c r="AG51" s="301"/>
      <c r="AH51" s="334"/>
      <c r="AI51" s="319"/>
      <c r="AJ51" s="320"/>
      <c r="AK51" s="304"/>
      <c r="AL51" s="305"/>
      <c r="AM51" s="315"/>
      <c r="AN51" s="501"/>
      <c r="AO51" s="315"/>
      <c r="AP51" s="507"/>
      <c r="AQ51" s="315"/>
      <c r="AR51" s="316"/>
      <c r="AS51" s="306"/>
      <c r="AT51" s="323"/>
      <c r="AU51" s="308"/>
      <c r="AV51" s="309"/>
      <c r="AW51" s="308"/>
      <c r="AX51" s="310"/>
    </row>
    <row r="52" spans="1:50">
      <c r="A52" s="98">
        <f t="shared" si="0"/>
        <v>39</v>
      </c>
      <c r="B52" s="285"/>
      <c r="C52" s="285"/>
      <c r="D52" s="286"/>
      <c r="E52" s="287"/>
      <c r="F52" s="287"/>
      <c r="G52" s="324"/>
      <c r="H52" s="412"/>
      <c r="I52" s="287"/>
      <c r="J52" s="325"/>
      <c r="K52" s="338"/>
      <c r="L52" s="349"/>
      <c r="M52" s="328"/>
      <c r="N52" s="328"/>
      <c r="O52" s="328"/>
      <c r="P52" s="328"/>
      <c r="Q52" s="328"/>
      <c r="R52" s="292"/>
      <c r="S52" s="297"/>
      <c r="T52" s="337"/>
      <c r="U52" s="296"/>
      <c r="V52" s="305"/>
      <c r="W52" s="300"/>
      <c r="X52" s="339"/>
      <c r="Y52" s="333"/>
      <c r="Z52" s="301"/>
      <c r="AA52" s="301"/>
      <c r="AB52" s="333"/>
      <c r="AC52" s="301"/>
      <c r="AD52" s="301"/>
      <c r="AE52" s="334"/>
      <c r="AF52" s="301"/>
      <c r="AG52" s="301"/>
      <c r="AH52" s="334"/>
      <c r="AI52" s="331"/>
      <c r="AJ52" s="332"/>
      <c r="AK52" s="304"/>
      <c r="AL52" s="305"/>
      <c r="AM52" s="327"/>
      <c r="AN52" s="502"/>
      <c r="AO52" s="327"/>
      <c r="AP52" s="508"/>
      <c r="AQ52" s="327"/>
      <c r="AR52" s="328"/>
      <c r="AS52" s="306"/>
      <c r="AT52" s="323"/>
      <c r="AU52" s="308"/>
      <c r="AV52" s="309"/>
      <c r="AW52" s="308"/>
      <c r="AX52" s="310"/>
    </row>
    <row r="53" spans="1:50">
      <c r="A53" s="98">
        <f t="shared" si="0"/>
        <v>40</v>
      </c>
      <c r="B53" s="285"/>
      <c r="C53" s="285"/>
      <c r="D53" s="286"/>
      <c r="E53" s="287"/>
      <c r="F53" s="287"/>
      <c r="G53" s="324"/>
      <c r="H53" s="412"/>
      <c r="I53" s="287"/>
      <c r="J53" s="288"/>
      <c r="K53" s="326"/>
      <c r="L53" s="349"/>
      <c r="M53" s="328"/>
      <c r="N53" s="328"/>
      <c r="O53" s="328"/>
      <c r="P53" s="328"/>
      <c r="Q53" s="328"/>
      <c r="R53" s="292"/>
      <c r="S53" s="329"/>
      <c r="T53" s="337"/>
      <c r="U53" s="296"/>
      <c r="V53" s="305"/>
      <c r="W53" s="300"/>
      <c r="X53" s="340"/>
      <c r="Y53" s="333"/>
      <c r="Z53" s="301"/>
      <c r="AA53" s="301"/>
      <c r="AB53" s="333"/>
      <c r="AC53" s="301"/>
      <c r="AD53" s="301"/>
      <c r="AE53" s="334"/>
      <c r="AF53" s="301"/>
      <c r="AG53" s="301"/>
      <c r="AH53" s="334"/>
      <c r="AI53" s="331"/>
      <c r="AJ53" s="332"/>
      <c r="AK53" s="304"/>
      <c r="AL53" s="305"/>
      <c r="AM53" s="327"/>
      <c r="AN53" s="502"/>
      <c r="AO53" s="327"/>
      <c r="AP53" s="508"/>
      <c r="AQ53" s="327"/>
      <c r="AR53" s="328"/>
      <c r="AS53" s="306"/>
      <c r="AT53" s="323"/>
      <c r="AU53" s="308"/>
      <c r="AV53" s="309"/>
      <c r="AW53" s="308"/>
      <c r="AX53" s="310"/>
    </row>
    <row r="54" spans="1:50">
      <c r="A54" s="98">
        <f t="shared" si="0"/>
        <v>41</v>
      </c>
      <c r="B54" s="285"/>
      <c r="C54" s="285"/>
      <c r="D54" s="286"/>
      <c r="E54" s="287"/>
      <c r="F54" s="287"/>
      <c r="G54" s="324"/>
      <c r="H54" s="412"/>
      <c r="I54" s="287"/>
      <c r="J54" s="325"/>
      <c r="K54" s="326"/>
      <c r="L54" s="349"/>
      <c r="M54" s="328"/>
      <c r="N54" s="328"/>
      <c r="O54" s="328"/>
      <c r="P54" s="328"/>
      <c r="Q54" s="328"/>
      <c r="R54" s="292"/>
      <c r="S54" s="329"/>
      <c r="T54" s="337"/>
      <c r="U54" s="296"/>
      <c r="V54" s="305"/>
      <c r="W54" s="341"/>
      <c r="X54" s="340"/>
      <c r="Y54" s="333"/>
      <c r="Z54" s="301"/>
      <c r="AA54" s="301"/>
      <c r="AB54" s="333"/>
      <c r="AC54" s="301"/>
      <c r="AD54" s="301"/>
      <c r="AE54" s="334"/>
      <c r="AF54" s="301"/>
      <c r="AG54" s="301"/>
      <c r="AH54" s="334"/>
      <c r="AI54" s="331"/>
      <c r="AJ54" s="332"/>
      <c r="AK54" s="304"/>
      <c r="AL54" s="305"/>
      <c r="AM54" s="327"/>
      <c r="AN54" s="502"/>
      <c r="AO54" s="327"/>
      <c r="AP54" s="508"/>
      <c r="AQ54" s="327"/>
      <c r="AR54" s="328"/>
      <c r="AS54" s="306"/>
      <c r="AT54" s="323"/>
      <c r="AU54" s="308"/>
      <c r="AV54" s="309"/>
      <c r="AW54" s="308"/>
      <c r="AX54" s="310"/>
    </row>
    <row r="55" spans="1:50">
      <c r="A55" s="98">
        <f t="shared" si="0"/>
        <v>42</v>
      </c>
      <c r="B55" s="285"/>
      <c r="C55" s="285"/>
      <c r="D55" s="286"/>
      <c r="E55" s="287"/>
      <c r="F55" s="287"/>
      <c r="G55" s="287"/>
      <c r="H55" s="412"/>
      <c r="I55" s="287"/>
      <c r="J55" s="288"/>
      <c r="K55" s="326"/>
      <c r="L55" s="347"/>
      <c r="M55" s="291"/>
      <c r="N55" s="291"/>
      <c r="O55" s="291"/>
      <c r="P55" s="291"/>
      <c r="Q55" s="291"/>
      <c r="R55" s="292"/>
      <c r="S55" s="294"/>
      <c r="T55" s="343"/>
      <c r="U55" s="296"/>
      <c r="V55" s="305"/>
      <c r="W55" s="344"/>
      <c r="X55" s="340"/>
      <c r="Y55" s="302"/>
      <c r="Z55" s="301"/>
      <c r="AA55" s="301"/>
      <c r="AB55" s="302"/>
      <c r="AC55" s="301"/>
      <c r="AD55" s="301"/>
      <c r="AE55" s="303"/>
      <c r="AF55" s="301"/>
      <c r="AG55" s="301"/>
      <c r="AH55" s="303"/>
      <c r="AI55" s="331"/>
      <c r="AJ55" s="332"/>
      <c r="AK55" s="304"/>
      <c r="AL55" s="305"/>
      <c r="AM55" s="327"/>
      <c r="AN55" s="502"/>
      <c r="AO55" s="327"/>
      <c r="AP55" s="508"/>
      <c r="AQ55" s="327"/>
      <c r="AR55" s="328"/>
      <c r="AS55" s="306"/>
      <c r="AT55" s="323"/>
      <c r="AU55" s="308"/>
      <c r="AV55" s="309"/>
      <c r="AW55" s="308"/>
      <c r="AX55" s="310"/>
    </row>
    <row r="56" spans="1:50">
      <c r="A56" s="98">
        <f t="shared" si="0"/>
        <v>43</v>
      </c>
      <c r="B56" s="285"/>
      <c r="C56" s="285"/>
      <c r="D56" s="286"/>
      <c r="E56" s="287"/>
      <c r="F56" s="287"/>
      <c r="G56" s="312"/>
      <c r="H56" s="412"/>
      <c r="I56" s="287"/>
      <c r="J56" s="288"/>
      <c r="K56" s="289"/>
      <c r="L56" s="348"/>
      <c r="M56" s="316"/>
      <c r="N56" s="316"/>
      <c r="O56" s="316"/>
      <c r="P56" s="316"/>
      <c r="Q56" s="316"/>
      <c r="R56" s="292"/>
      <c r="S56" s="317"/>
      <c r="T56" s="345"/>
      <c r="U56" s="296"/>
      <c r="V56" s="305"/>
      <c r="W56" s="344"/>
      <c r="X56" s="340"/>
      <c r="Y56" s="321"/>
      <c r="Z56" s="301"/>
      <c r="AA56" s="301"/>
      <c r="AB56" s="321"/>
      <c r="AC56" s="301"/>
      <c r="AD56" s="301"/>
      <c r="AE56" s="322"/>
      <c r="AF56" s="301"/>
      <c r="AG56" s="301"/>
      <c r="AH56" s="322"/>
      <c r="AI56" s="298"/>
      <c r="AJ56" s="299"/>
      <c r="AK56" s="304"/>
      <c r="AL56" s="305"/>
      <c r="AM56" s="290"/>
      <c r="AN56" s="503"/>
      <c r="AO56" s="290"/>
      <c r="AP56" s="500"/>
      <c r="AQ56" s="290"/>
      <c r="AR56" s="291"/>
      <c r="AS56" s="306"/>
      <c r="AT56" s="323"/>
      <c r="AU56" s="308"/>
      <c r="AV56" s="309"/>
      <c r="AW56" s="308"/>
      <c r="AX56" s="310"/>
    </row>
    <row r="57" spans="1:50">
      <c r="A57" s="98">
        <f t="shared" si="0"/>
        <v>44</v>
      </c>
      <c r="B57" s="285"/>
      <c r="C57" s="285"/>
      <c r="D57" s="286"/>
      <c r="E57" s="287"/>
      <c r="F57" s="287"/>
      <c r="G57" s="324"/>
      <c r="H57" s="412"/>
      <c r="I57" s="324"/>
      <c r="J57" s="325"/>
      <c r="K57" s="338"/>
      <c r="L57" s="349"/>
      <c r="M57" s="328"/>
      <c r="N57" s="328"/>
      <c r="O57" s="328"/>
      <c r="P57" s="328"/>
      <c r="Q57" s="328"/>
      <c r="R57" s="292"/>
      <c r="S57" s="329"/>
      <c r="T57" s="337"/>
      <c r="U57" s="296"/>
      <c r="V57" s="305"/>
      <c r="W57" s="300"/>
      <c r="X57" s="340"/>
      <c r="Y57" s="333"/>
      <c r="Z57" s="301"/>
      <c r="AA57" s="301"/>
      <c r="AB57" s="333"/>
      <c r="AC57" s="301"/>
      <c r="AD57" s="301"/>
      <c r="AE57" s="334"/>
      <c r="AF57" s="301"/>
      <c r="AG57" s="301"/>
      <c r="AH57" s="334"/>
      <c r="AI57" s="298"/>
      <c r="AJ57" s="299"/>
      <c r="AK57" s="304"/>
      <c r="AL57" s="305"/>
      <c r="AM57" s="519"/>
      <c r="AN57" s="500"/>
      <c r="AO57" s="290"/>
      <c r="AP57" s="500"/>
      <c r="AQ57" s="290"/>
      <c r="AR57" s="291"/>
      <c r="AS57" s="306"/>
      <c r="AT57" s="323"/>
      <c r="AU57" s="308"/>
      <c r="AV57" s="309"/>
      <c r="AW57" s="308"/>
      <c r="AX57" s="310"/>
    </row>
    <row r="58" spans="1:50">
      <c r="A58" s="98">
        <f t="shared" si="0"/>
        <v>45</v>
      </c>
      <c r="B58" s="285"/>
      <c r="C58" s="285"/>
      <c r="D58" s="286"/>
      <c r="E58" s="287"/>
      <c r="F58" s="287"/>
      <c r="G58" s="324"/>
      <c r="H58" s="412"/>
      <c r="I58" s="324"/>
      <c r="J58" s="325"/>
      <c r="K58" s="289"/>
      <c r="L58" s="349"/>
      <c r="M58" s="328"/>
      <c r="N58" s="328"/>
      <c r="O58" s="328"/>
      <c r="P58" s="328"/>
      <c r="Q58" s="328"/>
      <c r="R58" s="292"/>
      <c r="S58" s="297"/>
      <c r="T58" s="337"/>
      <c r="U58" s="296"/>
      <c r="V58" s="305"/>
      <c r="W58" s="341"/>
      <c r="X58" s="301"/>
      <c r="Y58" s="333"/>
      <c r="Z58" s="301"/>
      <c r="AA58" s="301"/>
      <c r="AB58" s="333"/>
      <c r="AC58" s="301"/>
      <c r="AD58" s="301"/>
      <c r="AE58" s="334"/>
      <c r="AF58" s="301"/>
      <c r="AG58" s="301"/>
      <c r="AH58" s="334"/>
      <c r="AI58" s="319"/>
      <c r="AJ58" s="320"/>
      <c r="AK58" s="304"/>
      <c r="AL58" s="305"/>
      <c r="AM58" s="315"/>
      <c r="AN58" s="501"/>
      <c r="AO58" s="315"/>
      <c r="AP58" s="507"/>
      <c r="AQ58" s="315"/>
      <c r="AR58" s="316"/>
      <c r="AS58" s="306"/>
      <c r="AT58" s="323"/>
      <c r="AU58" s="308"/>
      <c r="AV58" s="309"/>
      <c r="AW58" s="308"/>
      <c r="AX58" s="310"/>
    </row>
    <row r="59" spans="1:50">
      <c r="A59" s="98">
        <f t="shared" si="0"/>
        <v>46</v>
      </c>
      <c r="B59" s="285"/>
      <c r="C59" s="285"/>
      <c r="D59" s="286"/>
      <c r="E59" s="287"/>
      <c r="F59" s="287"/>
      <c r="G59" s="324"/>
      <c r="H59" s="412"/>
      <c r="I59" s="324"/>
      <c r="J59" s="325"/>
      <c r="K59" s="338"/>
      <c r="L59" s="349"/>
      <c r="M59" s="328"/>
      <c r="N59" s="328"/>
      <c r="O59" s="328"/>
      <c r="P59" s="328"/>
      <c r="Q59" s="328"/>
      <c r="R59" s="292"/>
      <c r="S59" s="329"/>
      <c r="T59" s="337"/>
      <c r="U59" s="296"/>
      <c r="V59" s="305"/>
      <c r="W59" s="344"/>
      <c r="X59" s="301"/>
      <c r="Y59" s="333"/>
      <c r="Z59" s="301"/>
      <c r="AA59" s="301"/>
      <c r="AB59" s="333"/>
      <c r="AC59" s="301"/>
      <c r="AD59" s="301"/>
      <c r="AE59" s="334"/>
      <c r="AF59" s="301"/>
      <c r="AG59" s="301"/>
      <c r="AH59" s="334"/>
      <c r="AI59" s="331"/>
      <c r="AJ59" s="332"/>
      <c r="AK59" s="342"/>
      <c r="AL59" s="305"/>
      <c r="AM59" s="327"/>
      <c r="AN59" s="502"/>
      <c r="AO59" s="327"/>
      <c r="AP59" s="508"/>
      <c r="AQ59" s="327"/>
      <c r="AR59" s="328"/>
      <c r="AS59" s="306"/>
      <c r="AT59" s="323"/>
      <c r="AU59" s="308"/>
      <c r="AV59" s="309"/>
      <c r="AW59" s="308"/>
      <c r="AX59" s="310"/>
    </row>
    <row r="60" spans="1:50">
      <c r="A60" s="98">
        <f t="shared" si="0"/>
        <v>47</v>
      </c>
      <c r="B60" s="285"/>
      <c r="C60" s="285"/>
      <c r="D60" s="286"/>
      <c r="E60" s="287"/>
      <c r="F60" s="287"/>
      <c r="G60" s="324"/>
      <c r="H60" s="412"/>
      <c r="I60" s="324"/>
      <c r="J60" s="325"/>
      <c r="K60" s="338"/>
      <c r="L60" s="349"/>
      <c r="M60" s="328"/>
      <c r="N60" s="328"/>
      <c r="O60" s="328"/>
      <c r="P60" s="328"/>
      <c r="Q60" s="328"/>
      <c r="R60" s="292"/>
      <c r="S60" s="329"/>
      <c r="T60" s="337"/>
      <c r="U60" s="296"/>
      <c r="V60" s="305"/>
      <c r="W60" s="300"/>
      <c r="X60" s="301"/>
      <c r="Y60" s="333"/>
      <c r="Z60" s="301"/>
      <c r="AA60" s="301"/>
      <c r="AB60" s="333"/>
      <c r="AC60" s="301"/>
      <c r="AD60" s="301"/>
      <c r="AE60" s="334"/>
      <c r="AF60" s="301"/>
      <c r="AG60" s="301"/>
      <c r="AH60" s="334"/>
      <c r="AI60" s="331"/>
      <c r="AJ60" s="332"/>
      <c r="AK60" s="304"/>
      <c r="AL60" s="305"/>
      <c r="AM60" s="327"/>
      <c r="AN60" s="502"/>
      <c r="AO60" s="327"/>
      <c r="AP60" s="508"/>
      <c r="AQ60" s="327"/>
      <c r="AR60" s="328"/>
      <c r="AS60" s="306"/>
      <c r="AT60" s="323"/>
      <c r="AU60" s="308"/>
      <c r="AV60" s="309"/>
      <c r="AW60" s="308"/>
      <c r="AX60" s="310"/>
    </row>
    <row r="61" spans="1:50">
      <c r="A61" s="98">
        <f t="shared" si="0"/>
        <v>48</v>
      </c>
      <c r="B61" s="285"/>
      <c r="C61" s="285"/>
      <c r="D61" s="286"/>
      <c r="E61" s="287"/>
      <c r="F61" s="287"/>
      <c r="G61" s="287"/>
      <c r="H61" s="412"/>
      <c r="I61" s="287"/>
      <c r="J61" s="325"/>
      <c r="K61" s="326"/>
      <c r="L61" s="347"/>
      <c r="M61" s="291"/>
      <c r="N61" s="291"/>
      <c r="O61" s="291"/>
      <c r="P61" s="291"/>
      <c r="Q61" s="291"/>
      <c r="R61" s="292"/>
      <c r="S61" s="294"/>
      <c r="T61" s="343"/>
      <c r="U61" s="296"/>
      <c r="V61" s="305"/>
      <c r="W61" s="341"/>
      <c r="X61" s="301"/>
      <c r="Y61" s="302"/>
      <c r="Z61" s="301"/>
      <c r="AA61" s="301"/>
      <c r="AB61" s="302"/>
      <c r="AC61" s="301"/>
      <c r="AD61" s="301"/>
      <c r="AE61" s="303"/>
      <c r="AF61" s="301"/>
      <c r="AG61" s="301"/>
      <c r="AH61" s="303"/>
      <c r="AI61" s="331"/>
      <c r="AJ61" s="332"/>
      <c r="AK61" s="304"/>
      <c r="AL61" s="305"/>
      <c r="AM61" s="327"/>
      <c r="AN61" s="502"/>
      <c r="AO61" s="327"/>
      <c r="AP61" s="508"/>
      <c r="AQ61" s="327"/>
      <c r="AR61" s="328"/>
      <c r="AS61" s="306"/>
      <c r="AT61" s="323"/>
      <c r="AU61" s="308"/>
      <c r="AV61" s="309"/>
      <c r="AW61" s="308"/>
      <c r="AX61" s="310"/>
    </row>
    <row r="62" spans="1:50">
      <c r="A62" s="98">
        <f t="shared" si="0"/>
        <v>49</v>
      </c>
      <c r="B62" s="285"/>
      <c r="C62" s="285"/>
      <c r="D62" s="286"/>
      <c r="E62" s="287"/>
      <c r="F62" s="287"/>
      <c r="G62" s="312"/>
      <c r="H62" s="412"/>
      <c r="I62" s="312"/>
      <c r="J62" s="325"/>
      <c r="K62" s="338"/>
      <c r="L62" s="348"/>
      <c r="M62" s="316"/>
      <c r="N62" s="316"/>
      <c r="O62" s="316"/>
      <c r="P62" s="316"/>
      <c r="Q62" s="316"/>
      <c r="R62" s="292"/>
      <c r="S62" s="317"/>
      <c r="T62" s="345"/>
      <c r="U62" s="296"/>
      <c r="V62" s="305"/>
      <c r="W62" s="300"/>
      <c r="X62" s="339"/>
      <c r="Y62" s="321"/>
      <c r="Z62" s="301"/>
      <c r="AA62" s="301"/>
      <c r="AB62" s="321"/>
      <c r="AC62" s="301"/>
      <c r="AD62" s="301"/>
      <c r="AE62" s="322"/>
      <c r="AF62" s="301"/>
      <c r="AG62" s="301"/>
      <c r="AH62" s="322"/>
      <c r="AI62" s="331"/>
      <c r="AJ62" s="332"/>
      <c r="AK62" s="304"/>
      <c r="AL62" s="305"/>
      <c r="AM62" s="327"/>
      <c r="AN62" s="502"/>
      <c r="AO62" s="327"/>
      <c r="AP62" s="508"/>
      <c r="AQ62" s="327"/>
      <c r="AR62" s="328"/>
      <c r="AS62" s="306"/>
      <c r="AT62" s="323"/>
      <c r="AU62" s="308"/>
      <c r="AV62" s="309"/>
      <c r="AW62" s="308"/>
      <c r="AX62" s="310"/>
    </row>
    <row r="63" spans="1:50">
      <c r="A63" s="98">
        <f t="shared" si="0"/>
        <v>50</v>
      </c>
      <c r="B63" s="285"/>
      <c r="C63" s="285"/>
      <c r="D63" s="286"/>
      <c r="E63" s="287"/>
      <c r="F63" s="287"/>
      <c r="G63" s="324"/>
      <c r="H63" s="412"/>
      <c r="I63" s="287"/>
      <c r="J63" s="325"/>
      <c r="K63" s="326"/>
      <c r="L63" s="349"/>
      <c r="M63" s="328"/>
      <c r="N63" s="328"/>
      <c r="O63" s="328"/>
      <c r="P63" s="328"/>
      <c r="Q63" s="328"/>
      <c r="R63" s="292"/>
      <c r="S63" s="329"/>
      <c r="T63" s="337"/>
      <c r="U63" s="296"/>
      <c r="V63" s="305"/>
      <c r="W63" s="341"/>
      <c r="X63" s="340"/>
      <c r="Y63" s="333"/>
      <c r="Z63" s="301"/>
      <c r="AA63" s="301"/>
      <c r="AB63" s="333"/>
      <c r="AC63" s="301"/>
      <c r="AD63" s="301"/>
      <c r="AE63" s="334"/>
      <c r="AF63" s="301"/>
      <c r="AG63" s="301"/>
      <c r="AH63" s="334"/>
      <c r="AI63" s="298"/>
      <c r="AJ63" s="299"/>
      <c r="AK63" s="304"/>
      <c r="AL63" s="305"/>
      <c r="AM63" s="290"/>
      <c r="AN63" s="503"/>
      <c r="AO63" s="290"/>
      <c r="AP63" s="500"/>
      <c r="AQ63" s="290"/>
      <c r="AR63" s="291"/>
      <c r="AS63" s="306"/>
      <c r="AT63" s="323"/>
      <c r="AU63" s="308"/>
      <c r="AV63" s="309"/>
      <c r="AW63" s="308"/>
      <c r="AX63" s="310"/>
    </row>
    <row r="64" spans="1:50">
      <c r="A64" s="98">
        <f t="shared" si="0"/>
        <v>51</v>
      </c>
      <c r="B64" s="285"/>
      <c r="C64" s="285"/>
      <c r="D64" s="286"/>
      <c r="E64" s="287"/>
      <c r="F64" s="287"/>
      <c r="G64" s="324"/>
      <c r="H64" s="412"/>
      <c r="I64" s="287"/>
      <c r="J64" s="325"/>
      <c r="K64" s="326"/>
      <c r="L64" s="349"/>
      <c r="M64" s="328"/>
      <c r="N64" s="328"/>
      <c r="O64" s="328"/>
      <c r="P64" s="328"/>
      <c r="Q64" s="328"/>
      <c r="R64" s="292"/>
      <c r="S64" s="329"/>
      <c r="T64" s="337"/>
      <c r="U64" s="296"/>
      <c r="V64" s="305"/>
      <c r="W64" s="344"/>
      <c r="X64" s="340"/>
      <c r="Y64" s="333"/>
      <c r="Z64" s="333"/>
      <c r="AA64" s="301"/>
      <c r="AB64" s="333"/>
      <c r="AC64" s="301"/>
      <c r="AD64" s="301"/>
      <c r="AE64" s="334"/>
      <c r="AF64" s="301"/>
      <c r="AG64" s="301"/>
      <c r="AH64" s="334"/>
      <c r="AI64" s="298"/>
      <c r="AJ64" s="299"/>
      <c r="AK64" s="304"/>
      <c r="AL64" s="305"/>
      <c r="AM64" s="519"/>
      <c r="AN64" s="500"/>
      <c r="AO64" s="290"/>
      <c r="AP64" s="500"/>
      <c r="AQ64" s="290"/>
      <c r="AR64" s="291"/>
      <c r="AS64" s="306"/>
      <c r="AT64" s="323"/>
      <c r="AU64" s="308"/>
      <c r="AV64" s="309"/>
      <c r="AW64" s="308"/>
      <c r="AX64" s="310"/>
    </row>
    <row r="65" spans="1:50">
      <c r="A65" s="98">
        <f t="shared" si="0"/>
        <v>52</v>
      </c>
      <c r="B65" s="285"/>
      <c r="C65" s="285"/>
      <c r="D65" s="286"/>
      <c r="E65" s="287"/>
      <c r="F65" s="287"/>
      <c r="G65" s="324"/>
      <c r="H65" s="412"/>
      <c r="I65" s="346"/>
      <c r="J65" s="325"/>
      <c r="K65" s="289"/>
      <c r="L65" s="349"/>
      <c r="M65" s="328"/>
      <c r="N65" s="328"/>
      <c r="O65" s="328"/>
      <c r="P65" s="328"/>
      <c r="Q65" s="328"/>
      <c r="R65" s="292"/>
      <c r="S65" s="329"/>
      <c r="T65" s="337"/>
      <c r="U65" s="293"/>
      <c r="V65" s="305"/>
      <c r="W65" s="300"/>
      <c r="X65" s="340"/>
      <c r="Y65" s="333"/>
      <c r="Z65" s="301"/>
      <c r="AA65" s="301"/>
      <c r="AB65" s="333"/>
      <c r="AC65" s="301"/>
      <c r="AD65" s="301"/>
      <c r="AE65" s="334"/>
      <c r="AF65" s="301"/>
      <c r="AG65" s="301"/>
      <c r="AH65" s="334"/>
      <c r="AI65" s="319"/>
      <c r="AJ65" s="320"/>
      <c r="AK65" s="304"/>
      <c r="AL65" s="305"/>
      <c r="AM65" s="315"/>
      <c r="AN65" s="501"/>
      <c r="AO65" s="315"/>
      <c r="AP65" s="507"/>
      <c r="AQ65" s="315"/>
      <c r="AR65" s="316"/>
      <c r="AS65" s="306"/>
      <c r="AT65" s="323"/>
      <c r="AU65" s="308"/>
      <c r="AV65" s="309"/>
      <c r="AW65" s="308"/>
      <c r="AX65" s="310"/>
    </row>
    <row r="66" spans="1:50">
      <c r="A66" s="98">
        <f t="shared" si="0"/>
        <v>53</v>
      </c>
      <c r="B66" s="285"/>
      <c r="C66" s="285"/>
      <c r="D66" s="286"/>
      <c r="E66" s="287"/>
      <c r="F66" s="287"/>
      <c r="G66" s="324"/>
      <c r="H66" s="412"/>
      <c r="I66" s="312"/>
      <c r="J66" s="325"/>
      <c r="K66" s="338"/>
      <c r="L66" s="349"/>
      <c r="M66" s="328"/>
      <c r="N66" s="328"/>
      <c r="O66" s="328"/>
      <c r="P66" s="328"/>
      <c r="Q66" s="328"/>
      <c r="R66" s="292"/>
      <c r="S66" s="329"/>
      <c r="T66" s="337"/>
      <c r="U66" s="296"/>
      <c r="V66" s="305"/>
      <c r="W66" s="300"/>
      <c r="X66" s="340"/>
      <c r="Y66" s="333"/>
      <c r="Z66" s="301"/>
      <c r="AA66" s="301"/>
      <c r="AB66" s="333"/>
      <c r="AC66" s="301"/>
      <c r="AD66" s="301"/>
      <c r="AE66" s="334"/>
      <c r="AF66" s="301"/>
      <c r="AG66" s="301"/>
      <c r="AH66" s="334"/>
      <c r="AI66" s="331"/>
      <c r="AJ66" s="332"/>
      <c r="AK66" s="304"/>
      <c r="AL66" s="305"/>
      <c r="AM66" s="327"/>
      <c r="AN66" s="502"/>
      <c r="AO66" s="327"/>
      <c r="AP66" s="508"/>
      <c r="AQ66" s="327"/>
      <c r="AR66" s="328"/>
      <c r="AS66" s="306"/>
      <c r="AT66" s="323"/>
      <c r="AU66" s="308"/>
      <c r="AV66" s="309"/>
      <c r="AW66" s="308"/>
      <c r="AX66" s="310"/>
    </row>
    <row r="67" spans="1:50">
      <c r="A67" s="98">
        <f t="shared" si="0"/>
        <v>54</v>
      </c>
      <c r="B67" s="285"/>
      <c r="C67" s="285"/>
      <c r="D67" s="286"/>
      <c r="E67" s="287"/>
      <c r="F67" s="287"/>
      <c r="G67" s="324"/>
      <c r="H67" s="412"/>
      <c r="I67" s="324"/>
      <c r="J67" s="325"/>
      <c r="K67" s="338"/>
      <c r="L67" s="349"/>
      <c r="M67" s="328"/>
      <c r="N67" s="328"/>
      <c r="O67" s="328"/>
      <c r="P67" s="328"/>
      <c r="Q67" s="328"/>
      <c r="R67" s="292"/>
      <c r="S67" s="329"/>
      <c r="T67" s="337"/>
      <c r="U67" s="296"/>
      <c r="V67" s="305"/>
      <c r="W67" s="300"/>
      <c r="X67" s="301"/>
      <c r="Y67" s="333"/>
      <c r="Z67" s="301"/>
      <c r="AA67" s="301"/>
      <c r="AB67" s="333"/>
      <c r="AC67" s="301"/>
      <c r="AD67" s="301"/>
      <c r="AE67" s="334"/>
      <c r="AF67" s="301"/>
      <c r="AG67" s="301"/>
      <c r="AH67" s="334"/>
      <c r="AI67" s="331"/>
      <c r="AJ67" s="332"/>
      <c r="AK67" s="304"/>
      <c r="AL67" s="305"/>
      <c r="AM67" s="327"/>
      <c r="AN67" s="502"/>
      <c r="AO67" s="327"/>
      <c r="AP67" s="508"/>
      <c r="AQ67" s="327"/>
      <c r="AR67" s="328"/>
      <c r="AS67" s="306"/>
      <c r="AT67" s="323"/>
      <c r="AU67" s="308"/>
      <c r="AV67" s="309"/>
      <c r="AW67" s="308"/>
      <c r="AX67" s="310"/>
    </row>
    <row r="68" spans="1:50">
      <c r="A68" s="98">
        <f t="shared" si="0"/>
        <v>55</v>
      </c>
      <c r="B68" s="285"/>
      <c r="C68" s="285"/>
      <c r="D68" s="286"/>
      <c r="E68" s="287"/>
      <c r="F68" s="287"/>
      <c r="G68" s="287"/>
      <c r="H68" s="412"/>
      <c r="I68" s="287"/>
      <c r="J68" s="325"/>
      <c r="K68" s="326"/>
      <c r="L68" s="347"/>
      <c r="M68" s="291"/>
      <c r="N68" s="291"/>
      <c r="O68" s="291"/>
      <c r="P68" s="291"/>
      <c r="Q68" s="291"/>
      <c r="R68" s="292"/>
      <c r="S68" s="294"/>
      <c r="T68" s="343"/>
      <c r="U68" s="296"/>
      <c r="V68" s="305"/>
      <c r="W68" s="481"/>
      <c r="X68" s="301"/>
      <c r="Y68" s="302"/>
      <c r="Z68" s="301"/>
      <c r="AA68" s="301"/>
      <c r="AB68" s="302"/>
      <c r="AC68" s="301"/>
      <c r="AD68" s="301"/>
      <c r="AE68" s="303"/>
      <c r="AF68" s="301"/>
      <c r="AG68" s="301"/>
      <c r="AH68" s="303"/>
      <c r="AI68" s="331"/>
      <c r="AJ68" s="332"/>
      <c r="AK68" s="304"/>
      <c r="AL68" s="305"/>
      <c r="AM68" s="327"/>
      <c r="AN68" s="502"/>
      <c r="AO68" s="327"/>
      <c r="AP68" s="508"/>
      <c r="AQ68" s="327"/>
      <c r="AR68" s="328"/>
      <c r="AS68" s="306"/>
      <c r="AT68" s="323"/>
      <c r="AU68" s="308"/>
      <c r="AV68" s="309"/>
      <c r="AW68" s="308"/>
      <c r="AX68" s="310"/>
    </row>
    <row r="69" spans="1:50">
      <c r="A69" s="98">
        <f t="shared" si="0"/>
        <v>56</v>
      </c>
      <c r="B69" s="285"/>
      <c r="C69" s="285"/>
      <c r="D69" s="311"/>
      <c r="E69" s="287"/>
      <c r="F69" s="287"/>
      <c r="G69" s="312"/>
      <c r="H69" s="412"/>
      <c r="I69" s="312"/>
      <c r="J69" s="325"/>
      <c r="K69" s="338"/>
      <c r="L69" s="348"/>
      <c r="M69" s="316"/>
      <c r="N69" s="316"/>
      <c r="O69" s="316"/>
      <c r="P69" s="316"/>
      <c r="Q69" s="316"/>
      <c r="R69" s="292"/>
      <c r="S69" s="317"/>
      <c r="T69" s="345"/>
      <c r="U69" s="296"/>
      <c r="V69" s="305"/>
      <c r="W69" s="300"/>
      <c r="X69" s="339"/>
      <c r="Y69" s="321"/>
      <c r="Z69" s="301"/>
      <c r="AA69" s="301"/>
      <c r="AB69" s="321"/>
      <c r="AC69" s="301"/>
      <c r="AD69" s="301"/>
      <c r="AE69" s="322"/>
      <c r="AF69" s="301"/>
      <c r="AG69" s="301"/>
      <c r="AH69" s="322"/>
      <c r="AI69" s="331"/>
      <c r="AJ69" s="332"/>
      <c r="AK69" s="304"/>
      <c r="AL69" s="305"/>
      <c r="AM69" s="327"/>
      <c r="AN69" s="502"/>
      <c r="AO69" s="327"/>
      <c r="AP69" s="508"/>
      <c r="AQ69" s="327"/>
      <c r="AR69" s="328"/>
      <c r="AS69" s="306"/>
      <c r="AT69" s="323"/>
      <c r="AU69" s="308"/>
      <c r="AV69" s="309"/>
      <c r="AW69" s="308"/>
      <c r="AX69" s="310"/>
    </row>
    <row r="70" spans="1:50">
      <c r="A70" s="98">
        <f t="shared" si="0"/>
        <v>57</v>
      </c>
      <c r="B70" s="285"/>
      <c r="C70" s="285"/>
      <c r="D70" s="286"/>
      <c r="E70" s="287"/>
      <c r="F70" s="287"/>
      <c r="G70" s="324"/>
      <c r="H70" s="412"/>
      <c r="I70" s="287"/>
      <c r="J70" s="325"/>
      <c r="K70" s="326"/>
      <c r="L70" s="349"/>
      <c r="M70" s="328"/>
      <c r="N70" s="328"/>
      <c r="O70" s="328"/>
      <c r="P70" s="328"/>
      <c r="Q70" s="328"/>
      <c r="R70" s="292"/>
      <c r="S70" s="329"/>
      <c r="T70" s="337"/>
      <c r="U70" s="296"/>
      <c r="V70" s="305"/>
      <c r="W70" s="341"/>
      <c r="X70" s="340"/>
      <c r="Y70" s="333"/>
      <c r="Z70" s="301"/>
      <c r="AA70" s="301"/>
      <c r="AB70" s="333"/>
      <c r="AC70" s="301"/>
      <c r="AD70" s="301"/>
      <c r="AE70" s="334"/>
      <c r="AF70" s="301"/>
      <c r="AG70" s="301"/>
      <c r="AH70" s="334"/>
      <c r="AI70" s="298"/>
      <c r="AJ70" s="299"/>
      <c r="AK70" s="304"/>
      <c r="AL70" s="305"/>
      <c r="AM70" s="290"/>
      <c r="AN70" s="503"/>
      <c r="AO70" s="290"/>
      <c r="AP70" s="500"/>
      <c r="AQ70" s="290"/>
      <c r="AR70" s="291"/>
      <c r="AS70" s="306"/>
      <c r="AT70" s="323"/>
      <c r="AU70" s="308"/>
      <c r="AV70" s="309"/>
      <c r="AW70" s="308"/>
      <c r="AX70" s="310"/>
    </row>
    <row r="71" spans="1:50">
      <c r="A71" s="98">
        <f t="shared" si="0"/>
        <v>58</v>
      </c>
      <c r="B71" s="285"/>
      <c r="C71" s="285"/>
      <c r="D71" s="286"/>
      <c r="E71" s="287"/>
      <c r="F71" s="287"/>
      <c r="G71" s="324"/>
      <c r="H71" s="412"/>
      <c r="I71" s="287"/>
      <c r="J71" s="325"/>
      <c r="K71" s="326"/>
      <c r="L71" s="349"/>
      <c r="M71" s="328"/>
      <c r="N71" s="328"/>
      <c r="O71" s="328"/>
      <c r="P71" s="328"/>
      <c r="Q71" s="328"/>
      <c r="R71" s="292"/>
      <c r="S71" s="329"/>
      <c r="T71" s="337"/>
      <c r="U71" s="296"/>
      <c r="V71" s="305"/>
      <c r="W71" s="344"/>
      <c r="X71" s="340"/>
      <c r="Y71" s="333"/>
      <c r="Z71" s="301"/>
      <c r="AA71" s="301"/>
      <c r="AB71" s="333"/>
      <c r="AC71" s="301"/>
      <c r="AD71" s="301"/>
      <c r="AE71" s="334"/>
      <c r="AF71" s="301"/>
      <c r="AG71" s="301"/>
      <c r="AH71" s="334"/>
      <c r="AI71" s="298"/>
      <c r="AJ71" s="299"/>
      <c r="AK71" s="304"/>
      <c r="AL71" s="305"/>
      <c r="AM71" s="519"/>
      <c r="AN71" s="500"/>
      <c r="AO71" s="290"/>
      <c r="AP71" s="500"/>
      <c r="AQ71" s="290"/>
      <c r="AR71" s="291"/>
      <c r="AS71" s="306"/>
      <c r="AT71" s="323"/>
      <c r="AU71" s="308"/>
      <c r="AV71" s="309"/>
      <c r="AW71" s="308"/>
      <c r="AX71" s="310"/>
    </row>
    <row r="72" spans="1:50">
      <c r="A72" s="98">
        <f t="shared" si="0"/>
        <v>59</v>
      </c>
      <c r="B72" s="285"/>
      <c r="C72" s="285"/>
      <c r="D72" s="311"/>
      <c r="E72" s="287"/>
      <c r="F72" s="287"/>
      <c r="G72" s="324"/>
      <c r="H72" s="412"/>
      <c r="I72" s="346"/>
      <c r="J72" s="325"/>
      <c r="K72" s="289"/>
      <c r="L72" s="349"/>
      <c r="M72" s="328"/>
      <c r="N72" s="328"/>
      <c r="O72" s="328"/>
      <c r="P72" s="328"/>
      <c r="Q72" s="328"/>
      <c r="R72" s="292"/>
      <c r="S72" s="329"/>
      <c r="T72" s="337"/>
      <c r="U72" s="293"/>
      <c r="V72" s="305"/>
      <c r="W72" s="300"/>
      <c r="X72" s="340"/>
      <c r="Y72" s="333"/>
      <c r="Z72" s="301"/>
      <c r="AA72" s="301"/>
      <c r="AB72" s="333"/>
      <c r="AC72" s="301"/>
      <c r="AD72" s="301"/>
      <c r="AE72" s="334"/>
      <c r="AF72" s="301"/>
      <c r="AG72" s="301"/>
      <c r="AH72" s="334"/>
      <c r="AI72" s="319"/>
      <c r="AJ72" s="320"/>
      <c r="AK72" s="304"/>
      <c r="AL72" s="305"/>
      <c r="AM72" s="315"/>
      <c r="AN72" s="501"/>
      <c r="AO72" s="315"/>
      <c r="AP72" s="507"/>
      <c r="AQ72" s="315"/>
      <c r="AR72" s="316"/>
      <c r="AS72" s="306"/>
      <c r="AT72" s="323"/>
      <c r="AU72" s="308"/>
      <c r="AV72" s="309"/>
      <c r="AW72" s="308"/>
      <c r="AX72" s="310"/>
    </row>
    <row r="73" spans="1:50" ht="14.25" thickBot="1">
      <c r="A73" s="377">
        <f t="shared" si="0"/>
        <v>60</v>
      </c>
      <c r="B73" s="378"/>
      <c r="C73" s="378"/>
      <c r="D73" s="379"/>
      <c r="E73" s="380"/>
      <c r="F73" s="380"/>
      <c r="G73" s="380"/>
      <c r="H73" s="415"/>
      <c r="I73" s="381"/>
      <c r="J73" s="382"/>
      <c r="K73" s="383"/>
      <c r="L73" s="384"/>
      <c r="M73" s="385"/>
      <c r="N73" s="385"/>
      <c r="O73" s="385"/>
      <c r="P73" s="385"/>
      <c r="Q73" s="385"/>
      <c r="R73" s="386"/>
      <c r="S73" s="388"/>
      <c r="T73" s="389"/>
      <c r="U73" s="387"/>
      <c r="V73" s="397"/>
      <c r="W73" s="392"/>
      <c r="X73" s="393"/>
      <c r="Y73" s="394"/>
      <c r="Z73" s="393"/>
      <c r="AA73" s="393"/>
      <c r="AB73" s="394"/>
      <c r="AC73" s="393"/>
      <c r="AD73" s="393"/>
      <c r="AE73" s="395"/>
      <c r="AF73" s="393"/>
      <c r="AG73" s="393"/>
      <c r="AH73" s="395"/>
      <c r="AI73" s="390"/>
      <c r="AJ73" s="391"/>
      <c r="AK73" s="396"/>
      <c r="AL73" s="397"/>
      <c r="AM73" s="398"/>
      <c r="AN73" s="504"/>
      <c r="AO73" s="398"/>
      <c r="AP73" s="509"/>
      <c r="AQ73" s="398"/>
      <c r="AR73" s="385"/>
      <c r="AS73" s="399"/>
      <c r="AT73" s="400"/>
      <c r="AU73" s="401"/>
      <c r="AV73" s="402"/>
      <c r="AW73" s="401"/>
      <c r="AX73" s="403"/>
    </row>
    <row r="74" spans="1:50">
      <c r="A74" s="70"/>
      <c r="B74" s="469" t="s">
        <v>373</v>
      </c>
      <c r="C74" s="469" t="s">
        <v>373</v>
      </c>
      <c r="D74" s="469" t="s">
        <v>373</v>
      </c>
      <c r="E74" s="198"/>
      <c r="Q74" s="70"/>
    </row>
    <row r="75" spans="1:50">
      <c r="B75" s="471" t="s">
        <v>374</v>
      </c>
      <c r="C75" s="471" t="s">
        <v>375</v>
      </c>
      <c r="D75" s="472">
        <v>33230</v>
      </c>
    </row>
  </sheetData>
  <mergeCells count="46">
    <mergeCell ref="A1:F1"/>
    <mergeCell ref="A3:B3"/>
    <mergeCell ref="A5:B5"/>
    <mergeCell ref="A6:B6"/>
    <mergeCell ref="C3:F3"/>
    <mergeCell ref="AF11:AH11"/>
    <mergeCell ref="W10:AJ10"/>
    <mergeCell ref="AI11:AJ11"/>
    <mergeCell ref="AM9:AR9"/>
    <mergeCell ref="AM10:AN10"/>
    <mergeCell ref="AK11:AL11"/>
    <mergeCell ref="AK10:AL10"/>
    <mergeCell ref="W9:AL9"/>
    <mergeCell ref="AW11:AX11"/>
    <mergeCell ref="AU9:AX10"/>
    <mergeCell ref="AS9:AT10"/>
    <mergeCell ref="AM11:AN11"/>
    <mergeCell ref="AQ10:AR10"/>
    <mergeCell ref="AO10:AP10"/>
    <mergeCell ref="AQ11:AR11"/>
    <mergeCell ref="AU11:AV11"/>
    <mergeCell ref="A9:A13"/>
    <mergeCell ref="B9:B13"/>
    <mergeCell ref="A4:B4"/>
    <mergeCell ref="E9:E13"/>
    <mergeCell ref="D9:D13"/>
    <mergeCell ref="C9:C13"/>
    <mergeCell ref="C4:F4"/>
    <mergeCell ref="F9:F13"/>
    <mergeCell ref="C5:F5"/>
    <mergeCell ref="C6:F6"/>
    <mergeCell ref="A7:B7"/>
    <mergeCell ref="C7:F7"/>
    <mergeCell ref="G9:G13"/>
    <mergeCell ref="K9:R10"/>
    <mergeCell ref="AC11:AE11"/>
    <mergeCell ref="U11:V11"/>
    <mergeCell ref="H9:H13"/>
    <mergeCell ref="Q11:R11"/>
    <mergeCell ref="J9:J13"/>
    <mergeCell ref="I9:I13"/>
    <mergeCell ref="Z11:AB11"/>
    <mergeCell ref="W11:Y11"/>
    <mergeCell ref="U9:V10"/>
    <mergeCell ref="S11:T11"/>
    <mergeCell ref="S9:T10"/>
  </mergeCells>
  <phoneticPr fontId="26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10" t="str">
        <f>IF(入力!C6="","",入力!C6)&amp;"バレーボール体力指数"</f>
        <v>●●チームバレーボール体力指数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92"/>
      <c r="W1" s="92"/>
      <c r="X1" s="92"/>
    </row>
    <row r="2" spans="1:30" ht="14.25" thickBot="1">
      <c r="A2" s="611" t="str">
        <f>IF(入力!C4="","",入力!C4)&amp;"　"&amp;IF(入力!C5="","",入力!C5)</f>
        <v>2016.01.01　●●トレーニングセンター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93"/>
      <c r="W2" s="93"/>
      <c r="X2" s="93"/>
      <c r="Y2" s="70"/>
    </row>
    <row r="3" spans="1:30" ht="13.5" customHeight="1">
      <c r="A3" s="615" t="s">
        <v>47</v>
      </c>
      <c r="B3" s="530" t="s">
        <v>60</v>
      </c>
      <c r="C3" s="530" t="s">
        <v>79</v>
      </c>
      <c r="D3" s="530" t="s">
        <v>61</v>
      </c>
      <c r="E3" s="530" t="s">
        <v>82</v>
      </c>
      <c r="F3" s="617" t="s">
        <v>347</v>
      </c>
      <c r="G3" s="530" t="s">
        <v>80</v>
      </c>
      <c r="H3" s="530" t="s">
        <v>81</v>
      </c>
      <c r="I3" s="530" t="s">
        <v>69</v>
      </c>
      <c r="J3" s="530" t="s">
        <v>13</v>
      </c>
      <c r="K3" s="530" t="s">
        <v>159</v>
      </c>
      <c r="L3" s="619" t="s">
        <v>156</v>
      </c>
      <c r="M3" s="612" t="s">
        <v>158</v>
      </c>
      <c r="N3" s="101" t="s">
        <v>62</v>
      </c>
      <c r="O3" s="101" t="s">
        <v>63</v>
      </c>
      <c r="P3" s="101" t="s">
        <v>211</v>
      </c>
      <c r="Q3" s="101" t="s">
        <v>64</v>
      </c>
      <c r="R3" s="102" t="s">
        <v>68</v>
      </c>
      <c r="S3" s="102" t="s">
        <v>65</v>
      </c>
      <c r="T3" s="102" t="s">
        <v>66</v>
      </c>
      <c r="U3" s="103" t="s">
        <v>67</v>
      </c>
    </row>
    <row r="4" spans="1:30">
      <c r="A4" s="616"/>
      <c r="B4" s="531"/>
      <c r="C4" s="531"/>
      <c r="D4" s="531"/>
      <c r="E4" s="531"/>
      <c r="F4" s="618"/>
      <c r="G4" s="531"/>
      <c r="H4" s="531"/>
      <c r="I4" s="531"/>
      <c r="J4" s="531"/>
      <c r="K4" s="531"/>
      <c r="L4" s="620"/>
      <c r="M4" s="613"/>
      <c r="N4" s="1" t="s">
        <v>50</v>
      </c>
      <c r="O4" s="1" t="s">
        <v>50</v>
      </c>
      <c r="P4" s="1" t="s">
        <v>50</v>
      </c>
      <c r="Q4" s="1" t="s">
        <v>50</v>
      </c>
      <c r="R4" s="1" t="s">
        <v>50</v>
      </c>
      <c r="S4" s="1" t="s">
        <v>50</v>
      </c>
      <c r="T4" s="1" t="s">
        <v>50</v>
      </c>
      <c r="U4" s="94" t="s">
        <v>50</v>
      </c>
    </row>
    <row r="5" spans="1:30">
      <c r="A5" s="616"/>
      <c r="B5" s="532"/>
      <c r="C5" s="532"/>
      <c r="D5" s="532"/>
      <c r="E5" s="532"/>
      <c r="F5" s="618"/>
      <c r="G5" s="532"/>
      <c r="H5" s="532"/>
      <c r="I5" s="532"/>
      <c r="J5" s="532"/>
      <c r="K5" s="532"/>
      <c r="L5" s="621"/>
      <c r="M5" s="614"/>
      <c r="N5" s="2" t="s">
        <v>105</v>
      </c>
      <c r="O5" s="2" t="s">
        <v>105</v>
      </c>
      <c r="P5" s="2" t="s">
        <v>366</v>
      </c>
      <c r="Q5" s="2" t="s">
        <v>366</v>
      </c>
      <c r="R5" s="2" t="s">
        <v>106</v>
      </c>
      <c r="S5" s="2" t="s">
        <v>107</v>
      </c>
      <c r="T5" s="2" t="s">
        <v>154</v>
      </c>
      <c r="U5" s="95" t="s">
        <v>152</v>
      </c>
    </row>
    <row r="6" spans="1:30">
      <c r="A6" s="96">
        <f>IF(入力!A14="","",入力!A14)</f>
        <v>1</v>
      </c>
      <c r="B6" s="353" t="str">
        <f>IF(入力!B14="","",入力!B14)</f>
        <v>■■　■■</v>
      </c>
      <c r="C6" s="112">
        <f>IF(入力!D14="","",入力!D14)</f>
        <v>37257</v>
      </c>
      <c r="D6" s="353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6" s="353" t="str">
        <f>IF(入力!G14="","",入力!G14)</f>
        <v>愛知県</v>
      </c>
      <c r="F6" s="353" t="str">
        <f>IF(入力!H14="","",入力!H14)</f>
        <v>◆◆◆中学校</v>
      </c>
      <c r="G6" s="353" t="str">
        <f>IF(入力!I14="","",入力!I14)</f>
        <v>右</v>
      </c>
      <c r="H6" s="353" t="str">
        <f>IF(入力!J14="","",入力!J14)</f>
        <v>WS</v>
      </c>
      <c r="I6" s="83">
        <f>IF(入力!K14="","",入力!K14)</f>
        <v>172.7</v>
      </c>
      <c r="J6" s="83">
        <f>IF(入力!L14="","",入力!L14)</f>
        <v>54.7</v>
      </c>
      <c r="K6" s="83">
        <f>IF(OR(入力!K14="",入力!L14=""),"",(入力!L14/POWER(入力!K14/100,2)))</f>
        <v>18.34014019645744</v>
      </c>
      <c r="L6" s="83">
        <f>IF(OR(入力!M14="",入力!N14=""),"",((4.57/(1.0888-0.00153*(入力!M14+入力!N14))-4.142)*100))</f>
        <v>17.353450775049239</v>
      </c>
      <c r="M6" s="84">
        <f>IF(OR(入力!L14="",入力!M14="",入力!N14=""),"",(入力!L14-(入力!L14*(4.57/(1.0888-0.00153*(入力!M14+入力!N14))-4.142)*100)/100))</f>
        <v>45.207662426048067</v>
      </c>
      <c r="N6" s="104">
        <f>IF(入力!S14="",IF(入力!T14="","",入力!T14),IF(入力!T14="",入力!S14,IF(入力!S14&gt;入力!T14,入力!T14,入力!S14)))</f>
        <v>3.28</v>
      </c>
      <c r="O6" s="105">
        <f>IF(入力!U14="",IF(入力!V14="","",入力!V14),IF(入力!V14="",入力!U14,IF(入力!U14&gt;入力!V14,入力!V14,入力!U14)))</f>
        <v>4.92</v>
      </c>
      <c r="P6" s="105">
        <f>IF(入力!AI14="",IF(入力!AJ14="","",入力!AJ14),IF(入力!AJ14="",入力!AI14,IF(入力!AI14&gt;入力!AJ14,入力!AI14,入力!AJ14)))</f>
        <v>6.91</v>
      </c>
      <c r="Q6" s="106">
        <f>IF(入力!Y14="", IF(入力!W14="",IF(入力!X14="","",入力!X14-入力!Q14),IF(入力!X14="",入力!W14-入力!Q14,IF(入力!W14&gt;入力!X14,入力!W14-入力!Q14,入力!X14-入力!Q14))),入力!Y14)</f>
        <v>50</v>
      </c>
      <c r="R6" s="106">
        <f>IF(入力!AB14="", IF(入力!Z14="",IF(入力!AA14="","",入力!AA14-入力!Q14),IF(入力!AA14="",入力!Z14-入力!Q14,IF(入力!Z14&gt;入力!AA14,入力!Z14-入力!Q14,入力!AA14-入力!Q14))),入力!AB14)</f>
        <v>69</v>
      </c>
      <c r="S6" s="105">
        <f>IF(入力!AK14="",IF(入力!AL14="","",入力!AL14),IF(入力!AL14="",入力!AK14,IF(入力!AK14&gt;入力!AL14,入力!AK14,入力!AL14)))</f>
        <v>12.6</v>
      </c>
      <c r="T6" s="106">
        <f>IF(入力!AT14="","",入力!AT14)</f>
        <v>34</v>
      </c>
      <c r="U6" s="107">
        <f>IF(入力!AS14="","",入力!AS14)</f>
        <v>1320</v>
      </c>
    </row>
    <row r="7" spans="1:30">
      <c r="A7" s="96">
        <f>IF(入力!A15="","",入力!A15)</f>
        <v>2</v>
      </c>
      <c r="B7" s="353" t="str">
        <f>IF(入力!B15="","",入力!B15)</f>
        <v>■■　■■</v>
      </c>
      <c r="C7" s="112">
        <f>IF(入力!D15="","",入力!D15)</f>
        <v>37289</v>
      </c>
      <c r="D7" s="353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7" s="353" t="str">
        <f>IF(入力!G15="","",入力!G15)</f>
        <v>東京都</v>
      </c>
      <c r="F7" s="353" t="str">
        <f>IF(入力!H15="","",入力!H15)</f>
        <v>◆◆学園中学校</v>
      </c>
      <c r="G7" s="353" t="str">
        <f>IF(入力!I15="","",入力!I15)</f>
        <v>右</v>
      </c>
      <c r="H7" s="353" t="str">
        <f>IF(入力!J15="","",入力!J15)</f>
        <v>WS・MB</v>
      </c>
      <c r="I7" s="83">
        <f>IF(入力!K15="","",入力!K15)</f>
        <v>167.9</v>
      </c>
      <c r="J7" s="83">
        <f>IF(入力!L15="","",入力!L15)</f>
        <v>54.1</v>
      </c>
      <c r="K7" s="83">
        <f>IF(OR(入力!K15="",入力!L15=""),"",(入力!L15/POWER(入力!K15/100,2)))</f>
        <v>19.190923438147937</v>
      </c>
      <c r="L7" s="83">
        <f>IF(OR(入力!M15="",入力!N15=""),"",((4.57/(1.0888-0.00153*(入力!M15+入力!N15))-4.142)*100))</f>
        <v>19.861993930730559</v>
      </c>
      <c r="M7" s="84">
        <f>IF(OR(入力!L15="",入力!M15="",入力!N15=""),"",(入力!L15-(入力!L15*(4.57/(1.0888-0.00153*(入力!M15+入力!N15))-4.142)*100)/100))</f>
        <v>43.354661283474769</v>
      </c>
      <c r="N7" s="104">
        <f>IF(入力!S15="",IF(入力!T15="","",入力!T15),IF(入力!T15="",入力!S15,IF(入力!S15&gt;入力!T15,入力!T15,入力!S15)))</f>
        <v>3.24</v>
      </c>
      <c r="O7" s="105">
        <f>IF(入力!U15="",IF(入力!V15="","",入力!V15),IF(入力!V15="",入力!U15,IF(入力!U15&gt;入力!V15,入力!V15,入力!U15)))</f>
        <v>4.87</v>
      </c>
      <c r="P7" s="105">
        <f>IF(入力!AI15="",IF(入力!AJ15="","",入力!AJ15),IF(入力!AJ15="",入力!AI15,IF(入力!AI15&gt;入力!AJ15,入力!AI15,入力!AJ15)))</f>
        <v>7.81</v>
      </c>
      <c r="Q7" s="106">
        <f>IF(入力!Y15="", IF(入力!W15="",IF(入力!X15="","",入力!X15-入力!Q15),IF(入力!X15="",入力!W15-入力!Q15,IF(入力!W15&gt;入力!X15,入力!W15-入力!Q15,入力!X15-入力!Q15))),入力!Y15)</f>
        <v>59</v>
      </c>
      <c r="R7" s="106">
        <f>IF(入力!AB15="", IF(入力!Z15="",IF(入力!AA15="","",入力!AA15-入力!Q15),IF(入力!AA15="",入力!Z15-入力!Q15,IF(入力!Z15&gt;入力!AA15,入力!Z15-入力!Q15,入力!AA15-入力!Q15))),入力!AB15)</f>
        <v>65</v>
      </c>
      <c r="S7" s="105">
        <f>IF(入力!AK15="",IF(入力!AL15="","",入力!AL15),IF(入力!AL15="",入力!AK15,IF(入力!AK15&gt;入力!AL15,入力!AK15,入力!AL15)))</f>
        <v>9.5</v>
      </c>
      <c r="T7" s="106">
        <f>IF(入力!AT15="","",入力!AT15)</f>
        <v>32</v>
      </c>
      <c r="U7" s="107">
        <f>IF(入力!AS15="","",入力!AS15)</f>
        <v>1000</v>
      </c>
    </row>
    <row r="8" spans="1:30">
      <c r="A8" s="96">
        <f>IF(入力!A16="","",入力!A16)</f>
        <v>3</v>
      </c>
      <c r="B8" s="353" t="str">
        <f>IF(入力!B16="","",入力!B16)</f>
        <v>■■　■■</v>
      </c>
      <c r="C8" s="112">
        <f>IF(入力!D16="","",入力!D16)</f>
        <v>37318</v>
      </c>
      <c r="D8" s="353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8" s="353" t="str">
        <f>IF(入力!G16="","",入力!G16)</f>
        <v>大阪府</v>
      </c>
      <c r="F8" s="353" t="str">
        <f>IF(入力!H16="","",入力!H16)</f>
        <v>◆◆市立東中学校</v>
      </c>
      <c r="G8" s="353" t="str">
        <f>IF(入力!I16="","",入力!I16)</f>
        <v>右</v>
      </c>
      <c r="H8" s="353" t="str">
        <f>IF(入力!J16="","",入力!J16)</f>
        <v>S</v>
      </c>
      <c r="I8" s="83">
        <f>IF(入力!K16="","",入力!K16)</f>
        <v>166.9</v>
      </c>
      <c r="J8" s="83">
        <f>IF(入力!L16="","",入力!L16)</f>
        <v>65.7</v>
      </c>
      <c r="K8" s="83">
        <f>IF(OR(入力!K16="",入力!L16=""),"",(入力!L16/POWER(入力!K16/100,2)))</f>
        <v>23.585913214609196</v>
      </c>
      <c r="L8" s="83">
        <f>IF(OR(入力!M16="",入力!N16=""),"",((4.57/(1.0888-0.00153*(入力!M16+入力!N16))-4.142)*100))</f>
        <v>23.67997106351174</v>
      </c>
      <c r="M8" s="84">
        <f>IF(OR(入力!L16="",入力!M16="",入力!N16=""),"",(入力!L16-(入力!L16*(4.57/(1.0888-0.00153*(入力!M16+入力!N16))-4.142)*100)/100))</f>
        <v>50.142259011272785</v>
      </c>
      <c r="N8" s="104">
        <f>IF(入力!S16="",IF(入力!T16="","",入力!T16),IF(入力!T16="",入力!S16,IF(入力!S16&gt;入力!T16,入力!T16,入力!S16)))</f>
        <v>3.4</v>
      </c>
      <c r="O8" s="105">
        <f>IF(入力!U16="",IF(入力!V16="","",入力!V16),IF(入力!V16="",入力!U16,IF(入力!U16&gt;入力!V16,入力!V16,入力!U16)))</f>
        <v>4.97</v>
      </c>
      <c r="P8" s="105">
        <f>IF(入力!AI16="",IF(入力!AJ16="","",入力!AJ16),IF(入力!AJ16="",入力!AI16,IF(入力!AI16&gt;入力!AJ16,入力!AI16,入力!AJ16)))</f>
        <v>7.18</v>
      </c>
      <c r="Q8" s="106">
        <f>IF(入力!Y16="", IF(入力!W16="",IF(入力!X16="","",入力!X16-入力!Q16),IF(入力!X16="",入力!W16-入力!Q16,IF(入力!W16&gt;入力!X16,入力!W16-入力!Q16,入力!X16-入力!Q16))),入力!Y16)</f>
        <v>54.5</v>
      </c>
      <c r="R8" s="106">
        <f>IF(入力!AB16="", IF(入力!Z16="",IF(入力!AA16="","",入力!AA16-入力!Q16),IF(入力!AA16="",入力!Z16-入力!Q16,IF(入力!Z16&gt;入力!AA16,入力!Z16-入力!Q16,入力!AA16-入力!Q16))),入力!AB16)</f>
        <v>64.5</v>
      </c>
      <c r="S8" s="105">
        <f>IF(入力!AK16="",IF(入力!AL16="","",入力!AL16),IF(入力!AL16="",入力!AK16,IF(入力!AK16&gt;入力!AL16,入力!AK16,入力!AL16)))</f>
        <v>9.6</v>
      </c>
      <c r="T8" s="106">
        <f>IF(入力!AT16="","",入力!AT16)</f>
        <v>25</v>
      </c>
      <c r="U8" s="107">
        <f>IF(入力!AS16="","",入力!AS16)</f>
        <v>800</v>
      </c>
    </row>
    <row r="9" spans="1:30">
      <c r="A9" s="96">
        <f>IF(入力!A17="","",入力!A17)</f>
        <v>4</v>
      </c>
      <c r="B9" s="353" t="str">
        <f>IF(入力!B17="","",入力!B17)</f>
        <v>■■　■■</v>
      </c>
      <c r="C9" s="112">
        <f>IF(入力!D17="","",入力!D17)</f>
        <v>37350</v>
      </c>
      <c r="D9" s="353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>中２</v>
      </c>
      <c r="E9" s="353" t="str">
        <f>IF(入力!G17="","",入力!G17)</f>
        <v>神奈川県</v>
      </c>
      <c r="F9" s="353" t="str">
        <f>IF(入力!H17="","",入力!H17)</f>
        <v>◆◆市立西中学校</v>
      </c>
      <c r="G9" s="353" t="str">
        <f>IF(入力!I17="","",入力!I17)</f>
        <v>左</v>
      </c>
      <c r="H9" s="353" t="str">
        <f>IF(入力!J17="","",入力!J17)</f>
        <v>ＷＳ・OP</v>
      </c>
      <c r="I9" s="83">
        <f>IF(入力!K17="","",入力!K17)</f>
        <v>167.5</v>
      </c>
      <c r="J9" s="83">
        <f>IF(入力!L17="","",入力!L17)</f>
        <v>56.8</v>
      </c>
      <c r="K9" s="83">
        <f>IF(OR(入力!K17="",入力!L17=""),"",(入力!L17/POWER(入力!K17/100,2)))</f>
        <v>20.245043439518824</v>
      </c>
      <c r="L9" s="83">
        <f>IF(OR(入力!M17="",入力!N17=""),"",((4.57/(1.0888-0.00153*(入力!M17+入力!N17))-4.142)*100))</f>
        <v>21.444696955253484</v>
      </c>
      <c r="M9" s="84">
        <f>IF(OR(入力!L17="",入力!M17="",入力!N17=""),"",(入力!L17-(入力!L17*(4.57/(1.0888-0.00153*(入力!M17+入力!N17))-4.142)*100)/100))</f>
        <v>44.61941212941602</v>
      </c>
      <c r="N9" s="104">
        <f>IF(入力!S17="",IF(入力!T17="","",入力!T17),IF(入力!T17="",入力!S17,IF(入力!S17&gt;入力!T17,入力!T17,入力!S17)))</f>
        <v>3.4</v>
      </c>
      <c r="O9" s="105">
        <f>IF(入力!U17="",IF(入力!V17="","",入力!V17),IF(入力!V17="",入力!U17,IF(入力!U17&gt;入力!V17,入力!V17,入力!U17)))</f>
        <v>4.97</v>
      </c>
      <c r="P9" s="105">
        <f>IF(入力!AI17="",IF(入力!AJ17="","",入力!AJ17),IF(入力!AJ17="",入力!AI17,IF(入力!AI17&gt;入力!AJ17,入力!AI17,入力!AJ17)))</f>
        <v>7.63</v>
      </c>
      <c r="Q9" s="106">
        <f>IF(入力!Y17="", IF(入力!W17="",IF(入力!X17="","",入力!X17-入力!Q17),IF(入力!X17="",入力!W17-入力!Q17,IF(入力!W17&gt;入力!X17,入力!W17-入力!Q17,入力!X17-入力!Q17))),入力!Y17)</f>
        <v>57.5</v>
      </c>
      <c r="R9" s="106">
        <f>IF(入力!AB17="", IF(入力!Z17="",IF(入力!AA17="","",入力!AA17-入力!Q17),IF(入力!AA17="",入力!Z17-入力!Q17,IF(入力!Z17&gt;入力!AA17,入力!Z17-入力!Q17,入力!AA17-入力!Q17))),入力!AB17)</f>
        <v>62.5</v>
      </c>
      <c r="S9" s="105">
        <f>IF(入力!AK17="",IF(入力!AL17="","",入力!AL17),IF(入力!AL17="",入力!AK17,IF(入力!AK17&gt;入力!AL17,入力!AK17,入力!AL17)))</f>
        <v>8.1999999999999993</v>
      </c>
      <c r="T9" s="106">
        <f>IF(入力!AT17="","",入力!AT17)</f>
        <v>31</v>
      </c>
      <c r="U9" s="107">
        <f>IF(入力!AS17="","",入力!AS17)</f>
        <v>1000</v>
      </c>
      <c r="AD9" s="70"/>
    </row>
    <row r="10" spans="1:30">
      <c r="A10" s="96">
        <f>IF(入力!A18="","",入力!A18)</f>
        <v>5</v>
      </c>
      <c r="B10" s="353" t="str">
        <f>IF(入力!B18="","",入力!B18)</f>
        <v>■■　■■</v>
      </c>
      <c r="C10" s="112">
        <f>IF(入力!D18="","",入力!D18)</f>
        <v>37381</v>
      </c>
      <c r="D10" s="353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>中２</v>
      </c>
      <c r="E10" s="353" t="str">
        <f>IF(入力!G18="","",入力!G18)</f>
        <v>北海道</v>
      </c>
      <c r="F10" s="353" t="str">
        <f>IF(入力!H18="","",入力!H18)</f>
        <v>◆◆付属中学校</v>
      </c>
      <c r="G10" s="353" t="str">
        <f>IF(入力!I18="","",入力!I18)</f>
        <v>右</v>
      </c>
      <c r="H10" s="353" t="str">
        <f>IF(入力!J18="","",入力!J18)</f>
        <v>WS・MB</v>
      </c>
      <c r="I10" s="83">
        <f>IF(入力!K18="","",入力!K18)</f>
        <v>181.5</v>
      </c>
      <c r="J10" s="83">
        <f>IF(入力!L18="","",入力!L18)</f>
        <v>63.6</v>
      </c>
      <c r="K10" s="83">
        <f>IF(OR(入力!K18="",入力!L18=""),"",(入力!L18/POWER(入力!K18/100,2)))</f>
        <v>19.306513671652667</v>
      </c>
      <c r="L10" s="83">
        <f>IF(OR(入力!M18="",入力!N18=""),"",((4.57/(1.0888-0.00153*(入力!M18+入力!N18))-4.142)*100))</f>
        <v>25.938301663279706</v>
      </c>
      <c r="M10" s="84">
        <f>IF(OR(入力!L18="",入力!M18="",入力!N18=""),"",(入力!L18-(入力!L18*(4.57/(1.0888-0.00153*(入力!M18+入力!N18))-4.142)*100)/100))</f>
        <v>47.103240142154107</v>
      </c>
      <c r="N10" s="104">
        <f>IF(入力!S18="",IF(入力!T18="","",入力!T18),IF(入力!T18="",入力!S18,IF(入力!S18&gt;入力!T18,入力!T18,入力!S18)))</f>
        <v>3.61</v>
      </c>
      <c r="O10" s="105">
        <f>IF(入力!U18="",IF(入力!V18="","",入力!V18),IF(入力!V18="",入力!U18,IF(入力!U18&gt;入力!V18,入力!V18,入力!U18)))</f>
        <v>5.38</v>
      </c>
      <c r="P10" s="105">
        <f>IF(入力!AI18="",IF(入力!AJ18="","",入力!AJ18),IF(入力!AJ18="",入力!AI18,IF(入力!AI18&gt;入力!AJ18,入力!AI18,入力!AJ18)))</f>
        <v>6.09</v>
      </c>
      <c r="Q10" s="106">
        <f>IF(入力!Y18="", IF(入力!W18="",IF(入力!X18="","",入力!X18-入力!Q18),IF(入力!X18="",入力!W18-入力!Q18,IF(入力!W18&gt;入力!X18,入力!W18-入力!Q18,入力!X18-入力!Q18))),入力!Y18)</f>
        <v>44</v>
      </c>
      <c r="R10" s="106">
        <f>IF(入力!AB18="", IF(入力!Z18="",IF(入力!AA18="","",入力!AA18-入力!Q18),IF(入力!AA18="",入力!Z18-入力!Q18,IF(入力!Z18&gt;入力!AA18,入力!Z18-入力!Q18,入力!AA18-入力!Q18))),入力!AB18)</f>
        <v>50</v>
      </c>
      <c r="S10" s="105">
        <f>IF(入力!AK18="",IF(入力!AL18="","",入力!AL18),IF(入力!AL18="",入力!AK18,IF(入力!AK18&gt;入力!AL18,入力!AK18,入力!AL18)))</f>
        <v>9.3000000000000007</v>
      </c>
      <c r="T10" s="106">
        <f>IF(入力!AT18="","",入力!AT18)</f>
        <v>25</v>
      </c>
      <c r="U10" s="107">
        <f>IF(入力!AS18="","",入力!AS18)</f>
        <v>480</v>
      </c>
      <c r="AD10" s="70"/>
    </row>
    <row r="11" spans="1:30">
      <c r="A11" s="96">
        <f>IF(入力!A19="","",入力!A19)</f>
        <v>6</v>
      </c>
      <c r="B11" s="353" t="str">
        <f>IF(入力!B19="","",入力!B19)</f>
        <v/>
      </c>
      <c r="C11" s="112" t="str">
        <f>IF(入力!D19="","",入力!D19)</f>
        <v/>
      </c>
      <c r="D11" s="353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53" t="str">
        <f>IF(入力!G19="","",入力!G19)</f>
        <v/>
      </c>
      <c r="F11" s="353" t="str">
        <f>IF(入力!H19="","",入力!H19)</f>
        <v/>
      </c>
      <c r="G11" s="353" t="str">
        <f>IF(入力!I19="","",入力!I19)</f>
        <v/>
      </c>
      <c r="H11" s="353" t="str">
        <f>IF(入力!J19="","",入力!J19)</f>
        <v/>
      </c>
      <c r="I11" s="83" t="str">
        <f>IF(入力!K19="","",入力!K19)</f>
        <v/>
      </c>
      <c r="J11" s="83" t="str">
        <f>IF(入力!L19="","",入力!L19)</f>
        <v/>
      </c>
      <c r="K11" s="83" t="str">
        <f>IF(OR(入力!K19="",入力!L19=""),"",(入力!L19/POWER(入力!K19/100,2)))</f>
        <v/>
      </c>
      <c r="L11" s="83" t="str">
        <f>IF(OR(入力!M19="",入力!N19=""),"",((4.57/(1.0888-0.00153*(入力!M19+入力!N19))-4.142)*100))</f>
        <v/>
      </c>
      <c r="M11" s="84" t="str">
        <f>IF(OR(入力!L19="",入力!M19="",入力!N19=""),"",(入力!L19-(入力!L19*(4.57/(1.0888-0.00153*(入力!M19+入力!N19))-4.142)*100)/100))</f>
        <v/>
      </c>
      <c r="N11" s="104" t="str">
        <f>IF(入力!S19="",IF(入力!T19="","",入力!T19),IF(入力!T19="",入力!S19,IF(入力!S19&gt;入力!T19,入力!T19,入力!S19)))</f>
        <v/>
      </c>
      <c r="O11" s="105" t="str">
        <f>IF(入力!U19="",IF(入力!V19="","",入力!V19),IF(入力!V19="",入力!U19,IF(入力!U19&gt;入力!V19,入力!V19,入力!U19)))</f>
        <v/>
      </c>
      <c r="P11" s="105" t="str">
        <f>IF(入力!AI19="",IF(入力!AJ19="","",入力!AJ19),IF(入力!AJ19="",入力!AI19,IF(入力!AI19&gt;入力!AJ19,入力!AI19,入力!AJ19)))</f>
        <v/>
      </c>
      <c r="Q11" s="106" t="str">
        <f>IF(入力!Y19="", IF(入力!W19="",IF(入力!X19="","",入力!X19-入力!Q19),IF(入力!X19="",入力!W19-入力!Q19,IF(入力!W19&gt;入力!X19,入力!W19-入力!Q19,入力!X19-入力!Q19))),入力!Y19)</f>
        <v/>
      </c>
      <c r="R11" s="106" t="str">
        <f>IF(入力!AB19="", IF(入力!Z19="",IF(入力!AA19="","",入力!AA19-入力!Q19),IF(入力!AA19="",入力!Z19-入力!Q19,IF(入力!Z19&gt;入力!AA19,入力!Z19-入力!Q19,入力!AA19-入力!Q19))),入力!AB19)</f>
        <v/>
      </c>
      <c r="S11" s="105" t="str">
        <f>IF(入力!AK19="",IF(入力!AL19="","",入力!AL19),IF(入力!AL19="",入力!AK19,IF(入力!AK19&gt;入力!AL19,入力!AK19,入力!AL19)))</f>
        <v/>
      </c>
      <c r="T11" s="106" t="str">
        <f>IF(入力!AT19="","",入力!AT19)</f>
        <v/>
      </c>
      <c r="U11" s="107" t="str">
        <f>IF(入力!AS19="","",入力!AS19)</f>
        <v/>
      </c>
    </row>
    <row r="12" spans="1:30">
      <c r="A12" s="96">
        <f>IF(入力!A20="","",入力!A20)</f>
        <v>7</v>
      </c>
      <c r="B12" s="353" t="str">
        <f>IF(入力!B20="","",入力!B20)</f>
        <v/>
      </c>
      <c r="C12" s="112" t="str">
        <f>IF(入力!D20="","",入力!D20)</f>
        <v/>
      </c>
      <c r="D12" s="353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53" t="str">
        <f>IF(入力!G20="","",入力!G20)</f>
        <v/>
      </c>
      <c r="F12" s="353" t="str">
        <f>IF(入力!H20="","",入力!H20)</f>
        <v/>
      </c>
      <c r="G12" s="353" t="str">
        <f>IF(入力!I20="","",入力!I20)</f>
        <v/>
      </c>
      <c r="H12" s="353" t="str">
        <f>IF(入力!J20="","",入力!J20)</f>
        <v/>
      </c>
      <c r="I12" s="83" t="str">
        <f>IF(入力!K20="","",入力!K20)</f>
        <v/>
      </c>
      <c r="J12" s="83" t="str">
        <f>IF(入力!L20="","",入力!L20)</f>
        <v/>
      </c>
      <c r="K12" s="83" t="str">
        <f>IF(OR(入力!K20="",入力!L20=""),"",(入力!L20/POWER(入力!K20/100,2)))</f>
        <v/>
      </c>
      <c r="L12" s="83" t="str">
        <f>IF(OR(入力!M20="",入力!N20=""),"",((4.57/(1.0888-0.00153*(入力!M20+入力!N20))-4.142)*100))</f>
        <v/>
      </c>
      <c r="M12" s="84" t="str">
        <f>IF(OR(入力!L20="",入力!M20="",入力!N20=""),"",(入力!L20-(入力!L20*(4.57/(1.0888-0.00153*(入力!M20+入力!N20))-4.142)*100)/100))</f>
        <v/>
      </c>
      <c r="N12" s="104" t="str">
        <f>IF(入力!S20="",IF(入力!T20="","",入力!T20),IF(入力!T20="",入力!S20,IF(入力!S20&gt;入力!T20,入力!T20,入力!S20)))</f>
        <v/>
      </c>
      <c r="O12" s="105" t="str">
        <f>IF(入力!U20="",IF(入力!V20="","",入力!V20),IF(入力!V20="",入力!U20,IF(入力!U20&gt;入力!V20,入力!V20,入力!U20)))</f>
        <v/>
      </c>
      <c r="P12" s="105" t="str">
        <f>IF(入力!AI20="",IF(入力!AJ20="","",入力!AJ20),IF(入力!AJ20="",入力!AI20,IF(入力!AI20&gt;入力!AJ20,入力!AI20,入力!AJ20)))</f>
        <v/>
      </c>
      <c r="Q12" s="106" t="str">
        <f>IF(入力!Y20="", IF(入力!W20="",IF(入力!X20="","",入力!X20-入力!Q20),IF(入力!X20="",入力!W20-入力!Q20,IF(入力!W20&gt;入力!X20,入力!W20-入力!Q20,入力!X20-入力!Q20))),入力!Y20)</f>
        <v/>
      </c>
      <c r="R12" s="106" t="str">
        <f>IF(入力!AB20="", IF(入力!Z20="",IF(入力!AA20="","",入力!AA20-入力!Q20),IF(入力!AA20="",入力!Z20-入力!Q20,IF(入力!Z20&gt;入力!AA20,入力!Z20-入力!Q20,入力!AA20-入力!Q20))),入力!AB20)</f>
        <v/>
      </c>
      <c r="S12" s="105" t="str">
        <f>IF(入力!AK20="",IF(入力!AL20="","",入力!AL20),IF(入力!AL20="",入力!AK20,IF(入力!AK20&gt;入力!AL20,入力!AK20,入力!AL20)))</f>
        <v/>
      </c>
      <c r="T12" s="106" t="str">
        <f>IF(入力!AT20="","",入力!AT20)</f>
        <v/>
      </c>
      <c r="U12" s="107" t="str">
        <f>IF(入力!AS20="","",入力!AS20)</f>
        <v/>
      </c>
    </row>
    <row r="13" spans="1:30">
      <c r="A13" s="96">
        <f>IF(入力!A21="","",入力!A21)</f>
        <v>8</v>
      </c>
      <c r="B13" s="353" t="str">
        <f>IF(入力!B21="","",入力!B21)</f>
        <v/>
      </c>
      <c r="C13" s="112" t="str">
        <f>IF(入力!D21="","",入力!D21)</f>
        <v/>
      </c>
      <c r="D13" s="353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53" t="str">
        <f>IF(入力!G21="","",入力!G21)</f>
        <v/>
      </c>
      <c r="F13" s="353" t="str">
        <f>IF(入力!H21="","",入力!H21)</f>
        <v/>
      </c>
      <c r="G13" s="353" t="str">
        <f>IF(入力!I21="","",入力!I21)</f>
        <v/>
      </c>
      <c r="H13" s="353" t="str">
        <f>IF(入力!J21="","",入力!J21)</f>
        <v/>
      </c>
      <c r="I13" s="83" t="str">
        <f>IF(入力!K21="","",入力!K21)</f>
        <v/>
      </c>
      <c r="J13" s="83" t="str">
        <f>IF(入力!L21="","",入力!L21)</f>
        <v/>
      </c>
      <c r="K13" s="83" t="str">
        <f>IF(OR(入力!K21="",入力!L21=""),"",(入力!L21/POWER(入力!K21/100,2)))</f>
        <v/>
      </c>
      <c r="L13" s="83" t="str">
        <f>IF(OR(入力!M21="",入力!N21=""),"",((4.57/(1.0888-0.00153*(入力!M21+入力!N21))-4.142)*100))</f>
        <v/>
      </c>
      <c r="M13" s="84" t="str">
        <f>IF(OR(入力!L21="",入力!M21="",入力!N21=""),"",(入力!L21-(入力!L21*(4.57/(1.0888-0.00153*(入力!M21+入力!N21))-4.142)*100)/100))</f>
        <v/>
      </c>
      <c r="N13" s="104" t="str">
        <f>IF(入力!S21="",IF(入力!T21="","",入力!T21),IF(入力!T21="",入力!S21,IF(入力!S21&gt;入力!T21,入力!T21,入力!S21)))</f>
        <v/>
      </c>
      <c r="O13" s="105" t="str">
        <f>IF(入力!U21="",IF(入力!V21="","",入力!V21),IF(入力!V21="",入力!U21,IF(入力!U21&gt;入力!V21,入力!V21,入力!U21)))</f>
        <v/>
      </c>
      <c r="P13" s="105" t="str">
        <f>IF(入力!AI21="",IF(入力!AJ21="","",入力!AJ21),IF(入力!AJ21="",入力!AI21,IF(入力!AI21&gt;入力!AJ21,入力!AI21,入力!AJ21)))</f>
        <v/>
      </c>
      <c r="Q13" s="106" t="str">
        <f>IF(入力!Y21="", IF(入力!W21="",IF(入力!X21="","",入力!X21-入力!Q21),IF(入力!X21="",入力!W21-入力!Q21,IF(入力!W21&gt;入力!X21,入力!W21-入力!Q21,入力!X21-入力!Q21))),入力!Y21)</f>
        <v/>
      </c>
      <c r="R13" s="106" t="str">
        <f>IF(入力!AB21="", IF(入力!Z21="",IF(入力!AA21="","",入力!AA21-入力!Q21),IF(入力!AA21="",入力!Z21-入力!Q21,IF(入力!Z21&gt;入力!AA21,入力!Z21-入力!Q21,入力!AA21-入力!Q21))),入力!AB21)</f>
        <v/>
      </c>
      <c r="S13" s="105" t="str">
        <f>IF(入力!AK21="",IF(入力!AL21="","",入力!AL21),IF(入力!AL21="",入力!AK21,IF(入力!AK21&gt;入力!AL21,入力!AK21,入力!AL21)))</f>
        <v/>
      </c>
      <c r="T13" s="106" t="str">
        <f>IF(入力!AT21="","",入力!AT21)</f>
        <v/>
      </c>
      <c r="U13" s="107" t="str">
        <f>IF(入力!AS21="","",入力!AS21)</f>
        <v/>
      </c>
    </row>
    <row r="14" spans="1:30">
      <c r="A14" s="96">
        <f>IF(入力!A22="","",入力!A22)</f>
        <v>9</v>
      </c>
      <c r="B14" s="353" t="str">
        <f>IF(入力!B22="","",入力!B22)</f>
        <v/>
      </c>
      <c r="C14" s="112" t="str">
        <f>IF(入力!D22="","",入力!D22)</f>
        <v/>
      </c>
      <c r="D14" s="353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53" t="str">
        <f>IF(入力!G22="","",入力!G22)</f>
        <v/>
      </c>
      <c r="F14" s="353" t="str">
        <f>IF(入力!H22="","",入力!H22)</f>
        <v/>
      </c>
      <c r="G14" s="353" t="str">
        <f>IF(入力!I22="","",入力!I22)</f>
        <v/>
      </c>
      <c r="H14" s="353" t="str">
        <f>IF(入力!J22="","",入力!J22)</f>
        <v/>
      </c>
      <c r="I14" s="83" t="str">
        <f>IF(入力!K22="","",入力!K22)</f>
        <v/>
      </c>
      <c r="J14" s="83" t="str">
        <f>IF(入力!L22="","",入力!L22)</f>
        <v/>
      </c>
      <c r="K14" s="83" t="str">
        <f>IF(OR(入力!K22="",入力!L22=""),"",(入力!L22/POWER(入力!K22/100,2)))</f>
        <v/>
      </c>
      <c r="L14" s="83" t="str">
        <f>IF(OR(入力!M22="",入力!N22=""),"",((4.57/(1.0888-0.00153*(入力!M22+入力!N22))-4.142)*100))</f>
        <v/>
      </c>
      <c r="M14" s="84" t="str">
        <f>IF(OR(入力!L22="",入力!M22="",入力!N22=""),"",(入力!L22-(入力!L22*(4.57/(1.0888-0.00153*(入力!M22+入力!N22))-4.142)*100)/100))</f>
        <v/>
      </c>
      <c r="N14" s="104" t="str">
        <f>IF(入力!S22="",IF(入力!T22="","",入力!T22),IF(入力!T22="",入力!S22,IF(入力!S22&gt;入力!T22,入力!T22,入力!S22)))</f>
        <v/>
      </c>
      <c r="O14" s="105" t="str">
        <f>IF(入力!U22="",IF(入力!V22="","",入力!V22),IF(入力!V22="",入力!U22,IF(入力!U22&gt;入力!V22,入力!V22,入力!U22)))</f>
        <v/>
      </c>
      <c r="P14" s="105" t="str">
        <f>IF(入力!AI22="",IF(入力!AJ22="","",入力!AJ22),IF(入力!AJ22="",入力!AI22,IF(入力!AI22&gt;入力!AJ22,入力!AI22,入力!AJ22)))</f>
        <v/>
      </c>
      <c r="Q14" s="106" t="str">
        <f>IF(入力!Y22="", IF(入力!W22="",IF(入力!X22="","",入力!X22-入力!Q22),IF(入力!X22="",入力!W22-入力!Q22,IF(入力!W22&gt;入力!X22,入力!W22-入力!Q22,入力!X22-入力!Q22))),入力!Y22)</f>
        <v/>
      </c>
      <c r="R14" s="106" t="str">
        <f>IF(入力!AB22="", IF(入力!Z22="",IF(入力!AA22="","",入力!AA22-入力!Q22),IF(入力!AA22="",入力!Z22-入力!Q22,IF(入力!Z22&gt;入力!AA22,入力!Z22-入力!Q22,入力!AA22-入力!Q22))),入力!AB22)</f>
        <v/>
      </c>
      <c r="S14" s="105" t="str">
        <f>IF(入力!AK22="",IF(入力!AL22="","",入力!AL22),IF(入力!AL22="",入力!AK22,IF(入力!AK22&gt;入力!AL22,入力!AK22,入力!AL22)))</f>
        <v/>
      </c>
      <c r="T14" s="106" t="str">
        <f>IF(入力!AT22="","",入力!AT22)</f>
        <v/>
      </c>
      <c r="U14" s="107" t="str">
        <f>IF(入力!AS22="","",入力!AS22)</f>
        <v/>
      </c>
    </row>
    <row r="15" spans="1:30">
      <c r="A15" s="96">
        <f>IF(入力!A23="","",入力!A23)</f>
        <v>10</v>
      </c>
      <c r="B15" s="353" t="str">
        <f>IF(入力!B23="","",入力!B23)</f>
        <v/>
      </c>
      <c r="C15" s="112" t="str">
        <f>IF(入力!D23="","",入力!D23)</f>
        <v/>
      </c>
      <c r="D15" s="353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53" t="str">
        <f>IF(入力!G23="","",入力!G23)</f>
        <v/>
      </c>
      <c r="F15" s="353" t="str">
        <f>IF(入力!H23="","",入力!H23)</f>
        <v/>
      </c>
      <c r="G15" s="353" t="str">
        <f>IF(入力!I23="","",入力!I23)</f>
        <v/>
      </c>
      <c r="H15" s="353" t="str">
        <f>IF(入力!J23="","",入力!J23)</f>
        <v/>
      </c>
      <c r="I15" s="83" t="str">
        <f>IF(入力!K23="","",入力!K23)</f>
        <v/>
      </c>
      <c r="J15" s="83" t="str">
        <f>IF(入力!L23="","",入力!L23)</f>
        <v/>
      </c>
      <c r="K15" s="83" t="str">
        <f>IF(OR(入力!K23="",入力!L23=""),"",(入力!L23/POWER(入力!K23/100,2)))</f>
        <v/>
      </c>
      <c r="L15" s="83" t="str">
        <f>IF(OR(入力!M23="",入力!N23=""),"",((4.57/(1.0888-0.00153*(入力!M23+入力!N23))-4.142)*100))</f>
        <v/>
      </c>
      <c r="M15" s="84" t="str">
        <f>IF(OR(入力!L23="",入力!M23="",入力!N23=""),"",(入力!L23-(入力!L23*(4.57/(1.0888-0.00153*(入力!M23+入力!N23))-4.142)*100)/100))</f>
        <v/>
      </c>
      <c r="N15" s="104" t="str">
        <f>IF(入力!S23="",IF(入力!T23="","",入力!T23),IF(入力!T23="",入力!S23,IF(入力!S23&gt;入力!T23,入力!T23,入力!S23)))</f>
        <v/>
      </c>
      <c r="O15" s="105" t="str">
        <f>IF(入力!U23="",IF(入力!V23="","",入力!V23),IF(入力!V23="",入力!U23,IF(入力!U23&gt;入力!V23,入力!V23,入力!U23)))</f>
        <v/>
      </c>
      <c r="P15" s="105" t="str">
        <f>IF(入力!AI23="",IF(入力!AJ23="","",入力!AJ23),IF(入力!AJ23="",入力!AI23,IF(入力!AI23&gt;入力!AJ23,入力!AI23,入力!AJ23)))</f>
        <v/>
      </c>
      <c r="Q15" s="106" t="str">
        <f>IF(入力!Y23="", IF(入力!W23="",IF(入力!X23="","",入力!X23-入力!Q23),IF(入力!X23="",入力!W23-入力!Q23,IF(入力!W23&gt;入力!X23,入力!W23-入力!Q23,入力!X23-入力!Q23))),入力!Y23)</f>
        <v/>
      </c>
      <c r="R15" s="106" t="str">
        <f>IF(入力!AB23="", IF(入力!Z23="",IF(入力!AA23="","",入力!AA23-入力!Q23),IF(入力!AA23="",入力!Z23-入力!Q23,IF(入力!Z23&gt;入力!AA23,入力!Z23-入力!Q23,入力!AA23-入力!Q23))),入力!AB23)</f>
        <v/>
      </c>
      <c r="S15" s="105" t="str">
        <f>IF(入力!AK23="",IF(入力!AL23="","",入力!AL23),IF(入力!AL23="",入力!AK23,IF(入力!AK23&gt;入力!AL23,入力!AK23,入力!AL23)))</f>
        <v/>
      </c>
      <c r="T15" s="106" t="str">
        <f>IF(入力!AT23="","",入力!AT23)</f>
        <v/>
      </c>
      <c r="U15" s="107" t="str">
        <f>IF(入力!AS23="","",入力!AS23)</f>
        <v/>
      </c>
    </row>
    <row r="16" spans="1:30">
      <c r="A16" s="96">
        <f>IF(入力!A24="","",入力!A24)</f>
        <v>11</v>
      </c>
      <c r="B16" s="353" t="str">
        <f>IF(入力!B24="","",入力!B24)</f>
        <v/>
      </c>
      <c r="C16" s="112" t="str">
        <f>IF(入力!D24="","",入力!D24)</f>
        <v/>
      </c>
      <c r="D16" s="353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53" t="str">
        <f>IF(入力!G24="","",入力!G24)</f>
        <v/>
      </c>
      <c r="F16" s="353" t="str">
        <f>IF(入力!H24="","",入力!H24)</f>
        <v/>
      </c>
      <c r="G16" s="353" t="str">
        <f>IF(入力!I24="","",入力!I24)</f>
        <v/>
      </c>
      <c r="H16" s="353" t="str">
        <f>IF(入力!J24="","",入力!J24)</f>
        <v/>
      </c>
      <c r="I16" s="83" t="str">
        <f>IF(入力!K24="","",入力!K24)</f>
        <v/>
      </c>
      <c r="J16" s="83" t="str">
        <f>IF(入力!L24="","",入力!L24)</f>
        <v/>
      </c>
      <c r="K16" s="83" t="str">
        <f>IF(OR(入力!K24="",入力!L24=""),"",(入力!L24/POWER(入力!K24/100,2)))</f>
        <v/>
      </c>
      <c r="L16" s="83" t="str">
        <f>IF(OR(入力!M24="",入力!N24=""),"",((4.57/(1.0888-0.00153*(入力!M24+入力!N24))-4.142)*100))</f>
        <v/>
      </c>
      <c r="M16" s="84" t="str">
        <f>IF(OR(入力!L24="",入力!M24="",入力!N24=""),"",(入力!L24-(入力!L24*(4.57/(1.0888-0.00153*(入力!M24+入力!N24))-4.142)*100)/100))</f>
        <v/>
      </c>
      <c r="N16" s="104" t="str">
        <f>IF(入力!S24="",IF(入力!T24="","",入力!T24),IF(入力!T24="",入力!S24,IF(入力!S24&gt;入力!T24,入力!T24,入力!S24)))</f>
        <v/>
      </c>
      <c r="O16" s="105" t="str">
        <f>IF(入力!U24="",IF(入力!V24="","",入力!V24),IF(入力!V24="",入力!U24,IF(入力!U24&gt;入力!V24,入力!V24,入力!U24)))</f>
        <v/>
      </c>
      <c r="P16" s="105" t="str">
        <f>IF(入力!AI24="",IF(入力!AJ24="","",入力!AJ24),IF(入力!AJ24="",入力!AI24,IF(入力!AI24&gt;入力!AJ24,入力!AI24,入力!AJ24)))</f>
        <v/>
      </c>
      <c r="Q16" s="106" t="str">
        <f>IF(入力!Y24="", IF(入力!W24="",IF(入力!X24="","",入力!X24-入力!Q24),IF(入力!X24="",入力!W24-入力!Q24,IF(入力!W24&gt;入力!X24,入力!W24-入力!Q24,入力!X24-入力!Q24))),入力!Y24)</f>
        <v/>
      </c>
      <c r="R16" s="106" t="str">
        <f>IF(入力!AB24="", IF(入力!Z24="",IF(入力!AA24="","",入力!AA24-入力!Q24),IF(入力!AA24="",入力!Z24-入力!Q24,IF(入力!Z24&gt;入力!AA24,入力!Z24-入力!Q24,入力!AA24-入力!Q24))),入力!AB24)</f>
        <v/>
      </c>
      <c r="S16" s="105" t="str">
        <f>IF(入力!AK24="",IF(入力!AL24="","",入力!AL24),IF(入力!AL24="",入力!AK24,IF(入力!AK24&gt;入力!AL24,入力!AK24,入力!AL24)))</f>
        <v/>
      </c>
      <c r="T16" s="106" t="str">
        <f>IF(入力!AT24="","",入力!AT24)</f>
        <v/>
      </c>
      <c r="U16" s="107" t="str">
        <f>IF(入力!AS24="","",入力!AS24)</f>
        <v/>
      </c>
    </row>
    <row r="17" spans="1:21">
      <c r="A17" s="96">
        <f>IF(入力!A25="","",入力!A25)</f>
        <v>12</v>
      </c>
      <c r="B17" s="353" t="str">
        <f>IF(入力!B25="","",入力!B25)</f>
        <v/>
      </c>
      <c r="C17" s="112" t="str">
        <f>IF(入力!D25="","",入力!D25)</f>
        <v/>
      </c>
      <c r="D17" s="353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53" t="str">
        <f>IF(入力!G25="","",入力!G25)</f>
        <v/>
      </c>
      <c r="F17" s="353" t="str">
        <f>IF(入力!H25="","",入力!H25)</f>
        <v/>
      </c>
      <c r="G17" s="353" t="str">
        <f>IF(入力!I25="","",入力!I25)</f>
        <v/>
      </c>
      <c r="H17" s="353" t="str">
        <f>IF(入力!J25="","",入力!J25)</f>
        <v/>
      </c>
      <c r="I17" s="83" t="str">
        <f>IF(入力!K25="","",入力!K25)</f>
        <v/>
      </c>
      <c r="J17" s="83" t="str">
        <f>IF(入力!L25="","",入力!L25)</f>
        <v/>
      </c>
      <c r="K17" s="83" t="str">
        <f>IF(OR(入力!K25="",入力!L25=""),"",(入力!L25/POWER(入力!K25/100,2)))</f>
        <v/>
      </c>
      <c r="L17" s="83" t="str">
        <f>IF(OR(入力!M25="",入力!N25=""),"",((4.57/(1.0888-0.00153*(入力!M25+入力!N25))-4.142)*100))</f>
        <v/>
      </c>
      <c r="M17" s="84" t="str">
        <f>IF(OR(入力!L25="",入力!M25="",入力!N25=""),"",(入力!L25-(入力!L25*(4.57/(1.0888-0.00153*(入力!M25+入力!N25))-4.142)*100)/100))</f>
        <v/>
      </c>
      <c r="N17" s="104" t="str">
        <f>IF(入力!S25="",IF(入力!T25="","",入力!T25),IF(入力!T25="",入力!S25,IF(入力!S25&gt;入力!T25,入力!T25,入力!S25)))</f>
        <v/>
      </c>
      <c r="O17" s="105" t="str">
        <f>IF(入力!U25="",IF(入力!V25="","",入力!V25),IF(入力!V25="",入力!U25,IF(入力!U25&gt;入力!V25,入力!V25,入力!U25)))</f>
        <v/>
      </c>
      <c r="P17" s="105" t="str">
        <f>IF(入力!AI25="",IF(入力!AJ25="","",入力!AJ25),IF(入力!AJ25="",入力!AI25,IF(入力!AI25&gt;入力!AJ25,入力!AI25,入力!AJ25)))</f>
        <v/>
      </c>
      <c r="Q17" s="106" t="str">
        <f>IF(入力!Y25="", IF(入力!W25="",IF(入力!X25="","",入力!X25-入力!Q25),IF(入力!X25="",入力!W25-入力!Q25,IF(入力!W25&gt;入力!X25,入力!W25-入力!Q25,入力!X25-入力!Q25))),入力!Y25)</f>
        <v/>
      </c>
      <c r="R17" s="106" t="str">
        <f>IF(入力!AB25="", IF(入力!Z25="",IF(入力!AA25="","",入力!AA25-入力!Q25),IF(入力!AA25="",入力!Z25-入力!Q25,IF(入力!Z25&gt;入力!AA25,入力!Z25-入力!Q25,入力!AA25-入力!Q25))),入力!AB25)</f>
        <v/>
      </c>
      <c r="S17" s="105" t="str">
        <f>IF(入力!AK25="",IF(入力!AL25="","",入力!AL25),IF(入力!AL25="",入力!AK25,IF(入力!AK25&gt;入力!AL25,入力!AK25,入力!AL25)))</f>
        <v/>
      </c>
      <c r="T17" s="106" t="str">
        <f>IF(入力!AT25="","",入力!AT25)</f>
        <v/>
      </c>
      <c r="U17" s="107" t="str">
        <f>IF(入力!AS25="","",入力!AS25)</f>
        <v/>
      </c>
    </row>
    <row r="18" spans="1:21">
      <c r="A18" s="96">
        <f>IF(入力!A26="","",入力!A26)</f>
        <v>13</v>
      </c>
      <c r="B18" s="353" t="str">
        <f>IF(入力!B26="","",入力!B26)</f>
        <v/>
      </c>
      <c r="C18" s="112" t="str">
        <f>IF(入力!D26="","",入力!D26)</f>
        <v/>
      </c>
      <c r="D18" s="353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53" t="str">
        <f>IF(入力!G26="","",入力!G26)</f>
        <v/>
      </c>
      <c r="F18" s="353" t="str">
        <f>IF(入力!H26="","",入力!H26)</f>
        <v/>
      </c>
      <c r="G18" s="353" t="str">
        <f>IF(入力!I26="","",入力!I26)</f>
        <v/>
      </c>
      <c r="H18" s="353" t="str">
        <f>IF(入力!J26="","",入力!J26)</f>
        <v/>
      </c>
      <c r="I18" s="83" t="str">
        <f>IF(入力!K26="","",入力!K26)</f>
        <v/>
      </c>
      <c r="J18" s="83" t="str">
        <f>IF(入力!L26="","",入力!L26)</f>
        <v/>
      </c>
      <c r="K18" s="83" t="str">
        <f>IF(OR(入力!K26="",入力!L26=""),"",(入力!L26/POWER(入力!K26/100,2)))</f>
        <v/>
      </c>
      <c r="L18" s="83" t="str">
        <f>IF(OR(入力!M26="",入力!N26=""),"",((4.57/(1.0888-0.00153*(入力!M26+入力!N26))-4.142)*100))</f>
        <v/>
      </c>
      <c r="M18" s="84" t="str">
        <f>IF(OR(入力!L26="",入力!M26="",入力!N26=""),"",(入力!L26-(入力!L26*(4.57/(1.0888-0.00153*(入力!M26+入力!N26))-4.142)*100)/100))</f>
        <v/>
      </c>
      <c r="N18" s="104" t="str">
        <f>IF(入力!S26="",IF(入力!T26="","",入力!T26),IF(入力!T26="",入力!S26,IF(入力!S26&gt;入力!T26,入力!T26,入力!S26)))</f>
        <v/>
      </c>
      <c r="O18" s="105" t="str">
        <f>IF(入力!U26="",IF(入力!V26="","",入力!V26),IF(入力!V26="",入力!U26,IF(入力!U26&gt;入力!V26,入力!V26,入力!U26)))</f>
        <v/>
      </c>
      <c r="P18" s="105" t="str">
        <f>IF(入力!AI26="",IF(入力!AJ26="","",入力!AJ26),IF(入力!AJ26="",入力!AI26,IF(入力!AI26&gt;入力!AJ26,入力!AI26,入力!AJ26)))</f>
        <v/>
      </c>
      <c r="Q18" s="106" t="str">
        <f>IF(入力!Y26="", IF(入力!W26="",IF(入力!X26="","",入力!X26-入力!Q26),IF(入力!X26="",入力!W26-入力!Q26,IF(入力!W26&gt;入力!X26,入力!W26-入力!Q26,入力!X26-入力!Q26))),入力!Y26)</f>
        <v/>
      </c>
      <c r="R18" s="106" t="str">
        <f>IF(入力!AB26="", IF(入力!Z26="",IF(入力!AA26="","",入力!AA26-入力!Q26),IF(入力!AA26="",入力!Z26-入力!Q26,IF(入力!Z26&gt;入力!AA26,入力!Z26-入力!Q26,入力!AA26-入力!Q26))),入力!AB26)</f>
        <v/>
      </c>
      <c r="S18" s="105" t="str">
        <f>IF(入力!AK26="",IF(入力!AL26="","",入力!AL26),IF(入力!AL26="",入力!AK26,IF(入力!AK26&gt;入力!AL26,入力!AK26,入力!AL26)))</f>
        <v/>
      </c>
      <c r="T18" s="106" t="str">
        <f>IF(入力!AT26="","",入力!AT26)</f>
        <v/>
      </c>
      <c r="U18" s="107" t="str">
        <f>IF(入力!AS26="","",入力!AS26)</f>
        <v/>
      </c>
    </row>
    <row r="19" spans="1:21">
      <c r="A19" s="96">
        <f>IF(入力!A27="","",入力!A27)</f>
        <v>14</v>
      </c>
      <c r="B19" s="353" t="str">
        <f>IF(入力!B27="","",入力!B27)</f>
        <v/>
      </c>
      <c r="C19" s="112" t="str">
        <f>IF(入力!D27="","",入力!D27)</f>
        <v/>
      </c>
      <c r="D19" s="353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53" t="str">
        <f>IF(入力!G27="","",入力!G27)</f>
        <v/>
      </c>
      <c r="F19" s="353" t="str">
        <f>IF(入力!H27="","",入力!H27)</f>
        <v/>
      </c>
      <c r="G19" s="353" t="str">
        <f>IF(入力!I27="","",入力!I27)</f>
        <v/>
      </c>
      <c r="H19" s="353" t="str">
        <f>IF(入力!J27="","",入力!J27)</f>
        <v/>
      </c>
      <c r="I19" s="83" t="str">
        <f>IF(入力!K27="","",入力!K27)</f>
        <v/>
      </c>
      <c r="J19" s="83" t="str">
        <f>IF(入力!L27="","",入力!L27)</f>
        <v/>
      </c>
      <c r="K19" s="83" t="str">
        <f>IF(OR(入力!K27="",入力!L27=""),"",(入力!L27/POWER(入力!K27/100,2)))</f>
        <v/>
      </c>
      <c r="L19" s="83" t="str">
        <f>IF(OR(入力!M27="",入力!N27=""),"",((4.57/(1.0888-0.00153*(入力!M27+入力!N27))-4.142)*100))</f>
        <v/>
      </c>
      <c r="M19" s="84" t="str">
        <f>IF(OR(入力!L27="",入力!M27="",入力!N27=""),"",(入力!L27-(入力!L27*(4.57/(1.0888-0.00153*(入力!M27+入力!N27))-4.142)*100)/100))</f>
        <v/>
      </c>
      <c r="N19" s="104" t="str">
        <f>IF(入力!S27="",IF(入力!T27="","",入力!T27),IF(入力!T27="",入力!S27,IF(入力!S27&gt;入力!T27,入力!T27,入力!S27)))</f>
        <v/>
      </c>
      <c r="O19" s="105" t="str">
        <f>IF(入力!U27="",IF(入力!V27="","",入力!V27),IF(入力!V27="",入力!U27,IF(入力!U27&gt;入力!V27,入力!V27,入力!U27)))</f>
        <v/>
      </c>
      <c r="P19" s="105" t="str">
        <f>IF(入力!AI27="",IF(入力!AJ27="","",入力!AJ27),IF(入力!AJ27="",入力!AI27,IF(入力!AI27&gt;入力!AJ27,入力!AI27,入力!AJ27)))</f>
        <v/>
      </c>
      <c r="Q19" s="106" t="str">
        <f>IF(入力!Y27="", IF(入力!W27="",IF(入力!X27="","",入力!X27-入力!Q27),IF(入力!X27="",入力!W27-入力!Q27,IF(入力!W27&gt;入力!X27,入力!W27-入力!Q27,入力!X27-入力!Q27))),入力!Y27)</f>
        <v/>
      </c>
      <c r="R19" s="106" t="str">
        <f>IF(入力!AB27="", IF(入力!Z27="",IF(入力!AA27="","",入力!AA27-入力!Q27),IF(入力!AA27="",入力!Z27-入力!Q27,IF(入力!Z27&gt;入力!AA27,入力!Z27-入力!Q27,入力!AA27-入力!Q27))),入力!AB27)</f>
        <v/>
      </c>
      <c r="S19" s="105" t="str">
        <f>IF(入力!AK27="",IF(入力!AL27="","",入力!AL27),IF(入力!AL27="",入力!AK27,IF(入力!AK27&gt;入力!AL27,入力!AK27,入力!AL27)))</f>
        <v/>
      </c>
      <c r="T19" s="106" t="str">
        <f>IF(入力!AT27="","",入力!AT27)</f>
        <v/>
      </c>
      <c r="U19" s="107" t="str">
        <f>IF(入力!AS27="","",入力!AS27)</f>
        <v/>
      </c>
    </row>
    <row r="20" spans="1:21">
      <c r="A20" s="96">
        <f>IF(入力!A28="","",入力!A28)</f>
        <v>15</v>
      </c>
      <c r="B20" s="353" t="str">
        <f>IF(入力!B28="","",入力!B28)</f>
        <v/>
      </c>
      <c r="C20" s="112" t="str">
        <f>IF(入力!D28="","",入力!D28)</f>
        <v/>
      </c>
      <c r="D20" s="353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53" t="str">
        <f>IF(入力!G28="","",入力!G28)</f>
        <v/>
      </c>
      <c r="F20" s="353" t="str">
        <f>IF(入力!H28="","",入力!H28)</f>
        <v/>
      </c>
      <c r="G20" s="353" t="str">
        <f>IF(入力!I28="","",入力!I28)</f>
        <v/>
      </c>
      <c r="H20" s="353" t="str">
        <f>IF(入力!J28="","",入力!J28)</f>
        <v/>
      </c>
      <c r="I20" s="83" t="str">
        <f>IF(入力!K28="","",入力!K28)</f>
        <v/>
      </c>
      <c r="J20" s="83" t="str">
        <f>IF(入力!L28="","",入力!L28)</f>
        <v/>
      </c>
      <c r="K20" s="83" t="str">
        <f>IF(OR(入力!K28="",入力!L28=""),"",(入力!L28/POWER(入力!K28/100,2)))</f>
        <v/>
      </c>
      <c r="L20" s="83" t="str">
        <f>IF(OR(入力!M28="",入力!N28=""),"",((4.57/(1.0888-0.00153*(入力!M28+入力!N28))-4.142)*100))</f>
        <v/>
      </c>
      <c r="M20" s="84" t="str">
        <f>IF(OR(入力!L28="",入力!M28="",入力!N28=""),"",(入力!L28-(入力!L28*(4.57/(1.0888-0.00153*(入力!M28+入力!N28))-4.142)*100)/100))</f>
        <v/>
      </c>
      <c r="N20" s="104" t="str">
        <f>IF(入力!S28="",IF(入力!T28="","",入力!T28),IF(入力!T28="",入力!S28,IF(入力!S28&gt;入力!T28,入力!T28,入力!S28)))</f>
        <v/>
      </c>
      <c r="O20" s="105" t="str">
        <f>IF(入力!U28="",IF(入力!V28="","",入力!V28),IF(入力!V28="",入力!U28,IF(入力!U28&gt;入力!V28,入力!V28,入力!U28)))</f>
        <v/>
      </c>
      <c r="P20" s="105" t="str">
        <f>IF(入力!AI28="",IF(入力!AJ28="","",入力!AJ28),IF(入力!AJ28="",入力!AI28,IF(入力!AI28&gt;入力!AJ28,入力!AI28,入力!AJ28)))</f>
        <v/>
      </c>
      <c r="Q20" s="106" t="str">
        <f>IF(入力!Y28="", IF(入力!W28="",IF(入力!X28="","",入力!X28-入力!Q28),IF(入力!X28="",入力!W28-入力!Q28,IF(入力!W28&gt;入力!X28,入力!W28-入力!Q28,入力!X28-入力!Q28))),入力!Y28)</f>
        <v/>
      </c>
      <c r="R20" s="106" t="str">
        <f>IF(入力!AB28="", IF(入力!Z28="",IF(入力!AA28="","",入力!AA28-入力!Q28),IF(入力!AA28="",入力!Z28-入力!Q28,IF(入力!Z28&gt;入力!AA28,入力!Z28-入力!Q28,入力!AA28-入力!Q28))),入力!AB28)</f>
        <v/>
      </c>
      <c r="S20" s="105" t="str">
        <f>IF(入力!AK28="",IF(入力!AL28="","",入力!AL28),IF(入力!AL28="",入力!AK28,IF(入力!AK28&gt;入力!AL28,入力!AK28,入力!AL28)))</f>
        <v/>
      </c>
      <c r="T20" s="106" t="str">
        <f>IF(入力!AT28="","",入力!AT28)</f>
        <v/>
      </c>
      <c r="U20" s="107" t="str">
        <f>IF(入力!AS28="","",入力!AS28)</f>
        <v/>
      </c>
    </row>
    <row r="21" spans="1:21">
      <c r="A21" s="96">
        <f>IF(入力!A29="","",入力!A29)</f>
        <v>16</v>
      </c>
      <c r="B21" s="353" t="str">
        <f>IF(入力!B29="","",入力!B29)</f>
        <v/>
      </c>
      <c r="C21" s="112" t="str">
        <f>IF(入力!D29="","",入力!D29)</f>
        <v/>
      </c>
      <c r="D21" s="353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53" t="str">
        <f>IF(入力!G29="","",入力!G29)</f>
        <v/>
      </c>
      <c r="F21" s="353" t="str">
        <f>IF(入力!H29="","",入力!H29)</f>
        <v/>
      </c>
      <c r="G21" s="353" t="str">
        <f>IF(入力!I29="","",入力!I29)</f>
        <v/>
      </c>
      <c r="H21" s="353" t="str">
        <f>IF(入力!J29="","",入力!J29)</f>
        <v/>
      </c>
      <c r="I21" s="83" t="str">
        <f>IF(入力!K29="","",入力!K29)</f>
        <v/>
      </c>
      <c r="J21" s="83" t="str">
        <f>IF(入力!L29="","",入力!L29)</f>
        <v/>
      </c>
      <c r="K21" s="83" t="str">
        <f>IF(OR(入力!K29="",入力!L29=""),"",(入力!L29/POWER(入力!K29/100,2)))</f>
        <v/>
      </c>
      <c r="L21" s="83" t="str">
        <f>IF(OR(入力!M29="",入力!N29=""),"",((4.57/(1.0888-0.00153*(入力!M29+入力!N29))-4.142)*100))</f>
        <v/>
      </c>
      <c r="M21" s="84" t="str">
        <f>IF(OR(入力!L29="",入力!M29="",入力!N29=""),"",(入力!L29-(入力!L29*(4.57/(1.0888-0.00153*(入力!M29+入力!N29))-4.142)*100)/100))</f>
        <v/>
      </c>
      <c r="N21" s="104" t="str">
        <f>IF(入力!S29="",IF(入力!T29="","",入力!T29),IF(入力!T29="",入力!S29,IF(入力!S29&gt;入力!T29,入力!T29,入力!S29)))</f>
        <v/>
      </c>
      <c r="O21" s="105" t="str">
        <f>IF(入力!U29="",IF(入力!V29="","",入力!V29),IF(入力!V29="",入力!U29,IF(入力!U29&gt;入力!V29,入力!V29,入力!U29)))</f>
        <v/>
      </c>
      <c r="P21" s="105" t="str">
        <f>IF(入力!AI29="",IF(入力!AJ29="","",入力!AJ29),IF(入力!AJ29="",入力!AI29,IF(入力!AI29&gt;入力!AJ29,入力!AI29,入力!AJ29)))</f>
        <v/>
      </c>
      <c r="Q21" s="106" t="str">
        <f>IF(入力!Y29="", IF(入力!W29="",IF(入力!X29="","",入力!X29-入力!Q29),IF(入力!X29="",入力!W29-入力!Q29,IF(入力!W29&gt;入力!X29,入力!W29-入力!Q29,入力!X29-入力!Q29))),入力!Y29)</f>
        <v/>
      </c>
      <c r="R21" s="106" t="str">
        <f>IF(入力!AB29="", IF(入力!Z29="",IF(入力!AA29="","",入力!AA29-入力!Q29),IF(入力!AA29="",入力!Z29-入力!Q29,IF(入力!Z29&gt;入力!AA29,入力!Z29-入力!Q29,入力!AA29-入力!Q29))),入力!AB29)</f>
        <v/>
      </c>
      <c r="S21" s="105" t="str">
        <f>IF(入力!AK29="",IF(入力!AL29="","",入力!AL29),IF(入力!AL29="",入力!AK29,IF(入力!AK29&gt;入力!AL29,入力!AK29,入力!AL29)))</f>
        <v/>
      </c>
      <c r="T21" s="106" t="str">
        <f>IF(入力!AT29="","",入力!AT29)</f>
        <v/>
      </c>
      <c r="U21" s="107" t="str">
        <f>IF(入力!AS29="","",入力!AS29)</f>
        <v/>
      </c>
    </row>
    <row r="22" spans="1:21">
      <c r="A22" s="96">
        <f>IF(入力!A30="","",入力!A30)</f>
        <v>17</v>
      </c>
      <c r="B22" s="353" t="str">
        <f>IF(入力!B30="","",入力!B30)</f>
        <v/>
      </c>
      <c r="C22" s="112" t="str">
        <f>IF(入力!D30="","",入力!D30)</f>
        <v/>
      </c>
      <c r="D22" s="353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53" t="str">
        <f>IF(入力!G30="","",入力!G30)</f>
        <v/>
      </c>
      <c r="F22" s="353" t="str">
        <f>IF(入力!H30="","",入力!H30)</f>
        <v/>
      </c>
      <c r="G22" s="353" t="str">
        <f>IF(入力!I30="","",入力!I30)</f>
        <v/>
      </c>
      <c r="H22" s="353" t="str">
        <f>IF(入力!J30="","",入力!J30)</f>
        <v/>
      </c>
      <c r="I22" s="83" t="str">
        <f>IF(入力!K30="","",入力!K30)</f>
        <v/>
      </c>
      <c r="J22" s="83" t="str">
        <f>IF(入力!L30="","",入力!L30)</f>
        <v/>
      </c>
      <c r="K22" s="83" t="str">
        <f>IF(OR(入力!K30="",入力!L30=""),"",(入力!L30/POWER(入力!K30/100,2)))</f>
        <v/>
      </c>
      <c r="L22" s="83" t="str">
        <f>IF(OR(入力!M30="",入力!N30=""),"",((4.57/(1.0888-0.00153*(入力!M30+入力!N30))-4.142)*100))</f>
        <v/>
      </c>
      <c r="M22" s="84" t="str">
        <f>IF(OR(入力!L30="",入力!M30="",入力!N30=""),"",(入力!L30-(入力!L30*(4.57/(1.0888-0.00153*(入力!M30+入力!N30))-4.142)*100)/100))</f>
        <v/>
      </c>
      <c r="N22" s="104" t="str">
        <f>IF(入力!S30="",IF(入力!T30="","",入力!T30),IF(入力!T30="",入力!S30,IF(入力!S30&gt;入力!T30,入力!T30,入力!S30)))</f>
        <v/>
      </c>
      <c r="O22" s="105" t="str">
        <f>IF(入力!U30="",IF(入力!V30="","",入力!V30),IF(入力!V30="",入力!U30,IF(入力!U30&gt;入力!V30,入力!V30,入力!U30)))</f>
        <v/>
      </c>
      <c r="P22" s="105" t="str">
        <f>IF(入力!AI30="",IF(入力!AJ30="","",入力!AJ30),IF(入力!AJ30="",入力!AI30,IF(入力!AI30&gt;入力!AJ30,入力!AI30,入力!AJ30)))</f>
        <v/>
      </c>
      <c r="Q22" s="106" t="str">
        <f>IF(入力!Y30="", IF(入力!W30="",IF(入力!X30="","",入力!X30-入力!Q30),IF(入力!X30="",入力!W30-入力!Q30,IF(入力!W30&gt;入力!X30,入力!W30-入力!Q30,入力!X30-入力!Q30))),入力!Y30)</f>
        <v/>
      </c>
      <c r="R22" s="106" t="str">
        <f>IF(入力!AB30="", IF(入力!Z30="",IF(入力!AA30="","",入力!AA30-入力!Q30),IF(入力!AA30="",入力!Z30-入力!Q30,IF(入力!Z30&gt;入力!AA30,入力!Z30-入力!Q30,入力!AA30-入力!Q30))),入力!AB30)</f>
        <v/>
      </c>
      <c r="S22" s="105" t="str">
        <f>IF(入力!AK30="",IF(入力!AL30="","",入力!AL30),IF(入力!AL30="",入力!AK30,IF(入力!AK30&gt;入力!AL30,入力!AK30,入力!AL30)))</f>
        <v/>
      </c>
      <c r="T22" s="106" t="str">
        <f>IF(入力!AT30="","",入力!AT30)</f>
        <v/>
      </c>
      <c r="U22" s="107" t="str">
        <f>IF(入力!AS30="","",入力!AS30)</f>
        <v/>
      </c>
    </row>
    <row r="23" spans="1:21">
      <c r="A23" s="96">
        <f>IF(入力!A31="","",入力!A31)</f>
        <v>18</v>
      </c>
      <c r="B23" s="353" t="str">
        <f>IF(入力!B31="","",入力!B31)</f>
        <v/>
      </c>
      <c r="C23" s="112" t="str">
        <f>IF(入力!D31="","",入力!D31)</f>
        <v/>
      </c>
      <c r="D23" s="353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53" t="str">
        <f>IF(入力!G31="","",入力!G31)</f>
        <v/>
      </c>
      <c r="F23" s="353" t="str">
        <f>IF(入力!H31="","",入力!H31)</f>
        <v/>
      </c>
      <c r="G23" s="353" t="str">
        <f>IF(入力!I31="","",入力!I31)</f>
        <v/>
      </c>
      <c r="H23" s="353" t="str">
        <f>IF(入力!J31="","",入力!J31)</f>
        <v/>
      </c>
      <c r="I23" s="83" t="str">
        <f>IF(入力!K31="","",入力!K31)</f>
        <v/>
      </c>
      <c r="J23" s="83" t="str">
        <f>IF(入力!L31="","",入力!L31)</f>
        <v/>
      </c>
      <c r="K23" s="83" t="str">
        <f>IF(OR(入力!K31="",入力!L31=""),"",(入力!L31/POWER(入力!K31/100,2)))</f>
        <v/>
      </c>
      <c r="L23" s="83" t="str">
        <f>IF(OR(入力!M31="",入力!N31=""),"",((4.57/(1.0888-0.00153*(入力!M31+入力!N31))-4.142)*100))</f>
        <v/>
      </c>
      <c r="M23" s="84" t="str">
        <f>IF(OR(入力!L31="",入力!M31="",入力!N31=""),"",(入力!L31-(入力!L31*(4.57/(1.0888-0.00153*(入力!M31+入力!N31))-4.142)*100)/100))</f>
        <v/>
      </c>
      <c r="N23" s="104" t="str">
        <f>IF(入力!S31="",IF(入力!T31="","",入力!T31),IF(入力!T31="",入力!S31,IF(入力!S31&gt;入力!T31,入力!T31,入力!S31)))</f>
        <v/>
      </c>
      <c r="O23" s="105" t="str">
        <f>IF(入力!U31="",IF(入力!V31="","",入力!V31),IF(入力!V31="",入力!U31,IF(入力!U31&gt;入力!V31,入力!V31,入力!U31)))</f>
        <v/>
      </c>
      <c r="P23" s="105" t="str">
        <f>IF(入力!AI31="",IF(入力!AJ31="","",入力!AJ31),IF(入力!AJ31="",入力!AI31,IF(入力!AI31&gt;入力!AJ31,入力!AI31,入力!AJ31)))</f>
        <v/>
      </c>
      <c r="Q23" s="106" t="str">
        <f>IF(入力!Y31="", IF(入力!W31="",IF(入力!X31="","",入力!X31-入力!Q31),IF(入力!X31="",入力!W31-入力!Q31,IF(入力!W31&gt;入力!X31,入力!W31-入力!Q31,入力!X31-入力!Q31))),入力!Y31)</f>
        <v/>
      </c>
      <c r="R23" s="106" t="str">
        <f>IF(入力!AB31="", IF(入力!Z31="",IF(入力!AA31="","",入力!AA31-入力!Q31),IF(入力!AA31="",入力!Z31-入力!Q31,IF(入力!Z31&gt;入力!AA31,入力!Z31-入力!Q31,入力!AA31-入力!Q31))),入力!AB31)</f>
        <v/>
      </c>
      <c r="S23" s="105" t="str">
        <f>IF(入力!AK31="",IF(入力!AL31="","",入力!AL31),IF(入力!AL31="",入力!AK31,IF(入力!AK31&gt;入力!AL31,入力!AK31,入力!AL31)))</f>
        <v/>
      </c>
      <c r="T23" s="106" t="str">
        <f>IF(入力!AT31="","",入力!AT31)</f>
        <v/>
      </c>
      <c r="U23" s="107" t="str">
        <f>IF(入力!AS31="","",入力!AS31)</f>
        <v/>
      </c>
    </row>
    <row r="24" spans="1:21">
      <c r="A24" s="96">
        <f>IF(入力!A32="","",入力!A32)</f>
        <v>19</v>
      </c>
      <c r="B24" s="353" t="str">
        <f>IF(入力!B32="","",入力!B32)</f>
        <v/>
      </c>
      <c r="C24" s="112" t="str">
        <f>IF(入力!D32="","",入力!D32)</f>
        <v/>
      </c>
      <c r="D24" s="353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53" t="str">
        <f>IF(入力!G32="","",入力!G32)</f>
        <v/>
      </c>
      <c r="F24" s="353" t="str">
        <f>IF(入力!H32="","",入力!H32)</f>
        <v/>
      </c>
      <c r="G24" s="353" t="str">
        <f>IF(入力!I32="","",入力!I32)</f>
        <v/>
      </c>
      <c r="H24" s="353" t="str">
        <f>IF(入力!J32="","",入力!J32)</f>
        <v/>
      </c>
      <c r="I24" s="83" t="str">
        <f>IF(入力!K32="","",入力!K32)</f>
        <v/>
      </c>
      <c r="J24" s="83" t="str">
        <f>IF(入力!L32="","",入力!L32)</f>
        <v/>
      </c>
      <c r="K24" s="83" t="str">
        <f>IF(OR(入力!K32="",入力!L32=""),"",(入力!L32/POWER(入力!K32/100,2)))</f>
        <v/>
      </c>
      <c r="L24" s="83" t="str">
        <f>IF(OR(入力!M32="",入力!N32=""),"",((4.57/(1.0888-0.00153*(入力!M32+入力!N32))-4.142)*100))</f>
        <v/>
      </c>
      <c r="M24" s="84" t="str">
        <f>IF(OR(入力!L32="",入力!M32="",入力!N32=""),"",(入力!L32-(入力!L32*(4.57/(1.0888-0.00153*(入力!M32+入力!N32))-4.142)*100)/100))</f>
        <v/>
      </c>
      <c r="N24" s="104" t="str">
        <f>IF(入力!S32="",IF(入力!T32="","",入力!T32),IF(入力!T32="",入力!S32,IF(入力!S32&gt;入力!T32,入力!T32,入力!S32)))</f>
        <v/>
      </c>
      <c r="O24" s="105" t="str">
        <f>IF(入力!U32="",IF(入力!V32="","",入力!V32),IF(入力!V32="",入力!U32,IF(入力!U32&gt;入力!V32,入力!V32,入力!U32)))</f>
        <v/>
      </c>
      <c r="P24" s="105" t="str">
        <f>IF(入力!AI32="",IF(入力!AJ32="","",入力!AJ32),IF(入力!AJ32="",入力!AI32,IF(入力!AI32&gt;入力!AJ32,入力!AI32,入力!AJ32)))</f>
        <v/>
      </c>
      <c r="Q24" s="106" t="str">
        <f>IF(入力!Y32="", IF(入力!W32="",IF(入力!X32="","",入力!X32-入力!Q32),IF(入力!X32="",入力!W32-入力!Q32,IF(入力!W32&gt;入力!X32,入力!W32-入力!Q32,入力!X32-入力!Q32))),入力!Y32)</f>
        <v/>
      </c>
      <c r="R24" s="106" t="str">
        <f>IF(入力!AB32="", IF(入力!Z32="",IF(入力!AA32="","",入力!AA32-入力!Q32),IF(入力!AA32="",入力!Z32-入力!Q32,IF(入力!Z32&gt;入力!AA32,入力!Z32-入力!Q32,入力!AA32-入力!Q32))),入力!AB32)</f>
        <v/>
      </c>
      <c r="S24" s="105" t="str">
        <f>IF(入力!AK32="",IF(入力!AL32="","",入力!AL32),IF(入力!AL32="",入力!AK32,IF(入力!AK32&gt;入力!AL32,入力!AK32,入力!AL32)))</f>
        <v/>
      </c>
      <c r="T24" s="106" t="str">
        <f>IF(入力!AT32="","",入力!AT32)</f>
        <v/>
      </c>
      <c r="U24" s="107" t="str">
        <f>IF(入力!AS32="","",入力!AS32)</f>
        <v/>
      </c>
    </row>
    <row r="25" spans="1:21">
      <c r="A25" s="96">
        <f>IF(入力!A33="","",入力!A33)</f>
        <v>20</v>
      </c>
      <c r="B25" s="353" t="str">
        <f>IF(入力!B33="","",入力!B33)</f>
        <v/>
      </c>
      <c r="C25" s="112" t="str">
        <f>IF(入力!D33="","",入力!D33)</f>
        <v/>
      </c>
      <c r="D25" s="353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53" t="str">
        <f>IF(入力!G33="","",入力!G33)</f>
        <v/>
      </c>
      <c r="F25" s="353" t="str">
        <f>IF(入力!H33="","",入力!H33)</f>
        <v/>
      </c>
      <c r="G25" s="353" t="str">
        <f>IF(入力!I33="","",入力!I33)</f>
        <v/>
      </c>
      <c r="H25" s="353" t="str">
        <f>IF(入力!J33="","",入力!J33)</f>
        <v/>
      </c>
      <c r="I25" s="83" t="str">
        <f>IF(入力!K33="","",入力!K33)</f>
        <v/>
      </c>
      <c r="J25" s="83" t="str">
        <f>IF(入力!L33="","",入力!L33)</f>
        <v/>
      </c>
      <c r="K25" s="83" t="str">
        <f>IF(OR(入力!K33="",入力!L33=""),"",(入力!L33/POWER(入力!K33/100,2)))</f>
        <v/>
      </c>
      <c r="L25" s="83" t="str">
        <f>IF(OR(入力!M33="",入力!N33=""),"",((4.57/(1.0888-0.00153*(入力!M33+入力!N33))-4.142)*100))</f>
        <v/>
      </c>
      <c r="M25" s="84" t="str">
        <f>IF(OR(入力!L33="",入力!M33="",入力!N33=""),"",(入力!L33-(入力!L33*(4.57/(1.0888-0.00153*(入力!M33+入力!N33))-4.142)*100)/100))</f>
        <v/>
      </c>
      <c r="N25" s="104" t="str">
        <f>IF(入力!S33="",IF(入力!T33="","",入力!T33),IF(入力!T33="",入力!S33,IF(入力!S33&gt;入力!T33,入力!T33,入力!S33)))</f>
        <v/>
      </c>
      <c r="O25" s="105" t="str">
        <f>IF(入力!U33="",IF(入力!V33="","",入力!V33),IF(入力!V33="",入力!U33,IF(入力!U33&gt;入力!V33,入力!V33,入力!U33)))</f>
        <v/>
      </c>
      <c r="P25" s="105" t="str">
        <f>IF(入力!AI33="",IF(入力!AJ33="","",入力!AJ33),IF(入力!AJ33="",入力!AI33,IF(入力!AI33&gt;入力!AJ33,入力!AI33,入力!AJ33)))</f>
        <v/>
      </c>
      <c r="Q25" s="106" t="str">
        <f>IF(入力!Y33="", IF(入力!W33="",IF(入力!X33="","",入力!X33-入力!Q33),IF(入力!X33="",入力!W33-入力!Q33,IF(入力!W33&gt;入力!X33,入力!W33-入力!Q33,入力!X33-入力!Q33))),入力!Y33)</f>
        <v/>
      </c>
      <c r="R25" s="106" t="str">
        <f>IF(入力!AB33="", IF(入力!Z33="",IF(入力!AA33="","",入力!AA33-入力!Q33),IF(入力!AA33="",入力!Z33-入力!Q33,IF(入力!Z33&gt;入力!AA33,入力!Z33-入力!Q33,入力!AA33-入力!Q33))),入力!AB33)</f>
        <v/>
      </c>
      <c r="S25" s="105" t="str">
        <f>IF(入力!AK33="",IF(入力!AL33="","",入力!AL33),IF(入力!AL33="",入力!AK33,IF(入力!AK33&gt;入力!AL33,入力!AK33,入力!AL33)))</f>
        <v/>
      </c>
      <c r="T25" s="106" t="str">
        <f>IF(入力!AT33="","",入力!AT33)</f>
        <v/>
      </c>
      <c r="U25" s="107" t="str">
        <f>IF(入力!AS33="","",入力!AS33)</f>
        <v/>
      </c>
    </row>
    <row r="26" spans="1:21">
      <c r="A26" s="96">
        <f>IF(入力!A34="","",入力!A34)</f>
        <v>21</v>
      </c>
      <c r="B26" s="353" t="str">
        <f>IF(入力!B34="","",入力!B34)</f>
        <v/>
      </c>
      <c r="C26" s="112" t="str">
        <f>IF(入力!D34="","",入力!D34)</f>
        <v/>
      </c>
      <c r="D26" s="353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53" t="str">
        <f>IF(入力!G34="","",入力!G34)</f>
        <v/>
      </c>
      <c r="F26" s="353" t="str">
        <f>IF(入力!H34="","",入力!H34)</f>
        <v/>
      </c>
      <c r="G26" s="353" t="str">
        <f>IF(入力!I34="","",入力!I34)</f>
        <v/>
      </c>
      <c r="H26" s="353" t="str">
        <f>IF(入力!J34="","",入力!J34)</f>
        <v/>
      </c>
      <c r="I26" s="83" t="str">
        <f>IF(入力!K34="","",入力!K34)</f>
        <v/>
      </c>
      <c r="J26" s="83" t="str">
        <f>IF(入力!L34="","",入力!L34)</f>
        <v/>
      </c>
      <c r="K26" s="83" t="str">
        <f>IF(OR(入力!K34="",入力!L34=""),"",(入力!L34/POWER(入力!K34/100,2)))</f>
        <v/>
      </c>
      <c r="L26" s="83" t="str">
        <f>IF(OR(入力!M34="",入力!N34=""),"",((4.57/(1.0888-0.00153*(入力!M34+入力!N34))-4.142)*100))</f>
        <v/>
      </c>
      <c r="M26" s="84" t="str">
        <f>IF(OR(入力!L34="",入力!M34="",入力!N34=""),"",(入力!L34-(入力!L34*(4.57/(1.0888-0.00153*(入力!M34+入力!N34))-4.142)*100)/100))</f>
        <v/>
      </c>
      <c r="N26" s="104" t="str">
        <f>IF(入力!S34="",IF(入力!T34="","",入力!T34),IF(入力!T34="",入力!S34,IF(入力!S34&gt;入力!T34,入力!T34,入力!S34)))</f>
        <v/>
      </c>
      <c r="O26" s="105" t="str">
        <f>IF(入力!U34="",IF(入力!V34="","",入力!V34),IF(入力!V34="",入力!U34,IF(入力!U34&gt;入力!V34,入力!V34,入力!U34)))</f>
        <v/>
      </c>
      <c r="P26" s="105" t="str">
        <f>IF(入力!AI34="",IF(入力!AJ34="","",入力!AJ34),IF(入力!AJ34="",入力!AI34,IF(入力!AI34&gt;入力!AJ34,入力!AI34,入力!AJ34)))</f>
        <v/>
      </c>
      <c r="Q26" s="106" t="str">
        <f>IF(入力!Y34="", IF(入力!W34="",IF(入力!X34="","",入力!X34-入力!Q34),IF(入力!X34="",入力!W34-入力!Q34,IF(入力!W34&gt;入力!X34,入力!W34-入力!Q34,入力!X34-入力!Q34))),入力!Y34)</f>
        <v/>
      </c>
      <c r="R26" s="106" t="str">
        <f>IF(入力!AB34="", IF(入力!Z34="",IF(入力!AA34="","",入力!AA34-入力!Q34),IF(入力!AA34="",入力!Z34-入力!Q34,IF(入力!Z34&gt;入力!AA34,入力!Z34-入力!Q34,入力!AA34-入力!Q34))),入力!AB34)</f>
        <v/>
      </c>
      <c r="S26" s="105" t="str">
        <f>IF(入力!AK34="",IF(入力!AL34="","",入力!AL34),IF(入力!AL34="",入力!AK34,IF(入力!AK34&gt;入力!AL34,入力!AK34,入力!AL34)))</f>
        <v/>
      </c>
      <c r="T26" s="106" t="str">
        <f>IF(入力!AT34="","",入力!AT34)</f>
        <v/>
      </c>
      <c r="U26" s="107" t="str">
        <f>IF(入力!AS34="","",入力!AS34)</f>
        <v/>
      </c>
    </row>
    <row r="27" spans="1:21">
      <c r="A27" s="96">
        <f>IF(入力!A35="","",入力!A35)</f>
        <v>22</v>
      </c>
      <c r="B27" s="353" t="str">
        <f>IF(入力!B35="","",入力!B35)</f>
        <v/>
      </c>
      <c r="C27" s="112" t="str">
        <f>IF(入力!D35="","",入力!D35)</f>
        <v/>
      </c>
      <c r="D27" s="353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53" t="str">
        <f>IF(入力!G35="","",入力!G35)</f>
        <v/>
      </c>
      <c r="F27" s="353" t="str">
        <f>IF(入力!H35="","",入力!H35)</f>
        <v/>
      </c>
      <c r="G27" s="353" t="str">
        <f>IF(入力!I35="","",入力!I35)</f>
        <v/>
      </c>
      <c r="H27" s="353" t="str">
        <f>IF(入力!J35="","",入力!J35)</f>
        <v/>
      </c>
      <c r="I27" s="83" t="str">
        <f>IF(入力!K35="","",入力!K35)</f>
        <v/>
      </c>
      <c r="J27" s="83" t="str">
        <f>IF(入力!L35="","",入力!L35)</f>
        <v/>
      </c>
      <c r="K27" s="83" t="str">
        <f>IF(OR(入力!K35="",入力!L35=""),"",(入力!L35/POWER(入力!K35/100,2)))</f>
        <v/>
      </c>
      <c r="L27" s="83" t="str">
        <f>IF(OR(入力!M35="",入力!N35=""),"",((4.57/(1.0888-0.00153*(入力!M35+入力!N35))-4.142)*100))</f>
        <v/>
      </c>
      <c r="M27" s="84" t="str">
        <f>IF(OR(入力!L35="",入力!M35="",入力!N35=""),"",(入力!L35-(入力!L35*(4.57/(1.0888-0.00153*(入力!M35+入力!N35))-4.142)*100)/100))</f>
        <v/>
      </c>
      <c r="N27" s="104" t="str">
        <f>IF(入力!S35="",IF(入力!T35="","",入力!T35),IF(入力!T35="",入力!S35,IF(入力!S35&gt;入力!T35,入力!T35,入力!S35)))</f>
        <v/>
      </c>
      <c r="O27" s="105" t="str">
        <f>IF(入力!U35="",IF(入力!V35="","",入力!V35),IF(入力!V35="",入力!U35,IF(入力!U35&gt;入力!V35,入力!V35,入力!U35)))</f>
        <v/>
      </c>
      <c r="P27" s="105" t="str">
        <f>IF(入力!AI35="",IF(入力!AJ35="","",入力!AJ35),IF(入力!AJ35="",入力!AI35,IF(入力!AI35&gt;入力!AJ35,入力!AI35,入力!AJ35)))</f>
        <v/>
      </c>
      <c r="Q27" s="106" t="str">
        <f>IF(入力!Y35="", IF(入力!W35="",IF(入力!X35="","",入力!X35-入力!Q35),IF(入力!X35="",入力!W35-入力!Q35,IF(入力!W35&gt;入力!X35,入力!W35-入力!Q35,入力!X35-入力!Q35))),入力!Y35)</f>
        <v/>
      </c>
      <c r="R27" s="106" t="str">
        <f>IF(入力!AB35="", IF(入力!Z35="",IF(入力!AA35="","",入力!AA35-入力!Q35),IF(入力!AA35="",入力!Z35-入力!Q35,IF(入力!Z35&gt;入力!AA35,入力!Z35-入力!Q35,入力!AA35-入力!Q35))),入力!AB35)</f>
        <v/>
      </c>
      <c r="S27" s="105" t="str">
        <f>IF(入力!AK35="",IF(入力!AL35="","",入力!AL35),IF(入力!AL35="",入力!AK35,IF(入力!AK35&gt;入力!AL35,入力!AK35,入力!AL35)))</f>
        <v/>
      </c>
      <c r="T27" s="106" t="str">
        <f>IF(入力!AT35="","",入力!AT35)</f>
        <v/>
      </c>
      <c r="U27" s="107" t="str">
        <f>IF(入力!AS35="","",入力!AS35)</f>
        <v/>
      </c>
    </row>
    <row r="28" spans="1:21">
      <c r="A28" s="96">
        <f>IF(入力!A36="","",入力!A36)</f>
        <v>23</v>
      </c>
      <c r="B28" s="353" t="str">
        <f>IF(入力!B36="","",入力!B36)</f>
        <v/>
      </c>
      <c r="C28" s="112" t="str">
        <f>IF(入力!D36="","",入力!D36)</f>
        <v/>
      </c>
      <c r="D28" s="353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53" t="str">
        <f>IF(入力!G36="","",入力!G36)</f>
        <v/>
      </c>
      <c r="F28" s="353" t="str">
        <f>IF(入力!H36="","",入力!H36)</f>
        <v/>
      </c>
      <c r="G28" s="353" t="str">
        <f>IF(入力!I36="","",入力!I36)</f>
        <v/>
      </c>
      <c r="H28" s="353" t="str">
        <f>IF(入力!J36="","",入力!J36)</f>
        <v/>
      </c>
      <c r="I28" s="83" t="str">
        <f>IF(入力!K36="","",入力!K36)</f>
        <v/>
      </c>
      <c r="J28" s="83" t="str">
        <f>IF(入力!L36="","",入力!L36)</f>
        <v/>
      </c>
      <c r="K28" s="83" t="str">
        <f>IF(OR(入力!K36="",入力!L36=""),"",(入力!L36/POWER(入力!K36/100,2)))</f>
        <v/>
      </c>
      <c r="L28" s="83" t="str">
        <f>IF(OR(入力!M36="",入力!N36=""),"",((4.57/(1.0888-0.00153*(入力!M36+入力!N36))-4.142)*100))</f>
        <v/>
      </c>
      <c r="M28" s="84" t="str">
        <f>IF(OR(入力!L36="",入力!M36="",入力!N36=""),"",(入力!L36-(入力!L36*(4.57/(1.0888-0.00153*(入力!M36+入力!N36))-4.142)*100)/100))</f>
        <v/>
      </c>
      <c r="N28" s="104" t="str">
        <f>IF(入力!S36="",IF(入力!T36="","",入力!T36),IF(入力!T36="",入力!S36,IF(入力!S36&gt;入力!T36,入力!T36,入力!S36)))</f>
        <v/>
      </c>
      <c r="O28" s="105" t="str">
        <f>IF(入力!U36="",IF(入力!V36="","",入力!V36),IF(入力!V36="",入力!U36,IF(入力!U36&gt;入力!V36,入力!V36,入力!U36)))</f>
        <v/>
      </c>
      <c r="P28" s="105" t="str">
        <f>IF(入力!AI36="",IF(入力!AJ36="","",入力!AJ36),IF(入力!AJ36="",入力!AI36,IF(入力!AI36&gt;入力!AJ36,入力!AI36,入力!AJ36)))</f>
        <v/>
      </c>
      <c r="Q28" s="106" t="str">
        <f>IF(入力!Y36="", IF(入力!W36="",IF(入力!X36="","",入力!X36-入力!Q36),IF(入力!X36="",入力!W36-入力!Q36,IF(入力!W36&gt;入力!X36,入力!W36-入力!Q36,入力!X36-入力!Q36))),入力!Y36)</f>
        <v/>
      </c>
      <c r="R28" s="106" t="str">
        <f>IF(入力!AB36="", IF(入力!Z36="",IF(入力!AA36="","",入力!AA36-入力!Q36),IF(入力!AA36="",入力!Z36-入力!Q36,IF(入力!Z36&gt;入力!AA36,入力!Z36-入力!Q36,入力!AA36-入力!Q36))),入力!AB36)</f>
        <v/>
      </c>
      <c r="S28" s="105" t="str">
        <f>IF(入力!AK36="",IF(入力!AL36="","",入力!AL36),IF(入力!AL36="",入力!AK36,IF(入力!AK36&gt;入力!AL36,入力!AK36,入力!AL36)))</f>
        <v/>
      </c>
      <c r="T28" s="106" t="str">
        <f>IF(入力!AT36="","",入力!AT36)</f>
        <v/>
      </c>
      <c r="U28" s="107" t="str">
        <f>IF(入力!AS36="","",入力!AS36)</f>
        <v/>
      </c>
    </row>
    <row r="29" spans="1:21">
      <c r="A29" s="96">
        <f>IF(入力!A37="","",入力!A37)</f>
        <v>24</v>
      </c>
      <c r="B29" s="353" t="str">
        <f>IF(入力!B37="","",入力!B37)</f>
        <v/>
      </c>
      <c r="C29" s="112" t="str">
        <f>IF(入力!D37="","",入力!D37)</f>
        <v/>
      </c>
      <c r="D29" s="353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53" t="str">
        <f>IF(入力!G37="","",入力!G37)</f>
        <v/>
      </c>
      <c r="F29" s="353" t="str">
        <f>IF(入力!H37="","",入力!H37)</f>
        <v/>
      </c>
      <c r="G29" s="353" t="str">
        <f>IF(入力!I37="","",入力!I37)</f>
        <v/>
      </c>
      <c r="H29" s="353" t="str">
        <f>IF(入力!J37="","",入力!J37)</f>
        <v/>
      </c>
      <c r="I29" s="83" t="str">
        <f>IF(入力!K37="","",入力!K37)</f>
        <v/>
      </c>
      <c r="J29" s="83" t="str">
        <f>IF(入力!L37="","",入力!L37)</f>
        <v/>
      </c>
      <c r="K29" s="83" t="str">
        <f>IF(OR(入力!K37="",入力!L37=""),"",(入力!L37/POWER(入力!K37/100,2)))</f>
        <v/>
      </c>
      <c r="L29" s="83" t="str">
        <f>IF(OR(入力!M37="",入力!N37=""),"",((4.57/(1.0888-0.00153*(入力!M37+入力!N37))-4.142)*100))</f>
        <v/>
      </c>
      <c r="M29" s="84" t="str">
        <f>IF(OR(入力!L37="",入力!M37="",入力!N37=""),"",(入力!L37-(入力!L37*(4.57/(1.0888-0.00153*(入力!M37+入力!N37))-4.142)*100)/100))</f>
        <v/>
      </c>
      <c r="N29" s="104" t="str">
        <f>IF(入力!S37="",IF(入力!T37="","",入力!T37),IF(入力!T37="",入力!S37,IF(入力!S37&gt;入力!T37,入力!T37,入力!S37)))</f>
        <v/>
      </c>
      <c r="O29" s="105" t="str">
        <f>IF(入力!U37="",IF(入力!V37="","",入力!V37),IF(入力!V37="",入力!U37,IF(入力!U37&gt;入力!V37,入力!V37,入力!U37)))</f>
        <v/>
      </c>
      <c r="P29" s="105" t="str">
        <f>IF(入力!AI37="",IF(入力!AJ37="","",入力!AJ37),IF(入力!AJ37="",入力!AI37,IF(入力!AI37&gt;入力!AJ37,入力!AI37,入力!AJ37)))</f>
        <v/>
      </c>
      <c r="Q29" s="106" t="str">
        <f>IF(入力!Y37="", IF(入力!W37="",IF(入力!X37="","",入力!X37-入力!Q37),IF(入力!X37="",入力!W37-入力!Q37,IF(入力!W37&gt;入力!X37,入力!W37-入力!Q37,入力!X37-入力!Q37))),入力!Y37)</f>
        <v/>
      </c>
      <c r="R29" s="106" t="str">
        <f>IF(入力!AB37="", IF(入力!Z37="",IF(入力!AA37="","",入力!AA37-入力!Q37),IF(入力!AA37="",入力!Z37-入力!Q37,IF(入力!Z37&gt;入力!AA37,入力!Z37-入力!Q37,入力!AA37-入力!Q37))),入力!AB37)</f>
        <v/>
      </c>
      <c r="S29" s="105" t="str">
        <f>IF(入力!AK37="",IF(入力!AL37="","",入力!AL37),IF(入力!AL37="",入力!AK37,IF(入力!AK37&gt;入力!AL37,入力!AK37,入力!AL37)))</f>
        <v/>
      </c>
      <c r="T29" s="106" t="str">
        <f>IF(入力!AT37="","",入力!AT37)</f>
        <v/>
      </c>
      <c r="U29" s="107" t="str">
        <f>IF(入力!AS37="","",入力!AS37)</f>
        <v/>
      </c>
    </row>
    <row r="30" spans="1:21">
      <c r="A30" s="96">
        <f>IF(入力!A38="","",入力!A38)</f>
        <v>25</v>
      </c>
      <c r="B30" s="353" t="str">
        <f>IF(入力!B38="","",入力!B38)</f>
        <v/>
      </c>
      <c r="C30" s="112" t="str">
        <f>IF(入力!D38="","",入力!D38)</f>
        <v/>
      </c>
      <c r="D30" s="353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53" t="str">
        <f>IF(入力!G38="","",入力!G38)</f>
        <v/>
      </c>
      <c r="F30" s="353" t="str">
        <f>IF(入力!H38="","",入力!H38)</f>
        <v/>
      </c>
      <c r="G30" s="353" t="str">
        <f>IF(入力!I38="","",入力!I38)</f>
        <v/>
      </c>
      <c r="H30" s="353" t="str">
        <f>IF(入力!J38="","",入力!J38)</f>
        <v/>
      </c>
      <c r="I30" s="83" t="str">
        <f>IF(入力!K38="","",入力!K38)</f>
        <v/>
      </c>
      <c r="J30" s="83" t="str">
        <f>IF(入力!L38="","",入力!L38)</f>
        <v/>
      </c>
      <c r="K30" s="83" t="str">
        <f>IF(OR(入力!K38="",入力!L38=""),"",(入力!L38/POWER(入力!K38/100,2)))</f>
        <v/>
      </c>
      <c r="L30" s="83" t="str">
        <f>IF(OR(入力!M38="",入力!N38=""),"",((4.57/(1.0888-0.00153*(入力!M38+入力!N38))-4.142)*100))</f>
        <v/>
      </c>
      <c r="M30" s="84" t="str">
        <f>IF(OR(入力!L38="",入力!M38="",入力!N38=""),"",(入力!L38-(入力!L38*(4.57/(1.0888-0.00153*(入力!M38+入力!N38))-4.142)*100)/100))</f>
        <v/>
      </c>
      <c r="N30" s="104" t="str">
        <f>IF(入力!S38="",IF(入力!T38="","",入力!T38),IF(入力!T38="",入力!S38,IF(入力!S38&gt;入力!T38,入力!T38,入力!S38)))</f>
        <v/>
      </c>
      <c r="O30" s="105" t="str">
        <f>IF(入力!U38="",IF(入力!V38="","",入力!V38),IF(入力!V38="",入力!U38,IF(入力!U38&gt;入力!V38,入力!V38,入力!U38)))</f>
        <v/>
      </c>
      <c r="P30" s="105" t="str">
        <f>IF(入力!AI38="",IF(入力!AJ38="","",入力!AJ38),IF(入力!AJ38="",入力!AI38,IF(入力!AI38&gt;入力!AJ38,入力!AI38,入力!AJ38)))</f>
        <v/>
      </c>
      <c r="Q30" s="106" t="str">
        <f>IF(入力!Y38="", IF(入力!W38="",IF(入力!X38="","",入力!X38-入力!Q38),IF(入力!X38="",入力!W38-入力!Q38,IF(入力!W38&gt;入力!X38,入力!W38-入力!Q38,入力!X38-入力!Q38))),入力!Y38)</f>
        <v/>
      </c>
      <c r="R30" s="106" t="str">
        <f>IF(入力!AB38="", IF(入力!Z38="",IF(入力!AA38="","",入力!AA38-入力!Q38),IF(入力!AA38="",入力!Z38-入力!Q38,IF(入力!Z38&gt;入力!AA38,入力!Z38-入力!Q38,入力!AA38-入力!Q38))),入力!AB38)</f>
        <v/>
      </c>
      <c r="S30" s="105" t="str">
        <f>IF(入力!AK38="",IF(入力!AL38="","",入力!AL38),IF(入力!AL38="",入力!AK38,IF(入力!AK38&gt;入力!AL38,入力!AK38,入力!AL38)))</f>
        <v/>
      </c>
      <c r="T30" s="106" t="str">
        <f>IF(入力!AT38="","",入力!AT38)</f>
        <v/>
      </c>
      <c r="U30" s="107" t="str">
        <f>IF(入力!AS38="","",入力!AS38)</f>
        <v/>
      </c>
    </row>
    <row r="31" spans="1:21">
      <c r="A31" s="96">
        <f>IF(入力!A39="","",入力!A39)</f>
        <v>26</v>
      </c>
      <c r="B31" s="353" t="str">
        <f>IF(入力!B39="","",入力!B39)</f>
        <v/>
      </c>
      <c r="C31" s="112" t="str">
        <f>IF(入力!D39="","",入力!D39)</f>
        <v/>
      </c>
      <c r="D31" s="353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53" t="str">
        <f>IF(入力!G39="","",入力!G39)</f>
        <v/>
      </c>
      <c r="F31" s="353" t="str">
        <f>IF(入力!H39="","",入力!H39)</f>
        <v/>
      </c>
      <c r="G31" s="353" t="str">
        <f>IF(入力!I39="","",入力!I39)</f>
        <v/>
      </c>
      <c r="H31" s="353" t="str">
        <f>IF(入力!J39="","",入力!J39)</f>
        <v/>
      </c>
      <c r="I31" s="83" t="str">
        <f>IF(入力!K39="","",入力!K39)</f>
        <v/>
      </c>
      <c r="J31" s="83" t="str">
        <f>IF(入力!L39="","",入力!L39)</f>
        <v/>
      </c>
      <c r="K31" s="83" t="str">
        <f>IF(OR(入力!K39="",入力!L39=""),"",(入力!L39/POWER(入力!K39/100,2)))</f>
        <v/>
      </c>
      <c r="L31" s="83" t="str">
        <f>IF(OR(入力!M39="",入力!N39=""),"",((4.57/(1.0888-0.00153*(入力!M39+入力!N39))-4.142)*100))</f>
        <v/>
      </c>
      <c r="M31" s="84" t="str">
        <f>IF(OR(入力!L39="",入力!M39="",入力!N39=""),"",(入力!L39-(入力!L39*(4.57/(1.0888-0.00153*(入力!M39+入力!N39))-4.142)*100)/100))</f>
        <v/>
      </c>
      <c r="N31" s="104" t="str">
        <f>IF(入力!S39="",IF(入力!T39="","",入力!T39),IF(入力!T39="",入力!S39,IF(入力!S39&gt;入力!T39,入力!T39,入力!S39)))</f>
        <v/>
      </c>
      <c r="O31" s="105" t="str">
        <f>IF(入力!U39="",IF(入力!V39="","",入力!V39),IF(入力!V39="",入力!U39,IF(入力!U39&gt;入力!V39,入力!V39,入力!U39)))</f>
        <v/>
      </c>
      <c r="P31" s="105" t="str">
        <f>IF(入力!AI39="",IF(入力!AJ39="","",入力!AJ39),IF(入力!AJ39="",入力!AI39,IF(入力!AI39&gt;入力!AJ39,入力!AI39,入力!AJ39)))</f>
        <v/>
      </c>
      <c r="Q31" s="106" t="str">
        <f>IF(入力!Y39="", IF(入力!W39="",IF(入力!X39="","",入力!X39-入力!Q39),IF(入力!X39="",入力!W39-入力!Q39,IF(入力!W39&gt;入力!X39,入力!W39-入力!Q39,入力!X39-入力!Q39))),入力!Y39)</f>
        <v/>
      </c>
      <c r="R31" s="106" t="str">
        <f>IF(入力!AB39="", IF(入力!Z39="",IF(入力!AA39="","",入力!AA39-入力!Q39),IF(入力!AA39="",入力!Z39-入力!Q39,IF(入力!Z39&gt;入力!AA39,入力!Z39-入力!Q39,入力!AA39-入力!Q39))),入力!AB39)</f>
        <v/>
      </c>
      <c r="S31" s="105" t="str">
        <f>IF(入力!AK39="",IF(入力!AL39="","",入力!AL39),IF(入力!AL39="",入力!AK39,IF(入力!AK39&gt;入力!AL39,入力!AK39,入力!AL39)))</f>
        <v/>
      </c>
      <c r="T31" s="106" t="str">
        <f>IF(入力!AT39="","",入力!AT39)</f>
        <v/>
      </c>
      <c r="U31" s="107" t="str">
        <f>IF(入力!AS39="","",入力!AS39)</f>
        <v/>
      </c>
    </row>
    <row r="32" spans="1:21">
      <c r="A32" s="96">
        <f>IF(入力!A40="","",入力!A40)</f>
        <v>27</v>
      </c>
      <c r="B32" s="353" t="str">
        <f>IF(入力!B40="","",入力!B40)</f>
        <v/>
      </c>
      <c r="C32" s="112" t="str">
        <f>IF(入力!D40="","",入力!D40)</f>
        <v/>
      </c>
      <c r="D32" s="353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53" t="str">
        <f>IF(入力!G40="","",入力!G40)</f>
        <v/>
      </c>
      <c r="F32" s="353" t="str">
        <f>IF(入力!H40="","",入力!H40)</f>
        <v/>
      </c>
      <c r="G32" s="353" t="str">
        <f>IF(入力!I40="","",入力!I40)</f>
        <v/>
      </c>
      <c r="H32" s="353" t="str">
        <f>IF(入力!J40="","",入力!J40)</f>
        <v/>
      </c>
      <c r="I32" s="83" t="str">
        <f>IF(入力!K40="","",入力!K40)</f>
        <v/>
      </c>
      <c r="J32" s="83" t="str">
        <f>IF(入力!L40="","",入力!L40)</f>
        <v/>
      </c>
      <c r="K32" s="83" t="str">
        <f>IF(OR(入力!K40="",入力!L40=""),"",(入力!L40/POWER(入力!K40/100,2)))</f>
        <v/>
      </c>
      <c r="L32" s="83" t="str">
        <f>IF(OR(入力!M40="",入力!N40=""),"",((4.57/(1.0888-0.00153*(入力!M40+入力!N40))-4.142)*100))</f>
        <v/>
      </c>
      <c r="M32" s="84" t="str">
        <f>IF(OR(入力!L40="",入力!M40="",入力!N40=""),"",(入力!L40-(入力!L40*(4.57/(1.0888-0.00153*(入力!M40+入力!N40))-4.142)*100)/100))</f>
        <v/>
      </c>
      <c r="N32" s="104" t="str">
        <f>IF(入力!S40="",IF(入力!T40="","",入力!T40),IF(入力!T40="",入力!S40,IF(入力!S40&gt;入力!T40,入力!T40,入力!S40)))</f>
        <v/>
      </c>
      <c r="O32" s="105" t="str">
        <f>IF(入力!U40="",IF(入力!V40="","",入力!V40),IF(入力!V40="",入力!U40,IF(入力!U40&gt;入力!V40,入力!V40,入力!U40)))</f>
        <v/>
      </c>
      <c r="P32" s="105" t="str">
        <f>IF(入力!AI40="",IF(入力!AJ40="","",入力!AJ40),IF(入力!AJ40="",入力!AI40,IF(入力!AI40&gt;入力!AJ40,入力!AI40,入力!AJ40)))</f>
        <v/>
      </c>
      <c r="Q32" s="106" t="str">
        <f>IF(入力!Y40="", IF(入力!W40="",IF(入力!X40="","",入力!X40-入力!Q40),IF(入力!X40="",入力!W40-入力!Q40,IF(入力!W40&gt;入力!X40,入力!W40-入力!Q40,入力!X40-入力!Q40))),入力!Y40)</f>
        <v/>
      </c>
      <c r="R32" s="106" t="str">
        <f>IF(入力!AB40="", IF(入力!Z40="",IF(入力!AA40="","",入力!AA40-入力!Q40),IF(入力!AA40="",入力!Z40-入力!Q40,IF(入力!Z40&gt;入力!AA40,入力!Z40-入力!Q40,入力!AA40-入力!Q40))),入力!AB40)</f>
        <v/>
      </c>
      <c r="S32" s="105" t="str">
        <f>IF(入力!AK40="",IF(入力!AL40="","",入力!AL40),IF(入力!AL40="",入力!AK40,IF(入力!AK40&gt;入力!AL40,入力!AK40,入力!AL40)))</f>
        <v/>
      </c>
      <c r="T32" s="106" t="str">
        <f>IF(入力!AT40="","",入力!AT40)</f>
        <v/>
      </c>
      <c r="U32" s="107" t="str">
        <f>IF(入力!AS40="","",入力!AS40)</f>
        <v/>
      </c>
    </row>
    <row r="33" spans="1:41">
      <c r="A33" s="96">
        <f>IF(入力!A41="","",入力!A41)</f>
        <v>28</v>
      </c>
      <c r="B33" s="353" t="str">
        <f>IF(入力!B41="","",入力!B41)</f>
        <v/>
      </c>
      <c r="C33" s="112" t="str">
        <f>IF(入力!D41="","",入力!D41)</f>
        <v/>
      </c>
      <c r="D33" s="353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53" t="str">
        <f>IF(入力!G41="","",入力!G41)</f>
        <v/>
      </c>
      <c r="F33" s="353" t="str">
        <f>IF(入力!H41="","",入力!H41)</f>
        <v/>
      </c>
      <c r="G33" s="353" t="str">
        <f>IF(入力!I41="","",入力!I41)</f>
        <v/>
      </c>
      <c r="H33" s="353" t="str">
        <f>IF(入力!J41="","",入力!J41)</f>
        <v/>
      </c>
      <c r="I33" s="83" t="str">
        <f>IF(入力!K41="","",入力!K41)</f>
        <v/>
      </c>
      <c r="J33" s="83" t="str">
        <f>IF(入力!L41="","",入力!L41)</f>
        <v/>
      </c>
      <c r="K33" s="83" t="str">
        <f>IF(OR(入力!K41="",入力!L41=""),"",(入力!L41/POWER(入力!K41/100,2)))</f>
        <v/>
      </c>
      <c r="L33" s="83" t="str">
        <f>IF(OR(入力!M41="",入力!N41=""),"",((4.57/(1.0888-0.00153*(入力!M41+入力!N41))-4.142)*100))</f>
        <v/>
      </c>
      <c r="M33" s="84" t="str">
        <f>IF(OR(入力!L41="",入力!M41="",入力!N41=""),"",(入力!L41-(入力!L41*(4.57/(1.0888-0.00153*(入力!M41+入力!N41))-4.142)*100)/100))</f>
        <v/>
      </c>
      <c r="N33" s="104" t="str">
        <f>IF(入力!S41="",IF(入力!T41="","",入力!T41),IF(入力!T41="",入力!S41,IF(入力!S41&gt;入力!T41,入力!T41,入力!S41)))</f>
        <v/>
      </c>
      <c r="O33" s="105" t="str">
        <f>IF(入力!U41="",IF(入力!V41="","",入力!V41),IF(入力!V41="",入力!U41,IF(入力!U41&gt;入力!V41,入力!V41,入力!U41)))</f>
        <v/>
      </c>
      <c r="P33" s="105" t="str">
        <f>IF(入力!AI41="",IF(入力!AJ41="","",入力!AJ41),IF(入力!AJ41="",入力!AI41,IF(入力!AI41&gt;入力!AJ41,入力!AI41,入力!AJ41)))</f>
        <v/>
      </c>
      <c r="Q33" s="106" t="str">
        <f>IF(入力!Y41="", IF(入力!W41="",IF(入力!X41="","",入力!X41-入力!Q41),IF(入力!X41="",入力!W41-入力!Q41,IF(入力!W41&gt;入力!X41,入力!W41-入力!Q41,入力!X41-入力!Q41))),入力!Y41)</f>
        <v/>
      </c>
      <c r="R33" s="106" t="str">
        <f>IF(入力!AB41="", IF(入力!Z41="",IF(入力!AA41="","",入力!AA41-入力!Q41),IF(入力!AA41="",入力!Z41-入力!Q41,IF(入力!Z41&gt;入力!AA41,入力!Z41-入力!Q41,入力!AA41-入力!Q41))),入力!AB41)</f>
        <v/>
      </c>
      <c r="S33" s="105" t="str">
        <f>IF(入力!AK41="",IF(入力!AL41="","",入力!AL41),IF(入力!AL41="",入力!AK41,IF(入力!AK41&gt;入力!AL41,入力!AK41,入力!AL41)))</f>
        <v/>
      </c>
      <c r="T33" s="106" t="str">
        <f>IF(入力!AT41="","",入力!AT41)</f>
        <v/>
      </c>
      <c r="U33" s="107" t="str">
        <f>IF(入力!AS41="","",入力!AS41)</f>
        <v/>
      </c>
    </row>
    <row r="34" spans="1:41">
      <c r="A34" s="96">
        <f>IF(入力!A42="","",入力!A42)</f>
        <v>29</v>
      </c>
      <c r="B34" s="353" t="str">
        <f>IF(入力!B42="","",入力!B42)</f>
        <v/>
      </c>
      <c r="C34" s="112" t="str">
        <f>IF(入力!D42="","",入力!D42)</f>
        <v/>
      </c>
      <c r="D34" s="353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53" t="str">
        <f>IF(入力!G42="","",入力!G42)</f>
        <v/>
      </c>
      <c r="F34" s="353" t="str">
        <f>IF(入力!H42="","",入力!H42)</f>
        <v/>
      </c>
      <c r="G34" s="353" t="str">
        <f>IF(入力!I42="","",入力!I42)</f>
        <v/>
      </c>
      <c r="H34" s="353" t="str">
        <f>IF(入力!J42="","",入力!J42)</f>
        <v/>
      </c>
      <c r="I34" s="83" t="str">
        <f>IF(入力!K42="","",入力!K42)</f>
        <v/>
      </c>
      <c r="J34" s="83" t="str">
        <f>IF(入力!L42="","",入力!L42)</f>
        <v/>
      </c>
      <c r="K34" s="83" t="str">
        <f>IF(OR(入力!K42="",入力!L42=""),"",(入力!L42/POWER(入力!K42/100,2)))</f>
        <v/>
      </c>
      <c r="L34" s="83" t="str">
        <f>IF(OR(入力!M42="",入力!N42=""),"",((4.57/(1.0888-0.00153*(入力!M42+入力!N42))-4.142)*100))</f>
        <v/>
      </c>
      <c r="M34" s="84" t="str">
        <f>IF(OR(入力!L42="",入力!M42="",入力!N42=""),"",(入力!L42-(入力!L42*(4.57/(1.0888-0.00153*(入力!M42+入力!N42))-4.142)*100)/100))</f>
        <v/>
      </c>
      <c r="N34" s="104" t="str">
        <f>IF(入力!S42="",IF(入力!T42="","",入力!T42),IF(入力!T42="",入力!S42,IF(入力!S42&gt;入力!T42,入力!T42,入力!S42)))</f>
        <v/>
      </c>
      <c r="O34" s="105" t="str">
        <f>IF(入力!U42="",IF(入力!V42="","",入力!V42),IF(入力!V42="",入力!U42,IF(入力!U42&gt;入力!V42,入力!V42,入力!U42)))</f>
        <v/>
      </c>
      <c r="P34" s="105" t="str">
        <f>IF(入力!AI42="",IF(入力!AJ42="","",入力!AJ42),IF(入力!AJ42="",入力!AI42,IF(入力!AI42&gt;入力!AJ42,入力!AI42,入力!AJ42)))</f>
        <v/>
      </c>
      <c r="Q34" s="106" t="str">
        <f>IF(入力!Y42="", IF(入力!W42="",IF(入力!X42="","",入力!X42-入力!Q42),IF(入力!X42="",入力!W42-入力!Q42,IF(入力!W42&gt;入力!X42,入力!W42-入力!Q42,入力!X42-入力!Q42))),入力!Y42)</f>
        <v/>
      </c>
      <c r="R34" s="106" t="str">
        <f>IF(入力!AB42="", IF(入力!Z42="",IF(入力!AA42="","",入力!AA42-入力!Q42),IF(入力!AA42="",入力!Z42-入力!Q42,IF(入力!Z42&gt;入力!AA42,入力!Z42-入力!Q42,入力!AA42-入力!Q42))),入力!AB42)</f>
        <v/>
      </c>
      <c r="S34" s="105" t="str">
        <f>IF(入力!AK42="",IF(入力!AL42="","",入力!AL42),IF(入力!AL42="",入力!AK42,IF(入力!AK42&gt;入力!AL42,入力!AK42,入力!AL42)))</f>
        <v/>
      </c>
      <c r="T34" s="106" t="str">
        <f>IF(入力!AT42="","",入力!AT42)</f>
        <v/>
      </c>
      <c r="U34" s="107" t="str">
        <f>IF(入力!AS42="","",入力!AS42)</f>
        <v/>
      </c>
    </row>
    <row r="35" spans="1:41">
      <c r="A35" s="96">
        <f>IF(入力!A43="","",入力!A43)</f>
        <v>30</v>
      </c>
      <c r="B35" s="353" t="str">
        <f>IF(入力!B43="","",入力!B43)</f>
        <v/>
      </c>
      <c r="C35" s="112" t="str">
        <f>IF(入力!D43="","",入力!D43)</f>
        <v/>
      </c>
      <c r="D35" s="353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53" t="str">
        <f>IF(入力!G43="","",入力!G43)</f>
        <v/>
      </c>
      <c r="F35" s="353" t="str">
        <f>IF(入力!H43="","",入力!H43)</f>
        <v/>
      </c>
      <c r="G35" s="353" t="str">
        <f>IF(入力!I43="","",入力!I43)</f>
        <v/>
      </c>
      <c r="H35" s="353" t="str">
        <f>IF(入力!J43="","",入力!J43)</f>
        <v/>
      </c>
      <c r="I35" s="83" t="str">
        <f>IF(入力!K43="","",入力!K43)</f>
        <v/>
      </c>
      <c r="J35" s="83" t="str">
        <f>IF(入力!L43="","",入力!L43)</f>
        <v/>
      </c>
      <c r="K35" s="83" t="str">
        <f>IF(OR(入力!K43="",入力!L43=""),"",(入力!L43/POWER(入力!K43/100,2)))</f>
        <v/>
      </c>
      <c r="L35" s="83" t="str">
        <f>IF(OR(入力!M43="",入力!N43=""),"",((4.57/(1.0888-0.00153*(入力!M43+入力!N43))-4.142)*100))</f>
        <v/>
      </c>
      <c r="M35" s="84" t="str">
        <f>IF(OR(入力!L43="",入力!M43="",入力!N43=""),"",(入力!L43-(入力!L43*(4.57/(1.0888-0.00153*(入力!M43+入力!N43))-4.142)*100)/100))</f>
        <v/>
      </c>
      <c r="N35" s="104" t="str">
        <f>IF(入力!S43="",IF(入力!T43="","",入力!T43),IF(入力!T43="",入力!S43,IF(入力!S43&gt;入力!T43,入力!T43,入力!S43)))</f>
        <v/>
      </c>
      <c r="O35" s="105" t="str">
        <f>IF(入力!U43="",IF(入力!V43="","",入力!V43),IF(入力!V43="",入力!U43,IF(入力!U43&gt;入力!V43,入力!V43,入力!U43)))</f>
        <v/>
      </c>
      <c r="P35" s="105" t="str">
        <f>IF(入力!AI43="",IF(入力!AJ43="","",入力!AJ43),IF(入力!AJ43="",入力!AI43,IF(入力!AI43&gt;入力!AJ43,入力!AI43,入力!AJ43)))</f>
        <v/>
      </c>
      <c r="Q35" s="106" t="str">
        <f>IF(入力!Y43="", IF(入力!W43="",IF(入力!X43="","",入力!X43-入力!Q43),IF(入力!X43="",入力!W43-入力!Q43,IF(入力!W43&gt;入力!X43,入力!W43-入力!Q43,入力!X43-入力!Q43))),入力!Y43)</f>
        <v/>
      </c>
      <c r="R35" s="106" t="str">
        <f>IF(入力!AB43="", IF(入力!Z43="",IF(入力!AA43="","",入力!AA43-入力!Q43),IF(入力!AA43="",入力!Z43-入力!Q43,IF(入力!Z43&gt;入力!AA43,入力!Z43-入力!Q43,入力!AA43-入力!Q43))),入力!AB43)</f>
        <v/>
      </c>
      <c r="S35" s="105" t="str">
        <f>IF(入力!AK43="",IF(入力!AL43="","",入力!AL43),IF(入力!AL43="",入力!AK43,IF(入力!AK43&gt;入力!AL43,入力!AK43,入力!AL43)))</f>
        <v/>
      </c>
      <c r="T35" s="106" t="str">
        <f>IF(入力!AT43="","",入力!AT43)</f>
        <v/>
      </c>
      <c r="U35" s="107" t="str">
        <f>IF(入力!AS43="","",入力!AS43)</f>
        <v/>
      </c>
    </row>
    <row r="36" spans="1:41">
      <c r="A36" s="96">
        <f>IF(入力!A44="","",入力!A44)</f>
        <v>31</v>
      </c>
      <c r="B36" s="353" t="str">
        <f>IF(入力!B44="","",入力!B44)</f>
        <v/>
      </c>
      <c r="C36" s="112" t="str">
        <f>IF(入力!D44="","",入力!D44)</f>
        <v/>
      </c>
      <c r="D36" s="353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53" t="str">
        <f>IF(入力!G44="","",入力!G44)</f>
        <v/>
      </c>
      <c r="F36" s="353" t="str">
        <f>IF(入力!H44="","",入力!H44)</f>
        <v/>
      </c>
      <c r="G36" s="353" t="str">
        <f>IF(入力!I44="","",入力!I44)</f>
        <v/>
      </c>
      <c r="H36" s="353" t="str">
        <f>IF(入力!J44="","",入力!J44)</f>
        <v/>
      </c>
      <c r="I36" s="83" t="str">
        <f>IF(入力!K44="","",入力!K44)</f>
        <v/>
      </c>
      <c r="J36" s="83" t="str">
        <f>IF(入力!L44="","",入力!L44)</f>
        <v/>
      </c>
      <c r="K36" s="83" t="str">
        <f>IF(OR(入力!K44="",入力!L44=""),"",(入力!L44/POWER(入力!K44/100,2)))</f>
        <v/>
      </c>
      <c r="L36" s="83" t="str">
        <f>IF(OR(入力!M44="",入力!N44=""),"",((4.57/(1.0888-0.00153*(入力!M44+入力!N44))-4.142)*100))</f>
        <v/>
      </c>
      <c r="M36" s="84" t="str">
        <f>IF(OR(入力!L44="",入力!M44="",入力!N44=""),"",(入力!L44-(入力!L44*(4.57/(1.0888-0.00153*(入力!M44+入力!N44))-4.142)*100)/100))</f>
        <v/>
      </c>
      <c r="N36" s="104" t="str">
        <f>IF(入力!S44="",IF(入力!T44="","",入力!T44),IF(入力!T44="",入力!S44,IF(入力!S44&gt;入力!T44,入力!T44,入力!S44)))</f>
        <v/>
      </c>
      <c r="O36" s="105" t="str">
        <f>IF(入力!U44="",IF(入力!V44="","",入力!V44),IF(入力!V44="",入力!U44,IF(入力!U44&gt;入力!V44,入力!V44,入力!U44)))</f>
        <v/>
      </c>
      <c r="P36" s="105" t="str">
        <f>IF(入力!AI44="",IF(入力!AJ44="","",入力!AJ44),IF(入力!AJ44="",入力!AI44,IF(入力!AI44&gt;入力!AJ44,入力!AI44,入力!AJ44)))</f>
        <v/>
      </c>
      <c r="Q36" s="106" t="str">
        <f>IF(入力!Y44="", IF(入力!W44="",IF(入力!X44="","",入力!X44-入力!Q44),IF(入力!X44="",入力!W44-入力!Q44,IF(入力!W44&gt;入力!X44,入力!W44-入力!Q44,入力!X44-入力!Q44))),入力!Y44)</f>
        <v/>
      </c>
      <c r="R36" s="106" t="str">
        <f>IF(入力!AB44="", IF(入力!Z44="",IF(入力!AA44="","",入力!AA44-入力!Q44),IF(入力!AA44="",入力!Z44-入力!Q44,IF(入力!Z44&gt;入力!AA44,入力!Z44-入力!Q44,入力!AA44-入力!Q44))),入力!AB44)</f>
        <v/>
      </c>
      <c r="S36" s="105" t="str">
        <f>IF(入力!AK44="",IF(入力!AL44="","",入力!AL44),IF(入力!AL44="",入力!AK44,IF(入力!AK44&gt;入力!AL44,入力!AK44,入力!AL44)))</f>
        <v/>
      </c>
      <c r="T36" s="106" t="str">
        <f>IF(入力!AT44="","",入力!AT44)</f>
        <v/>
      </c>
      <c r="U36" s="107" t="str">
        <f>IF(入力!AS44="","",入力!AS44)</f>
        <v/>
      </c>
    </row>
    <row r="37" spans="1:41">
      <c r="A37" s="96">
        <f>IF(入力!A45="","",入力!A45)</f>
        <v>32</v>
      </c>
      <c r="B37" s="353" t="str">
        <f>IF(入力!B45="","",入力!B45)</f>
        <v/>
      </c>
      <c r="C37" s="112" t="str">
        <f>IF(入力!D45="","",入力!D45)</f>
        <v/>
      </c>
      <c r="D37" s="353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53" t="str">
        <f>IF(入力!G45="","",入力!G45)</f>
        <v/>
      </c>
      <c r="F37" s="353" t="str">
        <f>IF(入力!H45="","",入力!H45)</f>
        <v/>
      </c>
      <c r="G37" s="353" t="str">
        <f>IF(入力!I45="","",入力!I45)</f>
        <v/>
      </c>
      <c r="H37" s="353" t="str">
        <f>IF(入力!J45="","",入力!J45)</f>
        <v/>
      </c>
      <c r="I37" s="83" t="str">
        <f>IF(入力!K45="","",入力!K45)</f>
        <v/>
      </c>
      <c r="J37" s="83" t="str">
        <f>IF(入力!L45="","",入力!L45)</f>
        <v/>
      </c>
      <c r="K37" s="83" t="str">
        <f>IF(OR(入力!K45="",入力!L45=""),"",(入力!L45/POWER(入力!K45/100,2)))</f>
        <v/>
      </c>
      <c r="L37" s="83" t="str">
        <f>IF(OR(入力!M45="",入力!N45=""),"",((4.57/(1.0888-0.00153*(入力!M45+入力!N45))-4.142)*100))</f>
        <v/>
      </c>
      <c r="M37" s="84" t="str">
        <f>IF(OR(入力!L45="",入力!M45="",入力!N45=""),"",(入力!L45-(入力!L45*(4.57/(1.0888-0.00153*(入力!M45+入力!N45))-4.142)*100)/100))</f>
        <v/>
      </c>
      <c r="N37" s="104" t="str">
        <f>IF(入力!S45="",IF(入力!T45="","",入力!T45),IF(入力!T45="",入力!S45,IF(入力!S45&gt;入力!T45,入力!T45,入力!S45)))</f>
        <v/>
      </c>
      <c r="O37" s="105" t="str">
        <f>IF(入力!U45="",IF(入力!V45="","",入力!V45),IF(入力!V45="",入力!U45,IF(入力!U45&gt;入力!V45,入力!V45,入力!U45)))</f>
        <v/>
      </c>
      <c r="P37" s="105" t="str">
        <f>IF(入力!AI45="",IF(入力!AJ45="","",入力!AJ45),IF(入力!AJ45="",入力!AI45,IF(入力!AI45&gt;入力!AJ45,入力!AI45,入力!AJ45)))</f>
        <v/>
      </c>
      <c r="Q37" s="106" t="str">
        <f>IF(入力!Y45="", IF(入力!W45="",IF(入力!X45="","",入力!X45-入力!Q45),IF(入力!X45="",入力!W45-入力!Q45,IF(入力!W45&gt;入力!X45,入力!W45-入力!Q45,入力!X45-入力!Q45))),入力!Y45)</f>
        <v/>
      </c>
      <c r="R37" s="106" t="str">
        <f>IF(入力!AB45="", IF(入力!Z45="",IF(入力!AA45="","",入力!AA45-入力!Q45),IF(入力!AA45="",入力!Z45-入力!Q45,IF(入力!Z45&gt;入力!AA45,入力!Z45-入力!Q45,入力!AA45-入力!Q45))),入力!AB45)</f>
        <v/>
      </c>
      <c r="S37" s="105" t="str">
        <f>IF(入力!AK45="",IF(入力!AL45="","",入力!AL45),IF(入力!AL45="",入力!AK45,IF(入力!AK45&gt;入力!AL45,入力!AK45,入力!AL45)))</f>
        <v/>
      </c>
      <c r="T37" s="106" t="str">
        <f>IF(入力!AT45="","",入力!AT45)</f>
        <v/>
      </c>
      <c r="U37" s="107" t="str">
        <f>IF(入力!AS45="","",入力!AS45)</f>
        <v/>
      </c>
    </row>
    <row r="38" spans="1:41">
      <c r="A38" s="96">
        <f>IF(入力!A46="","",入力!A46)</f>
        <v>33</v>
      </c>
      <c r="B38" s="353" t="str">
        <f>IF(入力!B46="","",入力!B46)</f>
        <v/>
      </c>
      <c r="C38" s="112" t="str">
        <f>IF(入力!D46="","",入力!D46)</f>
        <v/>
      </c>
      <c r="D38" s="353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53" t="str">
        <f>IF(入力!G46="","",入力!G46)</f>
        <v/>
      </c>
      <c r="F38" s="353" t="str">
        <f>IF(入力!H46="","",入力!H46)</f>
        <v/>
      </c>
      <c r="G38" s="353" t="str">
        <f>IF(入力!I46="","",入力!I46)</f>
        <v/>
      </c>
      <c r="H38" s="353" t="str">
        <f>IF(入力!J46="","",入力!J46)</f>
        <v/>
      </c>
      <c r="I38" s="83" t="str">
        <f>IF(入力!K46="","",入力!K46)</f>
        <v/>
      </c>
      <c r="J38" s="83" t="str">
        <f>IF(入力!L46="","",入力!L46)</f>
        <v/>
      </c>
      <c r="K38" s="83" t="str">
        <f>IF(OR(入力!K46="",入力!L46=""),"",(入力!L46/POWER(入力!K46/100,2)))</f>
        <v/>
      </c>
      <c r="L38" s="83" t="str">
        <f>IF(OR(入力!M46="",入力!N46=""),"",((4.57/(1.0888-0.00153*(入力!M46+入力!N46))-4.142)*100))</f>
        <v/>
      </c>
      <c r="M38" s="84" t="str">
        <f>IF(OR(入力!L46="",入力!M46="",入力!N46=""),"",(入力!L46-(入力!L46*(4.57/(1.0888-0.00153*(入力!M46+入力!N46))-4.142)*100)/100))</f>
        <v/>
      </c>
      <c r="N38" s="104" t="str">
        <f>IF(入力!S46="",IF(入力!T46="","",入力!T46),IF(入力!T46="",入力!S46,IF(入力!S46&gt;入力!T46,入力!T46,入力!S46)))</f>
        <v/>
      </c>
      <c r="O38" s="105" t="str">
        <f>IF(入力!U46="",IF(入力!V46="","",入力!V46),IF(入力!V46="",入力!U46,IF(入力!U46&gt;入力!V46,入力!V46,入力!U46)))</f>
        <v/>
      </c>
      <c r="P38" s="105" t="str">
        <f>IF(入力!AI46="",IF(入力!AJ46="","",入力!AJ46),IF(入力!AJ46="",入力!AI46,IF(入力!AI46&gt;入力!AJ46,入力!AI46,入力!AJ46)))</f>
        <v/>
      </c>
      <c r="Q38" s="106" t="str">
        <f>IF(入力!Y46="", IF(入力!W46="",IF(入力!X46="","",入力!X46-入力!Q46),IF(入力!X46="",入力!W46-入力!Q46,IF(入力!W46&gt;入力!X46,入力!W46-入力!Q46,入力!X46-入力!Q46))),入力!Y46)</f>
        <v/>
      </c>
      <c r="R38" s="106" t="str">
        <f>IF(入力!AB46="", IF(入力!Z46="",IF(入力!AA46="","",入力!AA46-入力!Q46),IF(入力!AA46="",入力!Z46-入力!Q46,IF(入力!Z46&gt;入力!AA46,入力!Z46-入力!Q46,入力!AA46-入力!Q46))),入力!AB46)</f>
        <v/>
      </c>
      <c r="S38" s="105" t="str">
        <f>IF(入力!AK46="",IF(入力!AL46="","",入力!AL46),IF(入力!AL46="",入力!AK46,IF(入力!AK46&gt;入力!AL46,入力!AK46,入力!AL46)))</f>
        <v/>
      </c>
      <c r="T38" s="106" t="str">
        <f>IF(入力!AT46="","",入力!AT46)</f>
        <v/>
      </c>
      <c r="U38" s="107" t="str">
        <f>IF(入力!AS46="","",入力!AS46)</f>
        <v/>
      </c>
    </row>
    <row r="39" spans="1:41">
      <c r="A39" s="96">
        <f>IF(入力!A47="","",入力!A47)</f>
        <v>34</v>
      </c>
      <c r="B39" s="353" t="str">
        <f>IF(入力!B47="","",入力!B47)</f>
        <v/>
      </c>
      <c r="C39" s="112" t="str">
        <f>IF(入力!D47="","",入力!D47)</f>
        <v/>
      </c>
      <c r="D39" s="353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53" t="str">
        <f>IF(入力!G47="","",入力!G47)</f>
        <v/>
      </c>
      <c r="F39" s="353" t="str">
        <f>IF(入力!H47="","",入力!H47)</f>
        <v/>
      </c>
      <c r="G39" s="353" t="str">
        <f>IF(入力!I47="","",入力!I47)</f>
        <v/>
      </c>
      <c r="H39" s="353" t="str">
        <f>IF(入力!J47="","",入力!J47)</f>
        <v/>
      </c>
      <c r="I39" s="83" t="str">
        <f>IF(入力!K47="","",入力!K47)</f>
        <v/>
      </c>
      <c r="J39" s="83" t="str">
        <f>IF(入力!L47="","",入力!L47)</f>
        <v/>
      </c>
      <c r="K39" s="83" t="str">
        <f>IF(OR(入力!K47="",入力!L47=""),"",(入力!L47/POWER(入力!K47/100,2)))</f>
        <v/>
      </c>
      <c r="L39" s="83" t="str">
        <f>IF(OR(入力!M47="",入力!N47=""),"",((4.57/(1.0888-0.00153*(入力!M47+入力!N47))-4.142)*100))</f>
        <v/>
      </c>
      <c r="M39" s="84" t="str">
        <f>IF(OR(入力!L47="",入力!M47="",入力!N47=""),"",(入力!L47-(入力!L47*(4.57/(1.0888-0.00153*(入力!M47+入力!N47))-4.142)*100)/100))</f>
        <v/>
      </c>
      <c r="N39" s="104" t="str">
        <f>IF(入力!S47="",IF(入力!T47="","",入力!T47),IF(入力!T47="",入力!S47,IF(入力!S47&gt;入力!T47,入力!T47,入力!S47)))</f>
        <v/>
      </c>
      <c r="O39" s="105" t="str">
        <f>IF(入力!U47="",IF(入力!V47="","",入力!V47),IF(入力!V47="",入力!U47,IF(入力!U47&gt;入力!V47,入力!V47,入力!U47)))</f>
        <v/>
      </c>
      <c r="P39" s="105" t="str">
        <f>IF(入力!AI47="",IF(入力!AJ47="","",入力!AJ47),IF(入力!AJ47="",入力!AI47,IF(入力!AI47&gt;入力!AJ47,入力!AI47,入力!AJ47)))</f>
        <v/>
      </c>
      <c r="Q39" s="106" t="str">
        <f>IF(入力!Y47="", IF(入力!W47="",IF(入力!X47="","",入力!X47-入力!Q47),IF(入力!X47="",入力!W47-入力!Q47,IF(入力!W47&gt;入力!X47,入力!W47-入力!Q47,入力!X47-入力!Q47))),入力!Y47)</f>
        <v/>
      </c>
      <c r="R39" s="106" t="str">
        <f>IF(入力!AB47="", IF(入力!Z47="",IF(入力!AA47="","",入力!AA47-入力!Q47),IF(入力!AA47="",入力!Z47-入力!Q47,IF(入力!Z47&gt;入力!AA47,入力!Z47-入力!Q47,入力!AA47-入力!Q47))),入力!AB47)</f>
        <v/>
      </c>
      <c r="S39" s="105" t="str">
        <f>IF(入力!AK47="",IF(入力!AL47="","",入力!AL47),IF(入力!AL47="",入力!AK47,IF(入力!AK47&gt;入力!AL47,入力!AK47,入力!AL47)))</f>
        <v/>
      </c>
      <c r="T39" s="106" t="str">
        <f>IF(入力!AT47="","",入力!AT47)</f>
        <v/>
      </c>
      <c r="U39" s="107" t="str">
        <f>IF(入力!AS47="","",入力!AS47)</f>
        <v/>
      </c>
    </row>
    <row r="40" spans="1:41">
      <c r="A40" s="96">
        <f>IF(入力!A48="","",入力!A48)</f>
        <v>35</v>
      </c>
      <c r="B40" s="353" t="str">
        <f>IF(入力!B48="","",入力!B48)</f>
        <v/>
      </c>
      <c r="C40" s="112" t="str">
        <f>IF(入力!D48="","",入力!D48)</f>
        <v/>
      </c>
      <c r="D40" s="353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53" t="str">
        <f>IF(入力!G48="","",入力!G48)</f>
        <v/>
      </c>
      <c r="F40" s="353" t="str">
        <f>IF(入力!H48="","",入力!H48)</f>
        <v/>
      </c>
      <c r="G40" s="353" t="str">
        <f>IF(入力!I48="","",入力!I48)</f>
        <v/>
      </c>
      <c r="H40" s="353" t="str">
        <f>IF(入力!J48="","",入力!J48)</f>
        <v/>
      </c>
      <c r="I40" s="83" t="str">
        <f>IF(入力!K48="","",入力!K48)</f>
        <v/>
      </c>
      <c r="J40" s="83" t="str">
        <f>IF(入力!L48="","",入力!L48)</f>
        <v/>
      </c>
      <c r="K40" s="83" t="str">
        <f>IF(OR(入力!K48="",入力!L48=""),"",(入力!L48/POWER(入力!K48/100,2)))</f>
        <v/>
      </c>
      <c r="L40" s="83" t="str">
        <f>IF(OR(入力!M48="",入力!N48=""),"",((4.57/(1.0888-0.00153*(入力!M48+入力!N48))-4.142)*100))</f>
        <v/>
      </c>
      <c r="M40" s="84" t="str">
        <f>IF(OR(入力!L48="",入力!M48="",入力!N48=""),"",(入力!L48-(入力!L48*(4.57/(1.0888-0.00153*(入力!M48+入力!N48))-4.142)*100)/100))</f>
        <v/>
      </c>
      <c r="N40" s="104" t="str">
        <f>IF(入力!S48="",IF(入力!T48="","",入力!T48),IF(入力!T48="",入力!S48,IF(入力!S48&gt;入力!T48,入力!T48,入力!S48)))</f>
        <v/>
      </c>
      <c r="O40" s="105" t="str">
        <f>IF(入力!U48="",IF(入力!V48="","",入力!V48),IF(入力!V48="",入力!U48,IF(入力!U48&gt;入力!V48,入力!V48,入力!U48)))</f>
        <v/>
      </c>
      <c r="P40" s="105" t="str">
        <f>IF(入力!AI48="",IF(入力!AJ48="","",入力!AJ48),IF(入力!AJ48="",入力!AI48,IF(入力!AI48&gt;入力!AJ48,入力!AI48,入力!AJ48)))</f>
        <v/>
      </c>
      <c r="Q40" s="106" t="str">
        <f>IF(入力!Y48="", IF(入力!W48="",IF(入力!X48="","",入力!X48-入力!Q48),IF(入力!X48="",入力!W48-入力!Q48,IF(入力!W48&gt;入力!X48,入力!W48-入力!Q48,入力!X48-入力!Q48))),入力!Y48)</f>
        <v/>
      </c>
      <c r="R40" s="106" t="str">
        <f>IF(入力!AB48="", IF(入力!Z48="",IF(入力!AA48="","",入力!AA48-入力!Q48),IF(入力!AA48="",入力!Z48-入力!Q48,IF(入力!Z48&gt;入力!AA48,入力!Z48-入力!Q48,入力!AA48-入力!Q48))),入力!AB48)</f>
        <v/>
      </c>
      <c r="S40" s="105" t="str">
        <f>IF(入力!AK48="",IF(入力!AL48="","",入力!AL48),IF(入力!AL48="",入力!AK48,IF(入力!AK48&gt;入力!AL48,入力!AK48,入力!AL48)))</f>
        <v/>
      </c>
      <c r="T40" s="106" t="str">
        <f>IF(入力!AT48="","",入力!AT48)</f>
        <v/>
      </c>
      <c r="U40" s="107" t="str">
        <f>IF(入力!AS48="","",入力!AS48)</f>
        <v/>
      </c>
    </row>
    <row r="41" spans="1:41">
      <c r="A41" s="96">
        <f>IF(入力!A49="","",入力!A49)</f>
        <v>36</v>
      </c>
      <c r="B41" s="353" t="str">
        <f>IF(入力!B49="","",入力!B49)</f>
        <v/>
      </c>
      <c r="C41" s="112" t="str">
        <f>IF(入力!D49="","",入力!D49)</f>
        <v/>
      </c>
      <c r="D41" s="353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53" t="str">
        <f>IF(入力!G49="","",入力!G49)</f>
        <v/>
      </c>
      <c r="F41" s="353" t="str">
        <f>IF(入力!H49="","",入力!H49)</f>
        <v/>
      </c>
      <c r="G41" s="353" t="str">
        <f>IF(入力!I49="","",入力!I49)</f>
        <v/>
      </c>
      <c r="H41" s="353" t="str">
        <f>IF(入力!J49="","",入力!J49)</f>
        <v/>
      </c>
      <c r="I41" s="83" t="str">
        <f>IF(入力!K49="","",入力!K49)</f>
        <v/>
      </c>
      <c r="J41" s="83" t="str">
        <f>IF(入力!L49="","",入力!L49)</f>
        <v/>
      </c>
      <c r="K41" s="83" t="str">
        <f>IF(OR(入力!K49="",入力!L49=""),"",(入力!L49/POWER(入力!K49/100,2)))</f>
        <v/>
      </c>
      <c r="L41" s="83" t="str">
        <f>IF(OR(入力!M49="",入力!N49=""),"",((4.57/(1.0888-0.00153*(入力!M49+入力!N49))-4.142)*100))</f>
        <v/>
      </c>
      <c r="M41" s="84" t="str">
        <f>IF(OR(入力!L49="",入力!M49="",入力!N49=""),"",(入力!L49-(入力!L49*(4.57/(1.0888-0.00153*(入力!M49+入力!N49))-4.142)*100)/100))</f>
        <v/>
      </c>
      <c r="N41" s="104" t="str">
        <f>IF(入力!S49="",IF(入力!T49="","",入力!T49),IF(入力!T49="",入力!S49,IF(入力!S49&gt;入力!T49,入力!T49,入力!S49)))</f>
        <v/>
      </c>
      <c r="O41" s="105" t="str">
        <f>IF(入力!U49="",IF(入力!V49="","",入力!V49),IF(入力!V49="",入力!U49,IF(入力!U49&gt;入力!V49,入力!V49,入力!U49)))</f>
        <v/>
      </c>
      <c r="P41" s="105" t="str">
        <f>IF(入力!AI49="",IF(入力!AJ49="","",入力!AJ49),IF(入力!AJ49="",入力!AI49,IF(入力!AI49&gt;入力!AJ49,入力!AI49,入力!AJ49)))</f>
        <v/>
      </c>
      <c r="Q41" s="106" t="str">
        <f>IF(入力!Y49="", IF(入力!W49="",IF(入力!X49="","",入力!X49-入力!Q49),IF(入力!X49="",入力!W49-入力!Q49,IF(入力!W49&gt;入力!X49,入力!W49-入力!Q49,入力!X49-入力!Q49))),入力!Y49)</f>
        <v/>
      </c>
      <c r="R41" s="106" t="str">
        <f>IF(入力!AB49="", IF(入力!Z49="",IF(入力!AA49="","",入力!AA49-入力!Q49),IF(入力!AA49="",入力!Z49-入力!Q49,IF(入力!Z49&gt;入力!AA49,入力!Z49-入力!Q49,入力!AA49-入力!Q49))),入力!AB49)</f>
        <v/>
      </c>
      <c r="S41" s="105" t="str">
        <f>IF(入力!AK49="",IF(入力!AL49="","",入力!AL49),IF(入力!AL49="",入力!AK49,IF(入力!AK49&gt;入力!AL49,入力!AK49,入力!AL49)))</f>
        <v/>
      </c>
      <c r="T41" s="106" t="str">
        <f>IF(入力!AT49="","",入力!AT49)</f>
        <v/>
      </c>
      <c r="U41" s="107" t="str">
        <f>IF(入力!AS49="","",入力!AS49)</f>
        <v/>
      </c>
    </row>
    <row r="42" spans="1:41">
      <c r="A42" s="96">
        <f>IF(入力!A50="","",入力!A50)</f>
        <v>37</v>
      </c>
      <c r="B42" s="353" t="str">
        <f>IF(入力!B50="","",入力!B50)</f>
        <v/>
      </c>
      <c r="C42" s="112" t="str">
        <f>IF(入力!D50="","",入力!D50)</f>
        <v/>
      </c>
      <c r="D42" s="353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53" t="str">
        <f>IF(入力!G50="","",入力!G50)</f>
        <v/>
      </c>
      <c r="F42" s="353" t="str">
        <f>IF(入力!H50="","",入力!H50)</f>
        <v/>
      </c>
      <c r="G42" s="353" t="str">
        <f>IF(入力!I50="","",入力!I50)</f>
        <v/>
      </c>
      <c r="H42" s="353" t="str">
        <f>IF(入力!J50="","",入力!J50)</f>
        <v/>
      </c>
      <c r="I42" s="83" t="str">
        <f>IF(入力!K50="","",入力!K50)</f>
        <v/>
      </c>
      <c r="J42" s="83" t="str">
        <f>IF(入力!L50="","",入力!L50)</f>
        <v/>
      </c>
      <c r="K42" s="83" t="str">
        <f>IF(OR(入力!K50="",入力!L50=""),"",(入力!L50/POWER(入力!K50/100,2)))</f>
        <v/>
      </c>
      <c r="L42" s="83" t="str">
        <f>IF(OR(入力!M50="",入力!N50=""),"",((4.57/(1.0888-0.00153*(入力!M50+入力!N50))-4.142)*100))</f>
        <v/>
      </c>
      <c r="M42" s="84" t="str">
        <f>IF(OR(入力!L50="",入力!M50="",入力!N50=""),"",(入力!L50-(入力!L50*(4.57/(1.0888-0.00153*(入力!M50+入力!N50))-4.142)*100)/100))</f>
        <v/>
      </c>
      <c r="N42" s="104" t="str">
        <f>IF(入力!S50="",IF(入力!T50="","",入力!T50),IF(入力!T50="",入力!S50,IF(入力!S50&gt;入力!T50,入力!T50,入力!S50)))</f>
        <v/>
      </c>
      <c r="O42" s="105" t="str">
        <f>IF(入力!U50="",IF(入力!V50="","",入力!V50),IF(入力!V50="",入力!U50,IF(入力!U50&gt;入力!V50,入力!V50,入力!U50)))</f>
        <v/>
      </c>
      <c r="P42" s="105" t="str">
        <f>IF(入力!AI50="",IF(入力!AJ50="","",入力!AJ50),IF(入力!AJ50="",入力!AI50,IF(入力!AI50&gt;入力!AJ50,入力!AI50,入力!AJ50)))</f>
        <v/>
      </c>
      <c r="Q42" s="106" t="str">
        <f>IF(入力!Y50="", IF(入力!W50="",IF(入力!X50="","",入力!X50-入力!Q50),IF(入力!X50="",入力!W50-入力!Q50,IF(入力!W50&gt;入力!X50,入力!W50-入力!Q50,入力!X50-入力!Q50))),入力!Y50)</f>
        <v/>
      </c>
      <c r="R42" s="106" t="str">
        <f>IF(入力!AB50="", IF(入力!Z50="",IF(入力!AA50="","",入力!AA50-入力!Q50),IF(入力!AA50="",入力!Z50-入力!Q50,IF(入力!Z50&gt;入力!AA50,入力!Z50-入力!Q50,入力!AA50-入力!Q50))),入力!AB50)</f>
        <v/>
      </c>
      <c r="S42" s="105" t="str">
        <f>IF(入力!AK50="",IF(入力!AL50="","",入力!AL50),IF(入力!AL50="",入力!AK50,IF(入力!AK50&gt;入力!AL50,入力!AK50,入力!AL50)))</f>
        <v/>
      </c>
      <c r="T42" s="106" t="str">
        <f>IF(入力!AT50="","",入力!AT50)</f>
        <v/>
      </c>
      <c r="U42" s="107" t="str">
        <f>IF(入力!AS50="","",入力!AS50)</f>
        <v/>
      </c>
    </row>
    <row r="43" spans="1:41">
      <c r="A43" s="96">
        <f>IF(入力!A51="","",入力!A51)</f>
        <v>38</v>
      </c>
      <c r="B43" s="353" t="str">
        <f>IF(入力!B51="","",入力!B51)</f>
        <v/>
      </c>
      <c r="C43" s="112" t="str">
        <f>IF(入力!D51="","",入力!D51)</f>
        <v/>
      </c>
      <c r="D43" s="353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53" t="str">
        <f>IF(入力!G51="","",入力!G51)</f>
        <v/>
      </c>
      <c r="F43" s="353" t="str">
        <f>IF(入力!H51="","",入力!H51)</f>
        <v/>
      </c>
      <c r="G43" s="353" t="str">
        <f>IF(入力!I51="","",入力!I51)</f>
        <v/>
      </c>
      <c r="H43" s="353" t="str">
        <f>IF(入力!J51="","",入力!J51)</f>
        <v/>
      </c>
      <c r="I43" s="83" t="str">
        <f>IF(入力!K51="","",入力!K51)</f>
        <v/>
      </c>
      <c r="J43" s="83" t="str">
        <f>IF(入力!L51="","",入力!L51)</f>
        <v/>
      </c>
      <c r="K43" s="83" t="str">
        <f>IF(OR(入力!K51="",入力!L51=""),"",(入力!L51/POWER(入力!K51/100,2)))</f>
        <v/>
      </c>
      <c r="L43" s="83" t="str">
        <f>IF(OR(入力!M51="",入力!N51=""),"",((4.57/(1.0888-0.00153*(入力!M51+入力!N51))-4.142)*100))</f>
        <v/>
      </c>
      <c r="M43" s="84" t="str">
        <f>IF(OR(入力!L51="",入力!M51="",入力!N51=""),"",(入力!L51-(入力!L51*(4.57/(1.0888-0.00153*(入力!M51+入力!N51))-4.142)*100)/100))</f>
        <v/>
      </c>
      <c r="N43" s="104" t="str">
        <f>IF(入力!S51="",IF(入力!T51="","",入力!T51),IF(入力!T51="",入力!S51,IF(入力!S51&gt;入力!T51,入力!T51,入力!S51)))</f>
        <v/>
      </c>
      <c r="O43" s="105" t="str">
        <f>IF(入力!U51="",IF(入力!V51="","",入力!V51),IF(入力!V51="",入力!U51,IF(入力!U51&gt;入力!V51,入力!V51,入力!U51)))</f>
        <v/>
      </c>
      <c r="P43" s="105" t="str">
        <f>IF(入力!AI51="",IF(入力!AJ51="","",入力!AJ51),IF(入力!AJ51="",入力!AI51,IF(入力!AI51&gt;入力!AJ51,入力!AI51,入力!AJ51)))</f>
        <v/>
      </c>
      <c r="Q43" s="106" t="str">
        <f>IF(入力!Y51="", IF(入力!W51="",IF(入力!X51="","",入力!X51-入力!Q51),IF(入力!X51="",入力!W51-入力!Q51,IF(入力!W51&gt;入力!X51,入力!W51-入力!Q51,入力!X51-入力!Q51))),入力!Y51)</f>
        <v/>
      </c>
      <c r="R43" s="106" t="str">
        <f>IF(入力!AB51="", IF(入力!Z51="",IF(入力!AA51="","",入力!AA51-入力!Q51),IF(入力!AA51="",入力!Z51-入力!Q51,IF(入力!Z51&gt;入力!AA51,入力!Z51-入力!Q51,入力!AA51-入力!Q51))),入力!AB51)</f>
        <v/>
      </c>
      <c r="S43" s="105" t="str">
        <f>IF(入力!AK51="",IF(入力!AL51="","",入力!AL51),IF(入力!AL51="",入力!AK51,IF(入力!AK51&gt;入力!AL51,入力!AK51,入力!AL51)))</f>
        <v/>
      </c>
      <c r="T43" s="106" t="str">
        <f>IF(入力!AT51="","",入力!AT51)</f>
        <v/>
      </c>
      <c r="U43" s="107" t="str">
        <f>IF(入力!AS51="","",入力!AS51)</f>
        <v/>
      </c>
    </row>
    <row r="44" spans="1:41">
      <c r="A44" s="96">
        <f>IF(入力!A52="","",入力!A52)</f>
        <v>39</v>
      </c>
      <c r="B44" s="353" t="str">
        <f>IF(入力!B52="","",入力!B52)</f>
        <v/>
      </c>
      <c r="C44" s="112" t="str">
        <f>IF(入力!D52="","",入力!D52)</f>
        <v/>
      </c>
      <c r="D44" s="353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53" t="str">
        <f>IF(入力!G52="","",入力!G52)</f>
        <v/>
      </c>
      <c r="F44" s="353" t="str">
        <f>IF(入力!H52="","",入力!H52)</f>
        <v/>
      </c>
      <c r="G44" s="353" t="str">
        <f>IF(入力!I52="","",入力!I52)</f>
        <v/>
      </c>
      <c r="H44" s="353" t="str">
        <f>IF(入力!J52="","",入力!J52)</f>
        <v/>
      </c>
      <c r="I44" s="83" t="str">
        <f>IF(入力!K52="","",入力!K52)</f>
        <v/>
      </c>
      <c r="J44" s="83" t="str">
        <f>IF(入力!L52="","",入力!L52)</f>
        <v/>
      </c>
      <c r="K44" s="83" t="str">
        <f>IF(OR(入力!K52="",入力!L52=""),"",(入力!L52/POWER(入力!K52/100,2)))</f>
        <v/>
      </c>
      <c r="L44" s="83" t="str">
        <f>IF(OR(入力!M52="",入力!N52=""),"",((4.57/(1.0888-0.00153*(入力!M52+入力!N52))-4.142)*100))</f>
        <v/>
      </c>
      <c r="M44" s="84" t="str">
        <f>IF(OR(入力!L52="",入力!M52="",入力!N52=""),"",(入力!L52-(入力!L52*(4.57/(1.0888-0.00153*(入力!M52+入力!N52))-4.142)*100)/100))</f>
        <v/>
      </c>
      <c r="N44" s="104" t="str">
        <f>IF(入力!S52="",IF(入力!T52="","",入力!T52),IF(入力!T52="",入力!S52,IF(入力!S52&gt;入力!T52,入力!T52,入力!S52)))</f>
        <v/>
      </c>
      <c r="O44" s="105" t="str">
        <f>IF(入力!U52="",IF(入力!V52="","",入力!V52),IF(入力!V52="",入力!U52,IF(入力!U52&gt;入力!V52,入力!V52,入力!U52)))</f>
        <v/>
      </c>
      <c r="P44" s="105" t="str">
        <f>IF(入力!AI52="",IF(入力!AJ52="","",入力!AJ52),IF(入力!AJ52="",入力!AI52,IF(入力!AI52&gt;入力!AJ52,入力!AI52,入力!AJ52)))</f>
        <v/>
      </c>
      <c r="Q44" s="106" t="str">
        <f>IF(入力!Y52="", IF(入力!W52="",IF(入力!X52="","",入力!X52-入力!Q52),IF(入力!X52="",入力!W52-入力!Q52,IF(入力!W52&gt;入力!X52,入力!W52-入力!Q52,入力!X52-入力!Q52))),入力!Y52)</f>
        <v/>
      </c>
      <c r="R44" s="106" t="str">
        <f>IF(入力!AB52="", IF(入力!Z52="",IF(入力!AA52="","",入力!AA52-入力!Q52),IF(入力!AA52="",入力!Z52-入力!Q52,IF(入力!Z52&gt;入力!AA52,入力!Z52-入力!Q52,入力!AA52-入力!Q52))),入力!AB52)</f>
        <v/>
      </c>
      <c r="S44" s="105" t="str">
        <f>IF(入力!AK52="",IF(入力!AL52="","",入力!AL52),IF(入力!AL52="",入力!AK52,IF(入力!AK52&gt;入力!AL52,入力!AK52,入力!AL52)))</f>
        <v/>
      </c>
      <c r="T44" s="106" t="str">
        <f>IF(入力!AT52="","",入力!AT52)</f>
        <v/>
      </c>
      <c r="U44" s="107" t="str">
        <f>IF(入力!AS52="","",入力!AS52)</f>
        <v/>
      </c>
    </row>
    <row r="45" spans="1:41">
      <c r="A45" s="96">
        <f>IF(入力!A53="","",入力!A53)</f>
        <v>40</v>
      </c>
      <c r="B45" s="353" t="str">
        <f>IF(入力!B53="","",入力!B53)</f>
        <v/>
      </c>
      <c r="C45" s="112" t="str">
        <f>IF(入力!D53="","",入力!D53)</f>
        <v/>
      </c>
      <c r="D45" s="353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53" t="str">
        <f>IF(入力!G53="","",入力!G53)</f>
        <v/>
      </c>
      <c r="F45" s="353" t="str">
        <f>IF(入力!H53="","",入力!H53)</f>
        <v/>
      </c>
      <c r="G45" s="353" t="str">
        <f>IF(入力!I53="","",入力!I53)</f>
        <v/>
      </c>
      <c r="H45" s="353" t="str">
        <f>IF(入力!J53="","",入力!J53)</f>
        <v/>
      </c>
      <c r="I45" s="83" t="str">
        <f>IF(入力!K53="","",入力!K53)</f>
        <v/>
      </c>
      <c r="J45" s="83" t="str">
        <f>IF(入力!L53="","",入力!L53)</f>
        <v/>
      </c>
      <c r="K45" s="83" t="str">
        <f>IF(OR(入力!K53="",入力!L53=""),"",(入力!L53/POWER(入力!K53/100,2)))</f>
        <v/>
      </c>
      <c r="L45" s="83" t="str">
        <f>IF(OR(入力!M53="",入力!N53=""),"",((4.57/(1.0888-0.00153*(入力!M53+入力!N53))-4.142)*100))</f>
        <v/>
      </c>
      <c r="M45" s="84" t="str">
        <f>IF(OR(入力!L53="",入力!M53="",入力!N53=""),"",(入力!L53-(入力!L53*(4.57/(1.0888-0.00153*(入力!M53+入力!N53))-4.142)*100)/100))</f>
        <v/>
      </c>
      <c r="N45" s="104" t="str">
        <f>IF(入力!S53="",IF(入力!T53="","",入力!T53),IF(入力!T53="",入力!S53,IF(入力!S53&gt;入力!T53,入力!T53,入力!S53)))</f>
        <v/>
      </c>
      <c r="O45" s="105" t="str">
        <f>IF(入力!U53="",IF(入力!V53="","",入力!V53),IF(入力!V53="",入力!U53,IF(入力!U53&gt;入力!V53,入力!V53,入力!U53)))</f>
        <v/>
      </c>
      <c r="P45" s="105" t="str">
        <f>IF(入力!AI53="",IF(入力!AJ53="","",入力!AJ53),IF(入力!AJ53="",入力!AI53,IF(入力!AI53&gt;入力!AJ53,入力!AI53,入力!AJ53)))</f>
        <v/>
      </c>
      <c r="Q45" s="106" t="str">
        <f>IF(入力!Y53="", IF(入力!W53="",IF(入力!X53="","",入力!X53-入力!Q53),IF(入力!X53="",入力!W53-入力!Q53,IF(入力!W53&gt;入力!X53,入力!W53-入力!Q53,入力!X53-入力!Q53))),入力!Y53)</f>
        <v/>
      </c>
      <c r="R45" s="106" t="str">
        <f>IF(入力!AB53="", IF(入力!Z53="",IF(入力!AA53="","",入力!AA53-入力!Q53),IF(入力!AA53="",入力!Z53-入力!Q53,IF(入力!Z53&gt;入力!AA53,入力!Z53-入力!Q53,入力!AA53-入力!Q53))),入力!AB53)</f>
        <v/>
      </c>
      <c r="S45" s="105" t="str">
        <f>IF(入力!AK53="",IF(入力!AL53="","",入力!AL53),IF(入力!AL53="",入力!AK53,IF(入力!AK53&gt;入力!AL53,入力!AK53,入力!AL53)))</f>
        <v/>
      </c>
      <c r="T45" s="106" t="str">
        <f>IF(入力!AT53="","",入力!AT53)</f>
        <v/>
      </c>
      <c r="U45" s="107" t="str">
        <f>IF(入力!AS53="","",入力!AS53)</f>
        <v/>
      </c>
    </row>
    <row r="46" spans="1:41">
      <c r="A46" s="96">
        <f>IF(入力!A54="","",入力!A54)</f>
        <v>41</v>
      </c>
      <c r="B46" s="353" t="str">
        <f>IF(入力!B54="","",入力!B54)</f>
        <v/>
      </c>
      <c r="C46" s="112" t="str">
        <f>IF(入力!D54="","",入力!D54)</f>
        <v/>
      </c>
      <c r="D46" s="353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53" t="str">
        <f>IF(入力!G54="","",入力!G54)</f>
        <v/>
      </c>
      <c r="F46" s="353" t="str">
        <f>IF(入力!H54="","",入力!H54)</f>
        <v/>
      </c>
      <c r="G46" s="353" t="str">
        <f>IF(入力!I54="","",入力!I54)</f>
        <v/>
      </c>
      <c r="H46" s="353" t="str">
        <f>IF(入力!J54="","",入力!J54)</f>
        <v/>
      </c>
      <c r="I46" s="83" t="str">
        <f>IF(入力!K54="","",入力!K54)</f>
        <v/>
      </c>
      <c r="J46" s="83" t="str">
        <f>IF(入力!L54="","",入力!L54)</f>
        <v/>
      </c>
      <c r="K46" s="83" t="str">
        <f>IF(OR(入力!K54="",入力!L54=""),"",(入力!L54/POWER(入力!K54/100,2)))</f>
        <v/>
      </c>
      <c r="L46" s="83" t="str">
        <f>IF(OR(入力!M54="",入力!N54=""),"",((4.57/(1.0888-0.00153*(入力!M54+入力!N54))-4.142)*100))</f>
        <v/>
      </c>
      <c r="M46" s="84" t="str">
        <f>IF(OR(入力!L54="",入力!M54="",入力!N54=""),"",(入力!L54-(入力!L54*(4.57/(1.0888-0.00153*(入力!M54+入力!N54))-4.142)*100)/100))</f>
        <v/>
      </c>
      <c r="N46" s="104" t="str">
        <f>IF(入力!S54="",IF(入力!T54="","",入力!T54),IF(入力!T54="",入力!S54,IF(入力!S54&gt;入力!T54,入力!T54,入力!S54)))</f>
        <v/>
      </c>
      <c r="O46" s="105" t="str">
        <f>IF(入力!U54="",IF(入力!V54="","",入力!V54),IF(入力!V54="",入力!U54,IF(入力!U54&gt;入力!V54,入力!V54,入力!U54)))</f>
        <v/>
      </c>
      <c r="P46" s="105" t="str">
        <f>IF(入力!AI54="",IF(入力!AJ54="","",入力!AJ54),IF(入力!AJ54="",入力!AI54,IF(入力!AI54&gt;入力!AJ54,入力!AI54,入力!AJ54)))</f>
        <v/>
      </c>
      <c r="Q46" s="106" t="str">
        <f>IF(入力!Y54="", IF(入力!W54="",IF(入力!X54="","",入力!X54-入力!Q54),IF(入力!X54="",入力!W54-入力!Q54,IF(入力!W54&gt;入力!X54,入力!W54-入力!Q54,入力!X54-入力!Q54))),入力!Y54)</f>
        <v/>
      </c>
      <c r="R46" s="106" t="str">
        <f>IF(入力!AB54="", IF(入力!Z54="",IF(入力!AA54="","",入力!AA54-入力!Q54),IF(入力!AA54="",入力!Z54-入力!Q54,IF(入力!Z54&gt;入力!AA54,入力!Z54-入力!Q54,入力!AA54-入力!Q54))),入力!AB54)</f>
        <v/>
      </c>
      <c r="S46" s="105" t="str">
        <f>IF(入力!AK54="",IF(入力!AL54="","",入力!AL54),IF(入力!AL54="",入力!AK54,IF(入力!AK54&gt;入力!AL54,入力!AK54,入力!AL54)))</f>
        <v/>
      </c>
      <c r="T46" s="106" t="str">
        <f>IF(入力!AT54="","",入力!AT54)</f>
        <v/>
      </c>
      <c r="U46" s="107" t="str">
        <f>IF(入力!AS54="","",入力!AS54)</f>
        <v/>
      </c>
      <c r="AO46" s="70"/>
    </row>
    <row r="47" spans="1:41">
      <c r="A47" s="96">
        <f>IF(入力!A55="","",入力!A55)</f>
        <v>42</v>
      </c>
      <c r="B47" s="353" t="str">
        <f>IF(入力!B55="","",入力!B55)</f>
        <v/>
      </c>
      <c r="C47" s="112" t="str">
        <f>IF(入力!D55="","",入力!D55)</f>
        <v/>
      </c>
      <c r="D47" s="353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53" t="str">
        <f>IF(入力!G55="","",入力!G55)</f>
        <v/>
      </c>
      <c r="F47" s="353" t="str">
        <f>IF(入力!H55="","",入力!H55)</f>
        <v/>
      </c>
      <c r="G47" s="353" t="str">
        <f>IF(入力!I55="","",入力!I55)</f>
        <v/>
      </c>
      <c r="H47" s="353" t="str">
        <f>IF(入力!J55="","",入力!J55)</f>
        <v/>
      </c>
      <c r="I47" s="83" t="str">
        <f>IF(入力!K55="","",入力!K55)</f>
        <v/>
      </c>
      <c r="J47" s="83" t="str">
        <f>IF(入力!L55="","",入力!L55)</f>
        <v/>
      </c>
      <c r="K47" s="83" t="str">
        <f>IF(OR(入力!K55="",入力!L55=""),"",(入力!L55/POWER(入力!K55/100,2)))</f>
        <v/>
      </c>
      <c r="L47" s="83" t="str">
        <f>IF(OR(入力!M55="",入力!N55=""),"",((4.57/(1.0888-0.00153*(入力!M55+入力!N55))-4.142)*100))</f>
        <v/>
      </c>
      <c r="M47" s="84" t="str">
        <f>IF(OR(入力!L55="",入力!M55="",入力!N55=""),"",(入力!L55-(入力!L55*(4.57/(1.0888-0.00153*(入力!M55+入力!N55))-4.142)*100)/100))</f>
        <v/>
      </c>
      <c r="N47" s="104" t="str">
        <f>IF(入力!S55="",IF(入力!T55="","",入力!T55),IF(入力!T55="",入力!S55,IF(入力!S55&gt;入力!T55,入力!T55,入力!S55)))</f>
        <v/>
      </c>
      <c r="O47" s="105" t="str">
        <f>IF(入力!U55="",IF(入力!V55="","",入力!V55),IF(入力!V55="",入力!U55,IF(入力!U55&gt;入力!V55,入力!V55,入力!U55)))</f>
        <v/>
      </c>
      <c r="P47" s="105" t="str">
        <f>IF(入力!AI55="",IF(入力!AJ55="","",入力!AJ55),IF(入力!AJ55="",入力!AI55,IF(入力!AI55&gt;入力!AJ55,入力!AI55,入力!AJ55)))</f>
        <v/>
      </c>
      <c r="Q47" s="106" t="str">
        <f>IF(入力!Y55="", IF(入力!W55="",IF(入力!X55="","",入力!X55-入力!Q55),IF(入力!X55="",入力!W55-入力!Q55,IF(入力!W55&gt;入力!X55,入力!W55-入力!Q55,入力!X55-入力!Q55))),入力!Y55)</f>
        <v/>
      </c>
      <c r="R47" s="106" t="str">
        <f>IF(入力!AB55="", IF(入力!Z55="",IF(入力!AA55="","",入力!AA55-入力!Q55),IF(入力!AA55="",入力!Z55-入力!Q55,IF(入力!Z55&gt;入力!AA55,入力!Z55-入力!Q55,入力!AA55-入力!Q55))),入力!AB55)</f>
        <v/>
      </c>
      <c r="S47" s="105" t="str">
        <f>IF(入力!AK55="",IF(入力!AL55="","",入力!AL55),IF(入力!AL55="",入力!AK55,IF(入力!AK55&gt;入力!AL55,入力!AK55,入力!AL55)))</f>
        <v/>
      </c>
      <c r="T47" s="106" t="str">
        <f>IF(入力!AT55="","",入力!AT55)</f>
        <v/>
      </c>
      <c r="U47" s="107" t="str">
        <f>IF(入力!AS55="","",入力!AS55)</f>
        <v/>
      </c>
      <c r="AN47" s="70"/>
    </row>
    <row r="48" spans="1:41">
      <c r="A48" s="96">
        <f>IF(入力!A56="","",入力!A56)</f>
        <v>43</v>
      </c>
      <c r="B48" s="353" t="str">
        <f>IF(入力!B56="","",入力!B56)</f>
        <v/>
      </c>
      <c r="C48" s="112" t="str">
        <f>IF(入力!D56="","",入力!D56)</f>
        <v/>
      </c>
      <c r="D48" s="353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53" t="str">
        <f>IF(入力!G56="","",入力!G56)</f>
        <v/>
      </c>
      <c r="F48" s="353" t="str">
        <f>IF(入力!H56="","",入力!H56)</f>
        <v/>
      </c>
      <c r="G48" s="353" t="str">
        <f>IF(入力!I56="","",入力!I56)</f>
        <v/>
      </c>
      <c r="H48" s="353" t="str">
        <f>IF(入力!J56="","",入力!J56)</f>
        <v/>
      </c>
      <c r="I48" s="83" t="str">
        <f>IF(入力!K56="","",入力!K56)</f>
        <v/>
      </c>
      <c r="J48" s="83" t="str">
        <f>IF(入力!L56="","",入力!L56)</f>
        <v/>
      </c>
      <c r="K48" s="83" t="str">
        <f>IF(OR(入力!K56="",入力!L56=""),"",(入力!L56/POWER(入力!K56/100,2)))</f>
        <v/>
      </c>
      <c r="L48" s="83" t="str">
        <f>IF(OR(入力!M56="",入力!N56=""),"",((4.57/(1.0888-0.00153*(入力!M56+入力!N56))-4.142)*100))</f>
        <v/>
      </c>
      <c r="M48" s="84" t="str">
        <f>IF(OR(入力!L56="",入力!M56="",入力!N56=""),"",(入力!L56-(入力!L56*(4.57/(1.0888-0.00153*(入力!M56+入力!N56))-4.142)*100)/100))</f>
        <v/>
      </c>
      <c r="N48" s="104" t="str">
        <f>IF(入力!S56="",IF(入力!T56="","",入力!T56),IF(入力!T56="",入力!S56,IF(入力!S56&gt;入力!T56,入力!T56,入力!S56)))</f>
        <v/>
      </c>
      <c r="O48" s="105" t="str">
        <f>IF(入力!U56="",IF(入力!V56="","",入力!V56),IF(入力!V56="",入力!U56,IF(入力!U56&gt;入力!V56,入力!V56,入力!U56)))</f>
        <v/>
      </c>
      <c r="P48" s="105" t="str">
        <f>IF(入力!AI56="",IF(入力!AJ56="","",入力!AJ56),IF(入力!AJ56="",入力!AI56,IF(入力!AI56&gt;入力!AJ56,入力!AI56,入力!AJ56)))</f>
        <v/>
      </c>
      <c r="Q48" s="106" t="str">
        <f>IF(入力!Y56="", IF(入力!W56="",IF(入力!X56="","",入力!X56-入力!Q56),IF(入力!X56="",入力!W56-入力!Q56,IF(入力!W56&gt;入力!X56,入力!W56-入力!Q56,入力!X56-入力!Q56))),入力!Y56)</f>
        <v/>
      </c>
      <c r="R48" s="106" t="str">
        <f>IF(入力!AB56="", IF(入力!Z56="",IF(入力!AA56="","",入力!AA56-入力!Q56),IF(入力!AA56="",入力!Z56-入力!Q56,IF(入力!Z56&gt;入力!AA56,入力!Z56-入力!Q56,入力!AA56-入力!Q56))),入力!AB56)</f>
        <v/>
      </c>
      <c r="S48" s="105" t="str">
        <f>IF(入力!AK56="",IF(入力!AL56="","",入力!AL56),IF(入力!AL56="",入力!AK56,IF(入力!AK56&gt;入力!AL56,入力!AK56,入力!AL56)))</f>
        <v/>
      </c>
      <c r="T48" s="106" t="str">
        <f>IF(入力!AT56="","",入力!AT56)</f>
        <v/>
      </c>
      <c r="U48" s="107" t="str">
        <f>IF(入力!AS56="","",入力!AS56)</f>
        <v/>
      </c>
    </row>
    <row r="49" spans="1:21">
      <c r="A49" s="96">
        <f>IF(入力!A57="","",入力!A57)</f>
        <v>44</v>
      </c>
      <c r="B49" s="353" t="str">
        <f>IF(入力!B57="","",入力!B57)</f>
        <v/>
      </c>
      <c r="C49" s="112" t="str">
        <f>IF(入力!D57="","",入力!D57)</f>
        <v/>
      </c>
      <c r="D49" s="353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53" t="str">
        <f>IF(入力!G57="","",入力!G57)</f>
        <v/>
      </c>
      <c r="F49" s="353" t="str">
        <f>IF(入力!H57="","",入力!H57)</f>
        <v/>
      </c>
      <c r="G49" s="353" t="str">
        <f>IF(入力!I57="","",入力!I57)</f>
        <v/>
      </c>
      <c r="H49" s="353" t="str">
        <f>IF(入力!J57="","",入力!J57)</f>
        <v/>
      </c>
      <c r="I49" s="83" t="str">
        <f>IF(入力!K57="","",入力!K57)</f>
        <v/>
      </c>
      <c r="J49" s="83" t="str">
        <f>IF(入力!L57="","",入力!L57)</f>
        <v/>
      </c>
      <c r="K49" s="83" t="str">
        <f>IF(OR(入力!K57="",入力!L57=""),"",(入力!L57/POWER(入力!K57/100,2)))</f>
        <v/>
      </c>
      <c r="L49" s="83" t="str">
        <f>IF(OR(入力!M57="",入力!N57=""),"",((4.57/(1.0888-0.00153*(入力!M57+入力!N57))-4.142)*100))</f>
        <v/>
      </c>
      <c r="M49" s="84" t="str">
        <f>IF(OR(入力!L57="",入力!M57="",入力!N57=""),"",(入力!L57-(入力!L57*(4.57/(1.0888-0.00153*(入力!M57+入力!N57))-4.142)*100)/100))</f>
        <v/>
      </c>
      <c r="N49" s="104" t="str">
        <f>IF(入力!S57="",IF(入力!T57="","",入力!T57),IF(入力!T57="",入力!S57,IF(入力!S57&gt;入力!T57,入力!T57,入力!S57)))</f>
        <v/>
      </c>
      <c r="O49" s="105" t="str">
        <f>IF(入力!U57="",IF(入力!V57="","",入力!V57),IF(入力!V57="",入力!U57,IF(入力!U57&gt;入力!V57,入力!V57,入力!U57)))</f>
        <v/>
      </c>
      <c r="P49" s="105" t="str">
        <f>IF(入力!AI57="",IF(入力!AJ57="","",入力!AJ57),IF(入力!AJ57="",入力!AI57,IF(入力!AI57&gt;入力!AJ57,入力!AI57,入力!AJ57)))</f>
        <v/>
      </c>
      <c r="Q49" s="106" t="str">
        <f>IF(入力!Y57="", IF(入力!W57="",IF(入力!X57="","",入力!X57-入力!Q57),IF(入力!X57="",入力!W57-入力!Q57,IF(入力!W57&gt;入力!X57,入力!W57-入力!Q57,入力!X57-入力!Q57))),入力!Y57)</f>
        <v/>
      </c>
      <c r="R49" s="106" t="str">
        <f>IF(入力!AB57="", IF(入力!Z57="",IF(入力!AA57="","",入力!AA57-入力!Q57),IF(入力!AA57="",入力!Z57-入力!Q57,IF(入力!Z57&gt;入力!AA57,入力!Z57-入力!Q57,入力!AA57-入力!Q57))),入力!AB57)</f>
        <v/>
      </c>
      <c r="S49" s="105" t="str">
        <f>IF(入力!AK57="",IF(入力!AL57="","",入力!AL57),IF(入力!AL57="",入力!AK57,IF(入力!AK57&gt;入力!AL57,入力!AK57,入力!AL57)))</f>
        <v/>
      </c>
      <c r="T49" s="106" t="str">
        <f>IF(入力!AT57="","",入力!AT57)</f>
        <v/>
      </c>
      <c r="U49" s="107" t="str">
        <f>IF(入力!AS57="","",入力!AS57)</f>
        <v/>
      </c>
    </row>
    <row r="50" spans="1:21">
      <c r="A50" s="96">
        <f>IF(入力!A58="","",入力!A58)</f>
        <v>45</v>
      </c>
      <c r="B50" s="353" t="str">
        <f>IF(入力!B58="","",入力!B58)</f>
        <v/>
      </c>
      <c r="C50" s="112" t="str">
        <f>IF(入力!D58="","",入力!D58)</f>
        <v/>
      </c>
      <c r="D50" s="353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53" t="str">
        <f>IF(入力!G58="","",入力!G58)</f>
        <v/>
      </c>
      <c r="F50" s="353" t="str">
        <f>IF(入力!H58="","",入力!H58)</f>
        <v/>
      </c>
      <c r="G50" s="353" t="str">
        <f>IF(入力!I58="","",入力!I58)</f>
        <v/>
      </c>
      <c r="H50" s="353" t="str">
        <f>IF(入力!J58="","",入力!J58)</f>
        <v/>
      </c>
      <c r="I50" s="83" t="str">
        <f>IF(入力!K58="","",入力!K58)</f>
        <v/>
      </c>
      <c r="J50" s="83" t="str">
        <f>IF(入力!L58="","",入力!L58)</f>
        <v/>
      </c>
      <c r="K50" s="83" t="str">
        <f>IF(OR(入力!K58="",入力!L58=""),"",(入力!L58/POWER(入力!K58/100,2)))</f>
        <v/>
      </c>
      <c r="L50" s="83" t="str">
        <f>IF(OR(入力!M58="",入力!N58=""),"",((4.57/(1.0888-0.00153*(入力!M58+入力!N58))-4.142)*100))</f>
        <v/>
      </c>
      <c r="M50" s="84" t="str">
        <f>IF(OR(入力!L58="",入力!M58="",入力!N58=""),"",(入力!L58-(入力!L58*(4.57/(1.0888-0.00153*(入力!M58+入力!N58))-4.142)*100)/100))</f>
        <v/>
      </c>
      <c r="N50" s="104" t="str">
        <f>IF(入力!S58="",IF(入力!T58="","",入力!T58),IF(入力!T58="",入力!S58,IF(入力!S58&gt;入力!T58,入力!T58,入力!S58)))</f>
        <v/>
      </c>
      <c r="O50" s="105" t="str">
        <f>IF(入力!U58="",IF(入力!V58="","",入力!V58),IF(入力!V58="",入力!U58,IF(入力!U58&gt;入力!V58,入力!V58,入力!U58)))</f>
        <v/>
      </c>
      <c r="P50" s="105" t="str">
        <f>IF(入力!AI58="",IF(入力!AJ58="","",入力!AJ58),IF(入力!AJ58="",入力!AI58,IF(入力!AI58&gt;入力!AJ58,入力!AI58,入力!AJ58)))</f>
        <v/>
      </c>
      <c r="Q50" s="106" t="str">
        <f>IF(入力!Y58="", IF(入力!W58="",IF(入力!X58="","",入力!X58-入力!Q58),IF(入力!X58="",入力!W58-入力!Q58,IF(入力!W58&gt;入力!X58,入力!W58-入力!Q58,入力!X58-入力!Q58))),入力!Y58)</f>
        <v/>
      </c>
      <c r="R50" s="106" t="str">
        <f>IF(入力!AB58="", IF(入力!Z58="",IF(入力!AA58="","",入力!AA58-入力!Q58),IF(入力!AA58="",入力!Z58-入力!Q58,IF(入力!Z58&gt;入力!AA58,入力!Z58-入力!Q58,入力!AA58-入力!Q58))),入力!AB58)</f>
        <v/>
      </c>
      <c r="S50" s="105" t="str">
        <f>IF(入力!AK58="",IF(入力!AL58="","",入力!AL58),IF(入力!AL58="",入力!AK58,IF(入力!AK58&gt;入力!AL58,入力!AK58,入力!AL58)))</f>
        <v/>
      </c>
      <c r="T50" s="106" t="str">
        <f>IF(入力!AT58="","",入力!AT58)</f>
        <v/>
      </c>
      <c r="U50" s="107" t="str">
        <f>IF(入力!AS58="","",入力!AS58)</f>
        <v/>
      </c>
    </row>
    <row r="51" spans="1:21">
      <c r="A51" s="96">
        <f>IF(入力!A59="","",入力!A59)</f>
        <v>46</v>
      </c>
      <c r="B51" s="353" t="str">
        <f>IF(入力!B59="","",入力!B59)</f>
        <v/>
      </c>
      <c r="C51" s="112" t="str">
        <f>IF(入力!D59="","",入力!D59)</f>
        <v/>
      </c>
      <c r="D51" s="353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53" t="str">
        <f>IF(入力!G59="","",入力!G59)</f>
        <v/>
      </c>
      <c r="F51" s="353" t="str">
        <f>IF(入力!H59="","",入力!H59)</f>
        <v/>
      </c>
      <c r="G51" s="353" t="str">
        <f>IF(入力!I59="","",入力!I59)</f>
        <v/>
      </c>
      <c r="H51" s="353" t="str">
        <f>IF(入力!J59="","",入力!J59)</f>
        <v/>
      </c>
      <c r="I51" s="83" t="str">
        <f>IF(入力!K59="","",入力!K59)</f>
        <v/>
      </c>
      <c r="J51" s="83" t="str">
        <f>IF(入力!L59="","",入力!L59)</f>
        <v/>
      </c>
      <c r="K51" s="83" t="str">
        <f>IF(OR(入力!K59="",入力!L59=""),"",(入力!L59/POWER(入力!K59/100,2)))</f>
        <v/>
      </c>
      <c r="L51" s="83" t="str">
        <f>IF(OR(入力!M59="",入力!N59=""),"",((4.57/(1.0888-0.00153*(入力!M59+入力!N59))-4.142)*100))</f>
        <v/>
      </c>
      <c r="M51" s="84" t="str">
        <f>IF(OR(入力!L59="",入力!M59="",入力!N59=""),"",(入力!L59-(入力!L59*(4.57/(1.0888-0.00153*(入力!M59+入力!N59))-4.142)*100)/100))</f>
        <v/>
      </c>
      <c r="N51" s="104" t="str">
        <f>IF(入力!S59="",IF(入力!T59="","",入力!T59),IF(入力!T59="",入力!S59,IF(入力!S59&gt;入力!T59,入力!T59,入力!S59)))</f>
        <v/>
      </c>
      <c r="O51" s="105" t="str">
        <f>IF(入力!U59="",IF(入力!V59="","",入力!V59),IF(入力!V59="",入力!U59,IF(入力!U59&gt;入力!V59,入力!V59,入力!U59)))</f>
        <v/>
      </c>
      <c r="P51" s="105" t="str">
        <f>IF(入力!AI59="",IF(入力!AJ59="","",入力!AJ59),IF(入力!AJ59="",入力!AI59,IF(入力!AI59&gt;入力!AJ59,入力!AI59,入力!AJ59)))</f>
        <v/>
      </c>
      <c r="Q51" s="106" t="str">
        <f>IF(入力!Y59="", IF(入力!W59="",IF(入力!X59="","",入力!X59-入力!Q59),IF(入力!X59="",入力!W59-入力!Q59,IF(入力!W59&gt;入力!X59,入力!W59-入力!Q59,入力!X59-入力!Q59))),入力!Y59)</f>
        <v/>
      </c>
      <c r="R51" s="106" t="str">
        <f>IF(入力!AB59="", IF(入力!Z59="",IF(入力!AA59="","",入力!AA59-入力!Q59),IF(入力!AA59="",入力!Z59-入力!Q59,IF(入力!Z59&gt;入力!AA59,入力!Z59-入力!Q59,入力!AA59-入力!Q59))),入力!AB59)</f>
        <v/>
      </c>
      <c r="S51" s="105" t="str">
        <f>IF(入力!AK59="",IF(入力!AL59="","",入力!AL59),IF(入力!AL59="",入力!AK59,IF(入力!AK59&gt;入力!AL59,入力!AK59,入力!AL59)))</f>
        <v/>
      </c>
      <c r="T51" s="106" t="str">
        <f>IF(入力!AT59="","",入力!AT59)</f>
        <v/>
      </c>
      <c r="U51" s="107" t="str">
        <f>IF(入力!AS59="","",入力!AS59)</f>
        <v/>
      </c>
    </row>
    <row r="52" spans="1:21">
      <c r="A52" s="96">
        <f>IF(入力!A60="","",入力!A60)</f>
        <v>47</v>
      </c>
      <c r="B52" s="353" t="str">
        <f>IF(入力!B60="","",入力!B60)</f>
        <v/>
      </c>
      <c r="C52" s="112" t="str">
        <f>IF(入力!D60="","",入力!D60)</f>
        <v/>
      </c>
      <c r="D52" s="353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53" t="str">
        <f>IF(入力!G60="","",入力!G60)</f>
        <v/>
      </c>
      <c r="F52" s="353" t="str">
        <f>IF(入力!H60="","",入力!H60)</f>
        <v/>
      </c>
      <c r="G52" s="353" t="str">
        <f>IF(入力!I60="","",入力!I60)</f>
        <v/>
      </c>
      <c r="H52" s="353" t="str">
        <f>IF(入力!J60="","",入力!J60)</f>
        <v/>
      </c>
      <c r="I52" s="83" t="str">
        <f>IF(入力!K60="","",入力!K60)</f>
        <v/>
      </c>
      <c r="J52" s="83" t="str">
        <f>IF(入力!L60="","",入力!L60)</f>
        <v/>
      </c>
      <c r="K52" s="83" t="str">
        <f>IF(OR(入力!K60="",入力!L60=""),"",(入力!L60/POWER(入力!K60/100,2)))</f>
        <v/>
      </c>
      <c r="L52" s="83" t="str">
        <f>IF(OR(入力!M60="",入力!N60=""),"",((4.57/(1.0888-0.00153*(入力!M60+入力!N60))-4.142)*100))</f>
        <v/>
      </c>
      <c r="M52" s="84" t="str">
        <f>IF(OR(入力!L60="",入力!M60="",入力!N60=""),"",(入力!L60-(入力!L60*(4.57/(1.0888-0.00153*(入力!M60+入力!N60))-4.142)*100)/100))</f>
        <v/>
      </c>
      <c r="N52" s="104" t="str">
        <f>IF(入力!S60="",IF(入力!T60="","",入力!T60),IF(入力!T60="",入力!S60,IF(入力!S60&gt;入力!T60,入力!T60,入力!S60)))</f>
        <v/>
      </c>
      <c r="O52" s="105" t="str">
        <f>IF(入力!U60="",IF(入力!V60="","",入力!V60),IF(入力!V60="",入力!U60,IF(入力!U60&gt;入力!V60,入力!V60,入力!U60)))</f>
        <v/>
      </c>
      <c r="P52" s="105" t="str">
        <f>IF(入力!AI60="",IF(入力!AJ60="","",入力!AJ60),IF(入力!AJ60="",入力!AI60,IF(入力!AI60&gt;入力!AJ60,入力!AI60,入力!AJ60)))</f>
        <v/>
      </c>
      <c r="Q52" s="106" t="str">
        <f>IF(入力!Y60="", IF(入力!W60="",IF(入力!X60="","",入力!X60-入力!Q60),IF(入力!X60="",入力!W60-入力!Q60,IF(入力!W60&gt;入力!X60,入力!W60-入力!Q60,入力!X60-入力!Q60))),入力!Y60)</f>
        <v/>
      </c>
      <c r="R52" s="106" t="str">
        <f>IF(入力!AB60="", IF(入力!Z60="",IF(入力!AA60="","",入力!AA60-入力!Q60),IF(入力!AA60="",入力!Z60-入力!Q60,IF(入力!Z60&gt;入力!AA60,入力!Z60-入力!Q60,入力!AA60-入力!Q60))),入力!AB60)</f>
        <v/>
      </c>
      <c r="S52" s="105" t="str">
        <f>IF(入力!AK60="",IF(入力!AL60="","",入力!AL60),IF(入力!AL60="",入力!AK60,IF(入力!AK60&gt;入力!AL60,入力!AK60,入力!AL60)))</f>
        <v/>
      </c>
      <c r="T52" s="106" t="str">
        <f>IF(入力!AT60="","",入力!AT60)</f>
        <v/>
      </c>
      <c r="U52" s="107" t="str">
        <f>IF(入力!AS60="","",入力!AS60)</f>
        <v/>
      </c>
    </row>
    <row r="53" spans="1:21">
      <c r="A53" s="96">
        <f>IF(入力!A61="","",入力!A61)</f>
        <v>48</v>
      </c>
      <c r="B53" s="353" t="str">
        <f>IF(入力!B61="","",入力!B61)</f>
        <v/>
      </c>
      <c r="C53" s="112" t="str">
        <f>IF(入力!D61="","",入力!D61)</f>
        <v/>
      </c>
      <c r="D53" s="353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53" t="str">
        <f>IF(入力!G61="","",入力!G61)</f>
        <v/>
      </c>
      <c r="F53" s="353" t="str">
        <f>IF(入力!H61="","",入力!H61)</f>
        <v/>
      </c>
      <c r="G53" s="353" t="str">
        <f>IF(入力!I61="","",入力!I61)</f>
        <v/>
      </c>
      <c r="H53" s="353" t="str">
        <f>IF(入力!J61="","",入力!J61)</f>
        <v/>
      </c>
      <c r="I53" s="83" t="str">
        <f>IF(入力!K61="","",入力!K61)</f>
        <v/>
      </c>
      <c r="J53" s="83" t="str">
        <f>IF(入力!L61="","",入力!L61)</f>
        <v/>
      </c>
      <c r="K53" s="83" t="str">
        <f>IF(OR(入力!K61="",入力!L61=""),"",(入力!L61/POWER(入力!K61/100,2)))</f>
        <v/>
      </c>
      <c r="L53" s="83" t="str">
        <f>IF(OR(入力!M61="",入力!N61=""),"",((4.57/(1.0888-0.00153*(入力!M61+入力!N61))-4.142)*100))</f>
        <v/>
      </c>
      <c r="M53" s="84" t="str">
        <f>IF(OR(入力!L61="",入力!M61="",入力!N61=""),"",(入力!L61-(入力!L61*(4.57/(1.0888-0.00153*(入力!M61+入力!N61))-4.142)*100)/100))</f>
        <v/>
      </c>
      <c r="N53" s="104" t="str">
        <f>IF(入力!S61="",IF(入力!T61="","",入力!T61),IF(入力!T61="",入力!S61,IF(入力!S61&gt;入力!T61,入力!T61,入力!S61)))</f>
        <v/>
      </c>
      <c r="O53" s="105" t="str">
        <f>IF(入力!U61="",IF(入力!V61="","",入力!V61),IF(入力!V61="",入力!U61,IF(入力!U61&gt;入力!V61,入力!V61,入力!U61)))</f>
        <v/>
      </c>
      <c r="P53" s="105" t="str">
        <f>IF(入力!AI61="",IF(入力!AJ61="","",入力!AJ61),IF(入力!AJ61="",入力!AI61,IF(入力!AI61&gt;入力!AJ61,入力!AI61,入力!AJ61)))</f>
        <v/>
      </c>
      <c r="Q53" s="106" t="str">
        <f>IF(入力!Y61="", IF(入力!W61="",IF(入力!X61="","",入力!X61-入力!Q61),IF(入力!X61="",入力!W61-入力!Q61,IF(入力!W61&gt;入力!X61,入力!W61-入力!Q61,入力!X61-入力!Q61))),入力!Y61)</f>
        <v/>
      </c>
      <c r="R53" s="106" t="str">
        <f>IF(入力!AB61="", IF(入力!Z61="",IF(入力!AA61="","",入力!AA61-入力!Q61),IF(入力!AA61="",入力!Z61-入力!Q61,IF(入力!Z61&gt;入力!AA61,入力!Z61-入力!Q61,入力!AA61-入力!Q61))),入力!AB61)</f>
        <v/>
      </c>
      <c r="S53" s="105" t="str">
        <f>IF(入力!AK61="",IF(入力!AL61="","",入力!AL61),IF(入力!AL61="",入力!AK61,IF(入力!AK61&gt;入力!AL61,入力!AK61,入力!AL61)))</f>
        <v/>
      </c>
      <c r="T53" s="106" t="str">
        <f>IF(入力!AT61="","",入力!AT61)</f>
        <v/>
      </c>
      <c r="U53" s="107" t="str">
        <f>IF(入力!AS61="","",入力!AS61)</f>
        <v/>
      </c>
    </row>
    <row r="54" spans="1:21">
      <c r="A54" s="96">
        <f>IF(入力!A62="","",入力!A62)</f>
        <v>49</v>
      </c>
      <c r="B54" s="353" t="str">
        <f>IF(入力!B62="","",入力!B62)</f>
        <v/>
      </c>
      <c r="C54" s="112" t="str">
        <f>IF(入力!D62="","",入力!D62)</f>
        <v/>
      </c>
      <c r="D54" s="353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53" t="str">
        <f>IF(入力!G62="","",入力!G62)</f>
        <v/>
      </c>
      <c r="F54" s="353" t="str">
        <f>IF(入力!H62="","",入力!H62)</f>
        <v/>
      </c>
      <c r="G54" s="353" t="str">
        <f>IF(入力!I62="","",入力!I62)</f>
        <v/>
      </c>
      <c r="H54" s="353" t="str">
        <f>IF(入力!J62="","",入力!J62)</f>
        <v/>
      </c>
      <c r="I54" s="83" t="str">
        <f>IF(入力!K62="","",入力!K62)</f>
        <v/>
      </c>
      <c r="J54" s="83" t="str">
        <f>IF(入力!L62="","",入力!L62)</f>
        <v/>
      </c>
      <c r="K54" s="83" t="str">
        <f>IF(OR(入力!K62="",入力!L62=""),"",(入力!L62/POWER(入力!K62/100,2)))</f>
        <v/>
      </c>
      <c r="L54" s="83" t="str">
        <f>IF(OR(入力!M62="",入力!N62=""),"",((4.57/(1.0888-0.00153*(入力!M62+入力!N62))-4.142)*100))</f>
        <v/>
      </c>
      <c r="M54" s="84" t="str">
        <f>IF(OR(入力!L62="",入力!M62="",入力!N62=""),"",(入力!L62-(入力!L62*(4.57/(1.0888-0.00153*(入力!M62+入力!N62))-4.142)*100)/100))</f>
        <v/>
      </c>
      <c r="N54" s="104" t="str">
        <f>IF(入力!S62="",IF(入力!T62="","",入力!T62),IF(入力!T62="",入力!S62,IF(入力!S62&gt;入力!T62,入力!T62,入力!S62)))</f>
        <v/>
      </c>
      <c r="O54" s="105" t="str">
        <f>IF(入力!U62="",IF(入力!V62="","",入力!V62),IF(入力!V62="",入力!U62,IF(入力!U62&gt;入力!V62,入力!V62,入力!U62)))</f>
        <v/>
      </c>
      <c r="P54" s="105" t="str">
        <f>IF(入力!AI62="",IF(入力!AJ62="","",入力!AJ62),IF(入力!AJ62="",入力!AI62,IF(入力!AI62&gt;入力!AJ62,入力!AI62,入力!AJ62)))</f>
        <v/>
      </c>
      <c r="Q54" s="106" t="str">
        <f>IF(入力!Y62="", IF(入力!W62="",IF(入力!X62="","",入力!X62-入力!Q62),IF(入力!X62="",入力!W62-入力!Q62,IF(入力!W62&gt;入力!X62,入力!W62-入力!Q62,入力!X62-入力!Q62))),入力!Y62)</f>
        <v/>
      </c>
      <c r="R54" s="106" t="str">
        <f>IF(入力!AB62="", IF(入力!Z62="",IF(入力!AA62="","",入力!AA62-入力!Q62),IF(入力!AA62="",入力!Z62-入力!Q62,IF(入力!Z62&gt;入力!AA62,入力!Z62-入力!Q62,入力!AA62-入力!Q62))),入力!AB62)</f>
        <v/>
      </c>
      <c r="S54" s="105" t="str">
        <f>IF(入力!AK62="",IF(入力!AL62="","",入力!AL62),IF(入力!AL62="",入力!AK62,IF(入力!AK62&gt;入力!AL62,入力!AK62,入力!AL62)))</f>
        <v/>
      </c>
      <c r="T54" s="106" t="str">
        <f>IF(入力!AT62="","",入力!AT62)</f>
        <v/>
      </c>
      <c r="U54" s="107" t="str">
        <f>IF(入力!AS62="","",入力!AS62)</f>
        <v/>
      </c>
    </row>
    <row r="55" spans="1:21">
      <c r="A55" s="96">
        <f>IF(入力!A63="","",入力!A63)</f>
        <v>50</v>
      </c>
      <c r="B55" s="353" t="str">
        <f>IF(入力!B63="","",入力!B63)</f>
        <v/>
      </c>
      <c r="C55" s="112" t="str">
        <f>IF(入力!D63="","",入力!D63)</f>
        <v/>
      </c>
      <c r="D55" s="353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53" t="str">
        <f>IF(入力!G63="","",入力!G63)</f>
        <v/>
      </c>
      <c r="F55" s="353" t="str">
        <f>IF(入力!H63="","",入力!H63)</f>
        <v/>
      </c>
      <c r="G55" s="353" t="str">
        <f>IF(入力!I63="","",入力!I63)</f>
        <v/>
      </c>
      <c r="H55" s="353" t="str">
        <f>IF(入力!J63="","",入力!J63)</f>
        <v/>
      </c>
      <c r="I55" s="83" t="str">
        <f>IF(入力!K63="","",入力!K63)</f>
        <v/>
      </c>
      <c r="J55" s="83" t="str">
        <f>IF(入力!L63="","",入力!L63)</f>
        <v/>
      </c>
      <c r="K55" s="83" t="str">
        <f>IF(OR(入力!K63="",入力!L63=""),"",(入力!L63/POWER(入力!K63/100,2)))</f>
        <v/>
      </c>
      <c r="L55" s="83" t="str">
        <f>IF(OR(入力!M63="",入力!N63=""),"",((4.57/(1.0888-0.00153*(入力!M63+入力!N63))-4.142)*100))</f>
        <v/>
      </c>
      <c r="M55" s="84" t="str">
        <f>IF(OR(入力!L63="",入力!M63="",入力!N63=""),"",(入力!L63-(入力!L63*(4.57/(1.0888-0.00153*(入力!M63+入力!N63))-4.142)*100)/100))</f>
        <v/>
      </c>
      <c r="N55" s="104" t="str">
        <f>IF(入力!S63="",IF(入力!T63="","",入力!T63),IF(入力!T63="",入力!S63,IF(入力!S63&gt;入力!T63,入力!T63,入力!S63)))</f>
        <v/>
      </c>
      <c r="O55" s="105" t="str">
        <f>IF(入力!U63="",IF(入力!V63="","",入力!V63),IF(入力!V63="",入力!U63,IF(入力!U63&gt;入力!V63,入力!V63,入力!U63)))</f>
        <v/>
      </c>
      <c r="P55" s="105" t="str">
        <f>IF(入力!AI63="",IF(入力!AJ63="","",入力!AJ63),IF(入力!AJ63="",入力!AI63,IF(入力!AI63&gt;入力!AJ63,入力!AI63,入力!AJ63)))</f>
        <v/>
      </c>
      <c r="Q55" s="106" t="str">
        <f>IF(入力!Y63="", IF(入力!W63="",IF(入力!X63="","",入力!X63-入力!Q63),IF(入力!X63="",入力!W63-入力!Q63,IF(入力!W63&gt;入力!X63,入力!W63-入力!Q63,入力!X63-入力!Q63))),入力!Y63)</f>
        <v/>
      </c>
      <c r="R55" s="106" t="str">
        <f>IF(入力!AB63="", IF(入力!Z63="",IF(入力!AA63="","",入力!AA63-入力!Q63),IF(入力!AA63="",入力!Z63-入力!Q63,IF(入力!Z63&gt;入力!AA63,入力!Z63-入力!Q63,入力!AA63-入力!Q63))),入力!AB63)</f>
        <v/>
      </c>
      <c r="S55" s="105" t="str">
        <f>IF(入力!AK63="",IF(入力!AL63="","",入力!AL63),IF(入力!AL63="",入力!AK63,IF(入力!AK63&gt;入力!AL63,入力!AK63,入力!AL63)))</f>
        <v/>
      </c>
      <c r="T55" s="106" t="str">
        <f>IF(入力!AT63="","",入力!AT63)</f>
        <v/>
      </c>
      <c r="U55" s="107" t="str">
        <f>IF(入力!AS63="","",入力!AS63)</f>
        <v/>
      </c>
    </row>
    <row r="56" spans="1:21">
      <c r="A56" s="96">
        <f>IF(入力!A64="","",入力!A64)</f>
        <v>51</v>
      </c>
      <c r="B56" s="353" t="str">
        <f>IF(入力!B64="","",入力!B64)</f>
        <v/>
      </c>
      <c r="C56" s="112" t="str">
        <f>IF(入力!D64="","",入力!D64)</f>
        <v/>
      </c>
      <c r="D56" s="353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53" t="str">
        <f>IF(入力!G64="","",入力!G64)</f>
        <v/>
      </c>
      <c r="F56" s="353" t="str">
        <f>IF(入力!H64="","",入力!H64)</f>
        <v/>
      </c>
      <c r="G56" s="353" t="str">
        <f>IF(入力!I64="","",入力!I64)</f>
        <v/>
      </c>
      <c r="H56" s="353" t="str">
        <f>IF(入力!J64="","",入力!J64)</f>
        <v/>
      </c>
      <c r="I56" s="83" t="str">
        <f>IF(入力!K64="","",入力!K64)</f>
        <v/>
      </c>
      <c r="J56" s="83" t="str">
        <f>IF(入力!L64="","",入力!L64)</f>
        <v/>
      </c>
      <c r="K56" s="83" t="str">
        <f>IF(OR(入力!K64="",入力!L64=""),"",(入力!L64/POWER(入力!K64/100,2)))</f>
        <v/>
      </c>
      <c r="L56" s="83" t="str">
        <f>IF(OR(入力!M64="",入力!N64=""),"",((4.57/(1.0888-0.00153*(入力!M64+入力!N64))-4.142)*100))</f>
        <v/>
      </c>
      <c r="M56" s="84" t="str">
        <f>IF(OR(入力!L64="",入力!M64="",入力!N64=""),"",(入力!L64-(入力!L64*(4.57/(1.0888-0.00153*(入力!M64+入力!N64))-4.142)*100)/100))</f>
        <v/>
      </c>
      <c r="N56" s="104" t="str">
        <f>IF(入力!S64="",IF(入力!T64="","",入力!T64),IF(入力!T64="",入力!S64,IF(入力!S64&gt;入力!T64,入力!T64,入力!S64)))</f>
        <v/>
      </c>
      <c r="O56" s="105" t="str">
        <f>IF(入力!U64="",IF(入力!V64="","",入力!V64),IF(入力!V64="",入力!U64,IF(入力!U64&gt;入力!V64,入力!V64,入力!U64)))</f>
        <v/>
      </c>
      <c r="P56" s="105" t="str">
        <f>IF(入力!AI64="",IF(入力!AJ64="","",入力!AJ64),IF(入力!AJ64="",入力!AI64,IF(入力!AI64&gt;入力!AJ64,入力!AI64,入力!AJ64)))</f>
        <v/>
      </c>
      <c r="Q56" s="106" t="str">
        <f>IF(入力!Y64="", IF(入力!W64="",IF(入力!X64="","",入力!X64-入力!Q64),IF(入力!X64="",入力!W64-入力!Q64,IF(入力!W64&gt;入力!X64,入力!W64-入力!Q64,入力!X64-入力!Q64))),入力!Y64)</f>
        <v/>
      </c>
      <c r="R56" s="106" t="str">
        <f>IF(入力!AB64="", IF(入力!Z64="",IF(入力!AA64="","",入力!AA64-入力!Q64),IF(入力!AA64="",入力!Z64-入力!Q64,IF(入力!Z64&gt;入力!AA64,入力!Z64-入力!Q64,入力!AA64-入力!Q64))),入力!AB64)</f>
        <v/>
      </c>
      <c r="S56" s="105" t="str">
        <f>IF(入力!AK64="",IF(入力!AL64="","",入力!AL64),IF(入力!AL64="",入力!AK64,IF(入力!AK64&gt;入力!AL64,入力!AK64,入力!AL64)))</f>
        <v/>
      </c>
      <c r="T56" s="106" t="str">
        <f>IF(入力!AT64="","",入力!AT64)</f>
        <v/>
      </c>
      <c r="U56" s="107" t="str">
        <f>IF(入力!AS64="","",入力!AS64)</f>
        <v/>
      </c>
    </row>
    <row r="57" spans="1:21">
      <c r="A57" s="96">
        <f>IF(入力!A65="","",入力!A65)</f>
        <v>52</v>
      </c>
      <c r="B57" s="353" t="str">
        <f>IF(入力!B65="","",入力!B65)</f>
        <v/>
      </c>
      <c r="C57" s="112" t="str">
        <f>IF(入力!D65="","",入力!D65)</f>
        <v/>
      </c>
      <c r="D57" s="353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53" t="str">
        <f>IF(入力!G65="","",入力!G65)</f>
        <v/>
      </c>
      <c r="F57" s="353" t="str">
        <f>IF(入力!H65="","",入力!H65)</f>
        <v/>
      </c>
      <c r="G57" s="353" t="str">
        <f>IF(入力!I65="","",入力!I65)</f>
        <v/>
      </c>
      <c r="H57" s="353" t="str">
        <f>IF(入力!J65="","",入力!J65)</f>
        <v/>
      </c>
      <c r="I57" s="83" t="str">
        <f>IF(入力!K65="","",入力!K65)</f>
        <v/>
      </c>
      <c r="J57" s="83" t="str">
        <f>IF(入力!L65="","",入力!L65)</f>
        <v/>
      </c>
      <c r="K57" s="83" t="str">
        <f>IF(OR(入力!K65="",入力!L65=""),"",(入力!L65/POWER(入力!K65/100,2)))</f>
        <v/>
      </c>
      <c r="L57" s="83" t="str">
        <f>IF(OR(入力!M65="",入力!N65=""),"",((4.57/(1.0888-0.00153*(入力!M65+入力!N65))-4.142)*100))</f>
        <v/>
      </c>
      <c r="M57" s="84" t="str">
        <f>IF(OR(入力!L65="",入力!M65="",入力!N65=""),"",(入力!L65-(入力!L65*(4.57/(1.0888-0.00153*(入力!M65+入力!N65))-4.142)*100)/100))</f>
        <v/>
      </c>
      <c r="N57" s="104" t="str">
        <f>IF(入力!S65="",IF(入力!T65="","",入力!T65),IF(入力!T65="",入力!S65,IF(入力!S65&gt;入力!T65,入力!T65,入力!S65)))</f>
        <v/>
      </c>
      <c r="O57" s="105" t="str">
        <f>IF(入力!U65="",IF(入力!V65="","",入力!V65),IF(入力!V65="",入力!U65,IF(入力!U65&gt;入力!V65,入力!V65,入力!U65)))</f>
        <v/>
      </c>
      <c r="P57" s="105" t="str">
        <f>IF(入力!AI65="",IF(入力!AJ65="","",入力!AJ65),IF(入力!AJ65="",入力!AI65,IF(入力!AI65&gt;入力!AJ65,入力!AI65,入力!AJ65)))</f>
        <v/>
      </c>
      <c r="Q57" s="106" t="str">
        <f>IF(入力!Y65="", IF(入力!W65="",IF(入力!X65="","",入力!X65-入力!Q65),IF(入力!X65="",入力!W65-入力!Q65,IF(入力!W65&gt;入力!X65,入力!W65-入力!Q65,入力!X65-入力!Q65))),入力!Y65)</f>
        <v/>
      </c>
      <c r="R57" s="106" t="str">
        <f>IF(入力!AB65="", IF(入力!Z65="",IF(入力!AA65="","",入力!AA65-入力!Q65),IF(入力!AA65="",入力!Z65-入力!Q65,IF(入力!Z65&gt;入力!AA65,入力!Z65-入力!Q65,入力!AA65-入力!Q65))),入力!AB65)</f>
        <v/>
      </c>
      <c r="S57" s="105" t="str">
        <f>IF(入力!AK65="",IF(入力!AL65="","",入力!AL65),IF(入力!AL65="",入力!AK65,IF(入力!AK65&gt;入力!AL65,入力!AK65,入力!AL65)))</f>
        <v/>
      </c>
      <c r="T57" s="106" t="str">
        <f>IF(入力!AT65="","",入力!AT65)</f>
        <v/>
      </c>
      <c r="U57" s="107" t="str">
        <f>IF(入力!AS65="","",入力!AS65)</f>
        <v/>
      </c>
    </row>
    <row r="58" spans="1:21">
      <c r="A58" s="96">
        <f>IF(入力!A66="","",入力!A66)</f>
        <v>53</v>
      </c>
      <c r="B58" s="353" t="str">
        <f>IF(入力!B66="","",入力!B66)</f>
        <v/>
      </c>
      <c r="C58" s="112" t="str">
        <f>IF(入力!D66="","",入力!D66)</f>
        <v/>
      </c>
      <c r="D58" s="353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53" t="str">
        <f>IF(入力!G66="","",入力!G66)</f>
        <v/>
      </c>
      <c r="F58" s="353" t="str">
        <f>IF(入力!H66="","",入力!H66)</f>
        <v/>
      </c>
      <c r="G58" s="353" t="str">
        <f>IF(入力!I66="","",入力!I66)</f>
        <v/>
      </c>
      <c r="H58" s="353" t="str">
        <f>IF(入力!J66="","",入力!J66)</f>
        <v/>
      </c>
      <c r="I58" s="83" t="str">
        <f>IF(入力!K66="","",入力!K66)</f>
        <v/>
      </c>
      <c r="J58" s="83" t="str">
        <f>IF(入力!L66="","",入力!L66)</f>
        <v/>
      </c>
      <c r="K58" s="83" t="str">
        <f>IF(OR(入力!K66="",入力!L66=""),"",(入力!L66/POWER(入力!K66/100,2)))</f>
        <v/>
      </c>
      <c r="L58" s="83" t="str">
        <f>IF(OR(入力!M66="",入力!N66=""),"",((4.57/(1.0888-0.00153*(入力!M66+入力!N66))-4.142)*100))</f>
        <v/>
      </c>
      <c r="M58" s="84" t="str">
        <f>IF(OR(入力!L66="",入力!M66="",入力!N66=""),"",(入力!L66-(入力!L66*(4.57/(1.0888-0.00153*(入力!M66+入力!N66))-4.142)*100)/100))</f>
        <v/>
      </c>
      <c r="N58" s="104" t="str">
        <f>IF(入力!S66="",IF(入力!T66="","",入力!T66),IF(入力!T66="",入力!S66,IF(入力!S66&gt;入力!T66,入力!T66,入力!S66)))</f>
        <v/>
      </c>
      <c r="O58" s="105" t="str">
        <f>IF(入力!U66="",IF(入力!V66="","",入力!V66),IF(入力!V66="",入力!U66,IF(入力!U66&gt;入力!V66,入力!V66,入力!U66)))</f>
        <v/>
      </c>
      <c r="P58" s="105" t="str">
        <f>IF(入力!AI66="",IF(入力!AJ66="","",入力!AJ66),IF(入力!AJ66="",入力!AI66,IF(入力!AI66&gt;入力!AJ66,入力!AI66,入力!AJ66)))</f>
        <v/>
      </c>
      <c r="Q58" s="106" t="str">
        <f>IF(入力!Y66="", IF(入力!W66="",IF(入力!X66="","",入力!X66-入力!Q66),IF(入力!X66="",入力!W66-入力!Q66,IF(入力!W66&gt;入力!X66,入力!W66-入力!Q66,入力!X66-入力!Q66))),入力!Y66)</f>
        <v/>
      </c>
      <c r="R58" s="106" t="str">
        <f>IF(入力!AB66="", IF(入力!Z66="",IF(入力!AA66="","",入力!AA66-入力!Q66),IF(入力!AA66="",入力!Z66-入力!Q66,IF(入力!Z66&gt;入力!AA66,入力!Z66-入力!Q66,入力!AA66-入力!Q66))),入力!AB66)</f>
        <v/>
      </c>
      <c r="S58" s="105" t="str">
        <f>IF(入力!AK66="",IF(入力!AL66="","",入力!AL66),IF(入力!AL66="",入力!AK66,IF(入力!AK66&gt;入力!AL66,入力!AK66,入力!AL66)))</f>
        <v/>
      </c>
      <c r="T58" s="106" t="str">
        <f>IF(入力!AT66="","",入力!AT66)</f>
        <v/>
      </c>
      <c r="U58" s="107" t="str">
        <f>IF(入力!AS66="","",入力!AS66)</f>
        <v/>
      </c>
    </row>
    <row r="59" spans="1:21">
      <c r="A59" s="96">
        <f>IF(入力!A67="","",入力!A67)</f>
        <v>54</v>
      </c>
      <c r="B59" s="353" t="str">
        <f>IF(入力!B67="","",入力!B67)</f>
        <v/>
      </c>
      <c r="C59" s="112" t="str">
        <f>IF(入力!D67="","",入力!D67)</f>
        <v/>
      </c>
      <c r="D59" s="353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53" t="str">
        <f>IF(入力!G67="","",入力!G67)</f>
        <v/>
      </c>
      <c r="F59" s="353" t="str">
        <f>IF(入力!H67="","",入力!H67)</f>
        <v/>
      </c>
      <c r="G59" s="353" t="str">
        <f>IF(入力!I67="","",入力!I67)</f>
        <v/>
      </c>
      <c r="H59" s="353" t="str">
        <f>IF(入力!J67="","",入力!J67)</f>
        <v/>
      </c>
      <c r="I59" s="83" t="str">
        <f>IF(入力!K67="","",入力!K67)</f>
        <v/>
      </c>
      <c r="J59" s="83" t="str">
        <f>IF(入力!L67="","",入力!L67)</f>
        <v/>
      </c>
      <c r="K59" s="83" t="str">
        <f>IF(OR(入力!K67="",入力!L67=""),"",(入力!L67/POWER(入力!K67/100,2)))</f>
        <v/>
      </c>
      <c r="L59" s="83" t="str">
        <f>IF(OR(入力!M67="",入力!N67=""),"",((4.57/(1.0888-0.00153*(入力!M67+入力!N67))-4.142)*100))</f>
        <v/>
      </c>
      <c r="M59" s="84" t="str">
        <f>IF(OR(入力!L67="",入力!M67="",入力!N67=""),"",(入力!L67-(入力!L67*(4.57/(1.0888-0.00153*(入力!M67+入力!N67))-4.142)*100)/100))</f>
        <v/>
      </c>
      <c r="N59" s="104" t="str">
        <f>IF(入力!S67="",IF(入力!T67="","",入力!T67),IF(入力!T67="",入力!S67,IF(入力!S67&gt;入力!T67,入力!T67,入力!S67)))</f>
        <v/>
      </c>
      <c r="O59" s="105" t="str">
        <f>IF(入力!U67="",IF(入力!V67="","",入力!V67),IF(入力!V67="",入力!U67,IF(入力!U67&gt;入力!V67,入力!V67,入力!U67)))</f>
        <v/>
      </c>
      <c r="P59" s="105" t="str">
        <f>IF(入力!AI67="",IF(入力!AJ67="","",入力!AJ67),IF(入力!AJ67="",入力!AI67,IF(入力!AI67&gt;入力!AJ67,入力!AI67,入力!AJ67)))</f>
        <v/>
      </c>
      <c r="Q59" s="106" t="str">
        <f>IF(入力!Y67="", IF(入力!W67="",IF(入力!X67="","",入力!X67-入力!Q67),IF(入力!X67="",入力!W67-入力!Q67,IF(入力!W67&gt;入力!X67,入力!W67-入力!Q67,入力!X67-入力!Q67))),入力!Y67)</f>
        <v/>
      </c>
      <c r="R59" s="106" t="str">
        <f>IF(入力!AB67="", IF(入力!Z67="",IF(入力!AA67="","",入力!AA67-入力!Q67),IF(入力!AA67="",入力!Z67-入力!Q67,IF(入力!Z67&gt;入力!AA67,入力!Z67-入力!Q67,入力!AA67-入力!Q67))),入力!AB67)</f>
        <v/>
      </c>
      <c r="S59" s="105" t="str">
        <f>IF(入力!AK67="",IF(入力!AL67="","",入力!AL67),IF(入力!AL67="",入力!AK67,IF(入力!AK67&gt;入力!AL67,入力!AK67,入力!AL67)))</f>
        <v/>
      </c>
      <c r="T59" s="106" t="str">
        <f>IF(入力!AT67="","",入力!AT67)</f>
        <v/>
      </c>
      <c r="U59" s="107" t="str">
        <f>IF(入力!AS67="","",入力!AS67)</f>
        <v/>
      </c>
    </row>
    <row r="60" spans="1:21">
      <c r="A60" s="96">
        <f>IF(入力!A68="","",入力!A68)</f>
        <v>55</v>
      </c>
      <c r="B60" s="353" t="str">
        <f>IF(入力!B68="","",入力!B68)</f>
        <v/>
      </c>
      <c r="C60" s="112" t="str">
        <f>IF(入力!D68="","",入力!D68)</f>
        <v/>
      </c>
      <c r="D60" s="353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53" t="str">
        <f>IF(入力!G68="","",入力!G68)</f>
        <v/>
      </c>
      <c r="F60" s="353" t="str">
        <f>IF(入力!H68="","",入力!H68)</f>
        <v/>
      </c>
      <c r="G60" s="353" t="str">
        <f>IF(入力!I68="","",入力!I68)</f>
        <v/>
      </c>
      <c r="H60" s="353" t="str">
        <f>IF(入力!J68="","",入力!J68)</f>
        <v/>
      </c>
      <c r="I60" s="83" t="str">
        <f>IF(入力!K68="","",入力!K68)</f>
        <v/>
      </c>
      <c r="J60" s="83" t="str">
        <f>IF(入力!L68="","",入力!L68)</f>
        <v/>
      </c>
      <c r="K60" s="83" t="str">
        <f>IF(OR(入力!K68="",入力!L68=""),"",(入力!L68/POWER(入力!K68/100,2)))</f>
        <v/>
      </c>
      <c r="L60" s="83" t="str">
        <f>IF(OR(入力!M68="",入力!N68=""),"",((4.57/(1.0888-0.00153*(入力!M68+入力!N68))-4.142)*100))</f>
        <v/>
      </c>
      <c r="M60" s="84" t="str">
        <f>IF(OR(入力!L68="",入力!M68="",入力!N68=""),"",(入力!L68-(入力!L68*(4.57/(1.0888-0.00153*(入力!M68+入力!N68))-4.142)*100)/100))</f>
        <v/>
      </c>
      <c r="N60" s="104" t="str">
        <f>IF(入力!S68="",IF(入力!T68="","",入力!T68),IF(入力!T68="",入力!S68,IF(入力!S68&gt;入力!T68,入力!T68,入力!S68)))</f>
        <v/>
      </c>
      <c r="O60" s="105" t="str">
        <f>IF(入力!U68="",IF(入力!V68="","",入力!V68),IF(入力!V68="",入力!U68,IF(入力!U68&gt;入力!V68,入力!V68,入力!U68)))</f>
        <v/>
      </c>
      <c r="P60" s="105" t="str">
        <f>IF(入力!AI68="",IF(入力!AJ68="","",入力!AJ68),IF(入力!AJ68="",入力!AI68,IF(入力!AI68&gt;入力!AJ68,入力!AI68,入力!AJ68)))</f>
        <v/>
      </c>
      <c r="Q60" s="106" t="str">
        <f>IF(入力!Y68="", IF(入力!W68="",IF(入力!X68="","",入力!X68-入力!Q68),IF(入力!X68="",入力!W68-入力!Q68,IF(入力!W68&gt;入力!X68,入力!W68-入力!Q68,入力!X68-入力!Q68))),入力!Y68)</f>
        <v/>
      </c>
      <c r="R60" s="106" t="str">
        <f>IF(入力!AB68="", IF(入力!Z68="",IF(入力!AA68="","",入力!AA68-入力!Q68),IF(入力!AA68="",入力!Z68-入力!Q68,IF(入力!Z68&gt;入力!AA68,入力!Z68-入力!Q68,入力!AA68-入力!Q68))),入力!AB68)</f>
        <v/>
      </c>
      <c r="S60" s="105" t="str">
        <f>IF(入力!AK68="",IF(入力!AL68="","",入力!AL68),IF(入力!AL68="",入力!AK68,IF(入力!AK68&gt;入力!AL68,入力!AK68,入力!AL68)))</f>
        <v/>
      </c>
      <c r="T60" s="106" t="str">
        <f>IF(入力!AT68="","",入力!AT68)</f>
        <v/>
      </c>
      <c r="U60" s="107" t="str">
        <f>IF(入力!AS68="","",入力!AS68)</f>
        <v/>
      </c>
    </row>
    <row r="61" spans="1:21">
      <c r="A61" s="96">
        <f>IF(入力!A69="","",入力!A69)</f>
        <v>56</v>
      </c>
      <c r="B61" s="353" t="str">
        <f>IF(入力!B69="","",入力!B69)</f>
        <v/>
      </c>
      <c r="C61" s="112" t="str">
        <f>IF(入力!D69="","",入力!D69)</f>
        <v/>
      </c>
      <c r="D61" s="353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53" t="str">
        <f>IF(入力!G69="","",入力!G69)</f>
        <v/>
      </c>
      <c r="F61" s="353" t="str">
        <f>IF(入力!H69="","",入力!H69)</f>
        <v/>
      </c>
      <c r="G61" s="353" t="str">
        <f>IF(入力!I69="","",入力!I69)</f>
        <v/>
      </c>
      <c r="H61" s="353" t="str">
        <f>IF(入力!J69="","",入力!J69)</f>
        <v/>
      </c>
      <c r="I61" s="83" t="str">
        <f>IF(入力!K69="","",入力!K69)</f>
        <v/>
      </c>
      <c r="J61" s="83" t="str">
        <f>IF(入力!L69="","",入力!L69)</f>
        <v/>
      </c>
      <c r="K61" s="83" t="str">
        <f>IF(OR(入力!K69="",入力!L69=""),"",(入力!L69/POWER(入力!K69/100,2)))</f>
        <v/>
      </c>
      <c r="L61" s="83" t="str">
        <f>IF(OR(入力!M69="",入力!N69=""),"",((4.57/(1.0888-0.00153*(入力!M69+入力!N69))-4.142)*100))</f>
        <v/>
      </c>
      <c r="M61" s="84" t="str">
        <f>IF(OR(入力!L69="",入力!M69="",入力!N69=""),"",(入力!L69-(入力!L69*(4.57/(1.0888-0.00153*(入力!M69+入力!N69))-4.142)*100)/100))</f>
        <v/>
      </c>
      <c r="N61" s="104" t="str">
        <f>IF(入力!S69="",IF(入力!T69="","",入力!T69),IF(入力!T69="",入力!S69,IF(入力!S69&gt;入力!T69,入力!T69,入力!S69)))</f>
        <v/>
      </c>
      <c r="O61" s="105" t="str">
        <f>IF(入力!U69="",IF(入力!V69="","",入力!V69),IF(入力!V69="",入力!U69,IF(入力!U69&gt;入力!V69,入力!V69,入力!U69)))</f>
        <v/>
      </c>
      <c r="P61" s="105" t="str">
        <f>IF(入力!AI69="",IF(入力!AJ69="","",入力!AJ69),IF(入力!AJ69="",入力!AI69,IF(入力!AI69&gt;入力!AJ69,入力!AI69,入力!AJ69)))</f>
        <v/>
      </c>
      <c r="Q61" s="106" t="str">
        <f>IF(入力!Y69="", IF(入力!W69="",IF(入力!X69="","",入力!X69-入力!Q69),IF(入力!X69="",入力!W69-入力!Q69,IF(入力!W69&gt;入力!X69,入力!W69-入力!Q69,入力!X69-入力!Q69))),入力!Y69)</f>
        <v/>
      </c>
      <c r="R61" s="106" t="str">
        <f>IF(入力!AB69="", IF(入力!Z69="",IF(入力!AA69="","",入力!AA69-入力!Q69),IF(入力!AA69="",入力!Z69-入力!Q69,IF(入力!Z69&gt;入力!AA69,入力!Z69-入力!Q69,入力!AA69-入力!Q69))),入力!AB69)</f>
        <v/>
      </c>
      <c r="S61" s="105" t="str">
        <f>IF(入力!AK69="",IF(入力!AL69="","",入力!AL69),IF(入力!AL69="",入力!AK69,IF(入力!AK69&gt;入力!AL69,入力!AK69,入力!AL69)))</f>
        <v/>
      </c>
      <c r="T61" s="106" t="str">
        <f>IF(入力!AT69="","",入力!AT69)</f>
        <v/>
      </c>
      <c r="U61" s="107" t="str">
        <f>IF(入力!AS69="","",入力!AS69)</f>
        <v/>
      </c>
    </row>
    <row r="62" spans="1:21">
      <c r="A62" s="96">
        <f>IF(入力!A70="","",入力!A70)</f>
        <v>57</v>
      </c>
      <c r="B62" s="353" t="str">
        <f>IF(入力!B70="","",入力!B70)</f>
        <v/>
      </c>
      <c r="C62" s="112" t="str">
        <f>IF(入力!D70="","",入力!D70)</f>
        <v/>
      </c>
      <c r="D62" s="353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53" t="str">
        <f>IF(入力!G70="","",入力!G70)</f>
        <v/>
      </c>
      <c r="F62" s="353" t="str">
        <f>IF(入力!H70="","",入力!H70)</f>
        <v/>
      </c>
      <c r="G62" s="353" t="str">
        <f>IF(入力!I70="","",入力!I70)</f>
        <v/>
      </c>
      <c r="H62" s="353" t="str">
        <f>IF(入力!J70="","",入力!J70)</f>
        <v/>
      </c>
      <c r="I62" s="83" t="str">
        <f>IF(入力!K70="","",入力!K70)</f>
        <v/>
      </c>
      <c r="J62" s="83" t="str">
        <f>IF(入力!L70="","",入力!L70)</f>
        <v/>
      </c>
      <c r="K62" s="83" t="str">
        <f>IF(OR(入力!K70="",入力!L70=""),"",(入力!L70/POWER(入力!K70/100,2)))</f>
        <v/>
      </c>
      <c r="L62" s="83" t="str">
        <f>IF(OR(入力!M70="",入力!N70=""),"",((4.57/(1.0888-0.00153*(入力!M70+入力!N70))-4.142)*100))</f>
        <v/>
      </c>
      <c r="M62" s="84" t="str">
        <f>IF(OR(入力!L70="",入力!M70="",入力!N70=""),"",(入力!L70-(入力!L70*(4.57/(1.0888-0.00153*(入力!M70+入力!N70))-4.142)*100)/100))</f>
        <v/>
      </c>
      <c r="N62" s="104" t="str">
        <f>IF(入力!S70="",IF(入力!T70="","",入力!T70),IF(入力!T70="",入力!S70,IF(入力!S70&gt;入力!T70,入力!T70,入力!S70)))</f>
        <v/>
      </c>
      <c r="O62" s="105" t="str">
        <f>IF(入力!U70="",IF(入力!V70="","",入力!V70),IF(入力!V70="",入力!U70,IF(入力!U70&gt;入力!V70,入力!V70,入力!U70)))</f>
        <v/>
      </c>
      <c r="P62" s="105" t="str">
        <f>IF(入力!AI70="",IF(入力!AJ70="","",入力!AJ70),IF(入力!AJ70="",入力!AI70,IF(入力!AI70&gt;入力!AJ70,入力!AI70,入力!AJ70)))</f>
        <v/>
      </c>
      <c r="Q62" s="106" t="str">
        <f>IF(入力!Y70="", IF(入力!W70="",IF(入力!X70="","",入力!X70-入力!Q70),IF(入力!X70="",入力!W70-入力!Q70,IF(入力!W70&gt;入力!X70,入力!W70-入力!Q70,入力!X70-入力!Q70))),入力!Y70)</f>
        <v/>
      </c>
      <c r="R62" s="106" t="str">
        <f>IF(入力!AB70="", IF(入力!Z70="",IF(入力!AA70="","",入力!AA70-入力!Q70),IF(入力!AA70="",入力!Z70-入力!Q70,IF(入力!Z70&gt;入力!AA70,入力!Z70-入力!Q70,入力!AA70-入力!Q70))),入力!AB70)</f>
        <v/>
      </c>
      <c r="S62" s="105" t="str">
        <f>IF(入力!AK70="",IF(入力!AL70="","",入力!AL70),IF(入力!AL70="",入力!AK70,IF(入力!AK70&gt;入力!AL70,入力!AK70,入力!AL70)))</f>
        <v/>
      </c>
      <c r="T62" s="106" t="str">
        <f>IF(入力!AT70="","",入力!AT70)</f>
        <v/>
      </c>
      <c r="U62" s="107" t="str">
        <f>IF(入力!AS70="","",入力!AS70)</f>
        <v/>
      </c>
    </row>
    <row r="63" spans="1:21">
      <c r="A63" s="96">
        <f>IF(入力!A71="","",入力!A71)</f>
        <v>58</v>
      </c>
      <c r="B63" s="353" t="str">
        <f>IF(入力!B71="","",入力!B71)</f>
        <v/>
      </c>
      <c r="C63" s="112" t="str">
        <f>IF(入力!D71="","",入力!D71)</f>
        <v/>
      </c>
      <c r="D63" s="353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53" t="str">
        <f>IF(入力!G71="","",入力!G71)</f>
        <v/>
      </c>
      <c r="F63" s="353" t="str">
        <f>IF(入力!H71="","",入力!H71)</f>
        <v/>
      </c>
      <c r="G63" s="353" t="str">
        <f>IF(入力!I71="","",入力!I71)</f>
        <v/>
      </c>
      <c r="H63" s="353" t="str">
        <f>IF(入力!J71="","",入力!J71)</f>
        <v/>
      </c>
      <c r="I63" s="83" t="str">
        <f>IF(入力!K71="","",入力!K71)</f>
        <v/>
      </c>
      <c r="J63" s="83" t="str">
        <f>IF(入力!L71="","",入力!L71)</f>
        <v/>
      </c>
      <c r="K63" s="83" t="str">
        <f>IF(OR(入力!K71="",入力!L71=""),"",(入力!L71/POWER(入力!K71/100,2)))</f>
        <v/>
      </c>
      <c r="L63" s="83" t="str">
        <f>IF(OR(入力!M71="",入力!N71=""),"",((4.57/(1.0888-0.00153*(入力!M71+入力!N71))-4.142)*100))</f>
        <v/>
      </c>
      <c r="M63" s="84" t="str">
        <f>IF(OR(入力!L71="",入力!M71="",入力!N71=""),"",(入力!L71-(入力!L71*(4.57/(1.0888-0.00153*(入力!M71+入力!N71))-4.142)*100)/100))</f>
        <v/>
      </c>
      <c r="N63" s="104" t="str">
        <f>IF(入力!S71="",IF(入力!T71="","",入力!T71),IF(入力!T71="",入力!S71,IF(入力!S71&gt;入力!T71,入力!T71,入力!S71)))</f>
        <v/>
      </c>
      <c r="O63" s="105" t="str">
        <f>IF(入力!U71="",IF(入力!V71="","",入力!V71),IF(入力!V71="",入力!U71,IF(入力!U71&gt;入力!V71,入力!V71,入力!U71)))</f>
        <v/>
      </c>
      <c r="P63" s="105" t="str">
        <f>IF(入力!AI71="",IF(入力!AJ71="","",入力!AJ71),IF(入力!AJ71="",入力!AI71,IF(入力!AI71&gt;入力!AJ71,入力!AI71,入力!AJ71)))</f>
        <v/>
      </c>
      <c r="Q63" s="106" t="str">
        <f>IF(入力!Y71="", IF(入力!W71="",IF(入力!X71="","",入力!X71-入力!Q71),IF(入力!X71="",入力!W71-入力!Q71,IF(入力!W71&gt;入力!X71,入力!W71-入力!Q71,入力!X71-入力!Q71))),入力!Y71)</f>
        <v/>
      </c>
      <c r="R63" s="106" t="str">
        <f>IF(入力!AB71="", IF(入力!Z71="",IF(入力!AA71="","",入力!AA71-入力!Q71),IF(入力!AA71="",入力!Z71-入力!Q71,IF(入力!Z71&gt;入力!AA71,入力!Z71-入力!Q71,入力!AA71-入力!Q71))),入力!AB71)</f>
        <v/>
      </c>
      <c r="S63" s="105" t="str">
        <f>IF(入力!AK71="",IF(入力!AL71="","",入力!AL71),IF(入力!AL71="",入力!AK71,IF(入力!AK71&gt;入力!AL71,入力!AK71,入力!AL71)))</f>
        <v/>
      </c>
      <c r="T63" s="106" t="str">
        <f>IF(入力!AT71="","",入力!AT71)</f>
        <v/>
      </c>
      <c r="U63" s="107" t="str">
        <f>IF(入力!AS71="","",入力!AS71)</f>
        <v/>
      </c>
    </row>
    <row r="64" spans="1:21">
      <c r="A64" s="96">
        <f>IF(入力!A72="","",入力!A72)</f>
        <v>59</v>
      </c>
      <c r="B64" s="353" t="str">
        <f>IF(入力!B72="","",入力!B72)</f>
        <v/>
      </c>
      <c r="C64" s="112" t="str">
        <f>IF(入力!D72="","",入力!D72)</f>
        <v/>
      </c>
      <c r="D64" s="353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53" t="str">
        <f>IF(入力!G72="","",入力!G72)</f>
        <v/>
      </c>
      <c r="F64" s="353" t="str">
        <f>IF(入力!H72="","",入力!H72)</f>
        <v/>
      </c>
      <c r="G64" s="353" t="str">
        <f>IF(入力!I72="","",入力!I72)</f>
        <v/>
      </c>
      <c r="H64" s="353" t="str">
        <f>IF(入力!J72="","",入力!J72)</f>
        <v/>
      </c>
      <c r="I64" s="83" t="str">
        <f>IF(入力!K72="","",入力!K72)</f>
        <v/>
      </c>
      <c r="J64" s="83" t="str">
        <f>IF(入力!L72="","",入力!L72)</f>
        <v/>
      </c>
      <c r="K64" s="83" t="str">
        <f>IF(OR(入力!K72="",入力!L72=""),"",(入力!L72/POWER(入力!K72/100,2)))</f>
        <v/>
      </c>
      <c r="L64" s="83" t="str">
        <f>IF(OR(入力!M72="",入力!N72=""),"",((4.57/(1.0888-0.00153*(入力!M72+入力!N72))-4.142)*100))</f>
        <v/>
      </c>
      <c r="M64" s="84" t="str">
        <f>IF(OR(入力!L72="",入力!M72="",入力!N72=""),"",(入力!L72-(入力!L72*(4.57/(1.0888-0.00153*(入力!M72+入力!N72))-4.142)*100)/100))</f>
        <v/>
      </c>
      <c r="N64" s="104" t="str">
        <f>IF(入力!S72="",IF(入力!T72="","",入力!T72),IF(入力!T72="",入力!S72,IF(入力!S72&gt;入力!T72,入力!T72,入力!S72)))</f>
        <v/>
      </c>
      <c r="O64" s="105" t="str">
        <f>IF(入力!U72="",IF(入力!V72="","",入力!V72),IF(入力!V72="",入力!U72,IF(入力!U72&gt;入力!V72,入力!V72,入力!U72)))</f>
        <v/>
      </c>
      <c r="P64" s="105" t="str">
        <f>IF(入力!AI72="",IF(入力!AJ72="","",入力!AJ72),IF(入力!AJ72="",入力!AI72,IF(入力!AI72&gt;入力!AJ72,入力!AI72,入力!AJ72)))</f>
        <v/>
      </c>
      <c r="Q64" s="106" t="str">
        <f>IF(入力!Y72="", IF(入力!W72="",IF(入力!X72="","",入力!X72-入力!Q72),IF(入力!X72="",入力!W72-入力!Q72,IF(入力!W72&gt;入力!X72,入力!W72-入力!Q72,入力!X72-入力!Q72))),入力!Y72)</f>
        <v/>
      </c>
      <c r="R64" s="106" t="str">
        <f>IF(入力!AB72="", IF(入力!Z72="",IF(入力!AA72="","",入力!AA72-入力!Q72),IF(入力!AA72="",入力!Z72-入力!Q72,IF(入力!Z72&gt;入力!AA72,入力!Z72-入力!Q72,入力!AA72-入力!Q72))),入力!AB72)</f>
        <v/>
      </c>
      <c r="S64" s="105" t="str">
        <f>IF(入力!AK72="",IF(入力!AL72="","",入力!AL72),IF(入力!AL72="",入力!AK72,IF(入力!AK72&gt;入力!AL72,入力!AK72,入力!AL72)))</f>
        <v/>
      </c>
      <c r="T64" s="106" t="str">
        <f>IF(入力!AT72="","",入力!AT72)</f>
        <v/>
      </c>
      <c r="U64" s="107" t="str">
        <f>IF(入力!AS72="","",入力!AS72)</f>
        <v/>
      </c>
    </row>
    <row r="65" spans="1:21" ht="14.25" thickBot="1">
      <c r="A65" s="184">
        <f>IF(入力!A73="","",入力!A73)</f>
        <v>60</v>
      </c>
      <c r="B65" s="100" t="str">
        <f>IF(入力!B73="","",入力!B73)</f>
        <v/>
      </c>
      <c r="C65" s="148" t="str">
        <f>IF(入力!D73="","",入力!D73)</f>
        <v/>
      </c>
      <c r="D65" s="100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100" t="str">
        <f>IF(入力!G73="","",入力!G73)</f>
        <v/>
      </c>
      <c r="F65" s="100" t="str">
        <f>IF(入力!H73="","",入力!H73)</f>
        <v/>
      </c>
      <c r="G65" s="100" t="str">
        <f>IF(入力!I73="","",入力!I73)</f>
        <v/>
      </c>
      <c r="H65" s="100" t="str">
        <f>IF(入力!J73="","",入力!J73)</f>
        <v/>
      </c>
      <c r="I65" s="114" t="str">
        <f>IF(入力!K73="","",入力!K73)</f>
        <v/>
      </c>
      <c r="J65" s="114" t="str">
        <f>IF(入力!L73="","",入力!L73)</f>
        <v/>
      </c>
      <c r="K65" s="114" t="str">
        <f>IF(OR(入力!K73="",入力!L73=""),"",(入力!L73/POWER(入力!K73/100,2)))</f>
        <v/>
      </c>
      <c r="L65" s="83" t="str">
        <f>IF(OR(入力!M73="",入力!N73=""),"",((4.57/(1.0888-0.00153*(入力!M73+入力!N73))-4.142)*100))</f>
        <v/>
      </c>
      <c r="M65" s="84" t="str">
        <f>IF(OR(入力!L73="",入力!M73="",入力!N73=""),"",(入力!L73-(入力!L73*(4.57/(1.0888-0.00153*(入力!M73+入力!N73))-4.142)*100)/100))</f>
        <v/>
      </c>
      <c r="N65" s="110" t="str">
        <f>IF(入力!S73="",IF(入力!T73="","",入力!T73),IF(入力!T73="",入力!S73,IF(入力!S73&gt;入力!T73,入力!T73,入力!S73)))</f>
        <v/>
      </c>
      <c r="O65" s="149" t="str">
        <f>IF(入力!U73="",IF(入力!V73="","",入力!V73),IF(入力!V73="",入力!U73,IF(入力!U73&gt;入力!V73,入力!V73,入力!U73)))</f>
        <v/>
      </c>
      <c r="P65" s="105" t="str">
        <f>IF(入力!AI73="",IF(入力!AJ73="","",入力!AJ73),IF(入力!AJ73="",入力!AI73,IF(入力!AI73&gt;入力!AJ73,入力!AI73,入力!AJ73)))</f>
        <v/>
      </c>
      <c r="Q65" s="154" t="str">
        <f>IF(入力!Y73="", IF(入力!W73="",IF(入力!X73="","",入力!X73-入力!Q73),IF(入力!X73="",入力!W73-入力!Q73,IF(入力!W73&gt;入力!X73,入力!W73-入力!Q73,入力!X73-入力!Q73))),入力!Y73)</f>
        <v/>
      </c>
      <c r="R65" s="154" t="str">
        <f>IF(入力!AB73="", IF(入力!Z73="",IF(入力!AA73="","",入力!AA73-入力!Q73),IF(入力!AA73="",入力!Z73-入力!Q73,IF(入力!Z73&gt;入力!AA73,入力!Z73-入力!Q73,入力!AA73-入力!Q73))),入力!AB73)</f>
        <v/>
      </c>
      <c r="S65" s="149" t="str">
        <f>IF(入力!AK73="",IF(入力!AL73="","",入力!AL73),IF(入力!AL73="",入力!AK73,IF(入力!AK73&gt;入力!AL73,入力!AK73,入力!AL73)))</f>
        <v/>
      </c>
      <c r="T65" s="154" t="str">
        <f>IF(入力!AT73="","",入力!AT73)</f>
        <v/>
      </c>
      <c r="U65" s="111" t="str">
        <f>IF(入力!AS73="","",入力!AS73)</f>
        <v/>
      </c>
    </row>
    <row r="66" spans="1:21">
      <c r="L66" s="457"/>
      <c r="M66" s="457"/>
      <c r="N66" s="70"/>
      <c r="P66" s="457"/>
    </row>
    <row r="67" spans="1:21">
      <c r="B67" s="146"/>
      <c r="C67" s="113"/>
    </row>
    <row r="68" spans="1:21">
      <c r="B68" s="146"/>
      <c r="C68" s="147"/>
    </row>
    <row r="73" spans="1:21">
      <c r="F73" s="70"/>
      <c r="G73" s="70"/>
    </row>
  </sheetData>
  <sheetProtection password="AC76" sheet="1" objects="1" scenarios="1"/>
  <mergeCells count="15"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  <mergeCell ref="L3:L5"/>
    <mergeCell ref="K3:K5"/>
    <mergeCell ref="I3:I5"/>
  </mergeCells>
  <phoneticPr fontId="2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1" ht="14.25">
      <c r="A1" s="634" t="s">
        <v>354</v>
      </c>
      <c r="B1" s="634"/>
      <c r="C1" s="634"/>
      <c r="D1" s="634"/>
      <c r="E1" s="634"/>
      <c r="F1" s="634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</row>
    <row r="2" spans="1:51" ht="14.25" thickBot="1"/>
    <row r="3" spans="1:51">
      <c r="A3" s="606" t="str">
        <f>IF(入力!A3="","",入力!A3)</f>
        <v>測定日【関数】</v>
      </c>
      <c r="B3" s="607"/>
      <c r="C3" s="608">
        <f>IF(入力!C3="","",入力!C3)</f>
        <v>42370</v>
      </c>
      <c r="D3" s="608"/>
      <c r="E3" s="608"/>
      <c r="F3" s="609"/>
      <c r="G3" s="422"/>
      <c r="H3" s="213" t="s">
        <v>182</v>
      </c>
    </row>
    <row r="4" spans="1:51">
      <c r="A4" s="637" t="str">
        <f>IF(入力!A4="","",入力!A4)</f>
        <v>測定日【表示】</v>
      </c>
      <c r="B4" s="638"/>
      <c r="C4" s="567" t="str">
        <f>IF(入力!C4="","",入力!C4)</f>
        <v>2016.01.01</v>
      </c>
      <c r="D4" s="567"/>
      <c r="E4" s="567"/>
      <c r="F4" s="568"/>
      <c r="G4" s="422"/>
      <c r="H4" s="213" t="s">
        <v>184</v>
      </c>
    </row>
    <row r="5" spans="1:51">
      <c r="A5" s="637" t="str">
        <f>IF(入力!A5="","",入力!A5)</f>
        <v>測定場所</v>
      </c>
      <c r="B5" s="638"/>
      <c r="C5" s="567" t="str">
        <f>IF(入力!C5="","",入力!C5)</f>
        <v>●●トレーニングセンター</v>
      </c>
      <c r="D5" s="567"/>
      <c r="E5" s="567"/>
      <c r="F5" s="568"/>
      <c r="G5" s="422"/>
      <c r="H5" s="213" t="s">
        <v>186</v>
      </c>
    </row>
    <row r="6" spans="1:51">
      <c r="A6" s="637" t="str">
        <f>IF(入力!A6="","",入力!A6)</f>
        <v>チームカテゴリー</v>
      </c>
      <c r="B6" s="638"/>
      <c r="C6" s="567" t="str">
        <f>IF(入力!C6="","",入力!C6)</f>
        <v>●●チーム</v>
      </c>
      <c r="D6" s="567"/>
      <c r="E6" s="567"/>
      <c r="F6" s="568"/>
      <c r="G6" s="423"/>
    </row>
    <row r="7" spans="1:51" ht="15" thickBot="1">
      <c r="A7" s="639" t="str">
        <f>IF(入力!A7="","",入力!A7)</f>
        <v>入力者</v>
      </c>
      <c r="B7" s="640"/>
      <c r="C7" s="635" t="str">
        <f>IF(入力!C7="","",入力!C7)</f>
        <v>○○ ○○</v>
      </c>
      <c r="D7" s="635"/>
      <c r="E7" s="635"/>
      <c r="F7" s="636"/>
      <c r="G7" s="423"/>
    </row>
    <row r="8" spans="1:51" ht="14.25" thickBot="1">
      <c r="Q8" s="70"/>
      <c r="R8" s="70"/>
      <c r="V8" s="70"/>
      <c r="W8" s="70"/>
      <c r="X8" s="70"/>
      <c r="Y8" s="70"/>
      <c r="Z8" s="70"/>
      <c r="AA8" s="70"/>
      <c r="AB8" s="70"/>
    </row>
    <row r="9" spans="1:51">
      <c r="A9" s="562" t="s">
        <v>188</v>
      </c>
      <c r="B9" s="530" t="s">
        <v>189</v>
      </c>
      <c r="C9" s="530" t="s">
        <v>190</v>
      </c>
      <c r="D9" s="530" t="s">
        <v>191</v>
      </c>
      <c r="E9" s="530" t="s">
        <v>192</v>
      </c>
      <c r="F9" s="530" t="s">
        <v>193</v>
      </c>
      <c r="G9" s="530" t="s">
        <v>194</v>
      </c>
      <c r="H9" s="530" t="s">
        <v>347</v>
      </c>
      <c r="I9" s="530" t="s">
        <v>195</v>
      </c>
      <c r="J9" s="546" t="s">
        <v>196</v>
      </c>
      <c r="K9" s="533" t="s">
        <v>118</v>
      </c>
      <c r="L9" s="534"/>
      <c r="M9" s="534"/>
      <c r="N9" s="534"/>
      <c r="O9" s="534"/>
      <c r="P9" s="534"/>
      <c r="Q9" s="534"/>
      <c r="R9" s="535"/>
      <c r="S9" s="558" t="s">
        <v>379</v>
      </c>
      <c r="T9" s="559"/>
      <c r="U9" s="552" t="s">
        <v>197</v>
      </c>
      <c r="V9" s="553"/>
      <c r="W9" s="602" t="s">
        <v>198</v>
      </c>
      <c r="X9" s="603"/>
      <c r="Y9" s="603"/>
      <c r="Z9" s="603"/>
      <c r="AA9" s="603"/>
      <c r="AB9" s="603"/>
      <c r="AC9" s="603"/>
      <c r="AD9" s="603"/>
      <c r="AE9" s="603"/>
      <c r="AF9" s="603"/>
      <c r="AG9" s="603"/>
      <c r="AH9" s="603"/>
      <c r="AI9" s="603"/>
      <c r="AJ9" s="603"/>
      <c r="AK9" s="603"/>
      <c r="AL9" s="604"/>
      <c r="AM9" s="597" t="s">
        <v>199</v>
      </c>
      <c r="AN9" s="597"/>
      <c r="AO9" s="597"/>
      <c r="AP9" s="597"/>
      <c r="AQ9" s="597"/>
      <c r="AR9" s="598"/>
      <c r="AS9" s="581" t="s">
        <v>200</v>
      </c>
      <c r="AT9" s="582"/>
      <c r="AU9" s="576" t="s">
        <v>237</v>
      </c>
      <c r="AV9" s="576"/>
      <c r="AW9" s="576"/>
      <c r="AX9" s="577"/>
    </row>
    <row r="10" spans="1:51">
      <c r="A10" s="563"/>
      <c r="B10" s="531"/>
      <c r="C10" s="531"/>
      <c r="D10" s="531"/>
      <c r="E10" s="531"/>
      <c r="F10" s="531"/>
      <c r="G10" s="531"/>
      <c r="H10" s="531"/>
      <c r="I10" s="531"/>
      <c r="J10" s="547"/>
      <c r="K10" s="536"/>
      <c r="L10" s="537"/>
      <c r="M10" s="537"/>
      <c r="N10" s="537"/>
      <c r="O10" s="537"/>
      <c r="P10" s="537"/>
      <c r="Q10" s="537"/>
      <c r="R10" s="538"/>
      <c r="S10" s="560"/>
      <c r="T10" s="561"/>
      <c r="U10" s="554"/>
      <c r="V10" s="641"/>
      <c r="W10" s="592" t="s">
        <v>201</v>
      </c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593"/>
      <c r="AJ10" s="594"/>
      <c r="AK10" s="600" t="s">
        <v>202</v>
      </c>
      <c r="AL10" s="601"/>
      <c r="AM10" s="599" t="s">
        <v>203</v>
      </c>
      <c r="AN10" s="588"/>
      <c r="AO10" s="587" t="s">
        <v>204</v>
      </c>
      <c r="AP10" s="588"/>
      <c r="AQ10" s="587" t="s">
        <v>205</v>
      </c>
      <c r="AR10" s="588"/>
      <c r="AS10" s="583"/>
      <c r="AT10" s="584"/>
      <c r="AU10" s="579"/>
      <c r="AV10" s="579"/>
      <c r="AW10" s="579"/>
      <c r="AX10" s="580"/>
      <c r="AY10" s="70"/>
    </row>
    <row r="11" spans="1:51">
      <c r="A11" s="563"/>
      <c r="B11" s="531"/>
      <c r="C11" s="531"/>
      <c r="D11" s="531"/>
      <c r="E11" s="531"/>
      <c r="F11" s="531"/>
      <c r="G11" s="531"/>
      <c r="H11" s="531"/>
      <c r="I11" s="531"/>
      <c r="J11" s="547"/>
      <c r="K11" s="190" t="s">
        <v>11</v>
      </c>
      <c r="L11" s="191" t="s">
        <v>13</v>
      </c>
      <c r="M11" s="192" t="s">
        <v>179</v>
      </c>
      <c r="N11" s="192" t="s">
        <v>180</v>
      </c>
      <c r="O11" s="192" t="s">
        <v>206</v>
      </c>
      <c r="P11" s="192" t="s">
        <v>207</v>
      </c>
      <c r="Q11" s="544" t="s">
        <v>208</v>
      </c>
      <c r="R11" s="545"/>
      <c r="S11" s="556" t="s">
        <v>380</v>
      </c>
      <c r="T11" s="557"/>
      <c r="U11" s="542" t="s">
        <v>377</v>
      </c>
      <c r="V11" s="642"/>
      <c r="W11" s="549" t="s">
        <v>209</v>
      </c>
      <c r="X11" s="550"/>
      <c r="Y11" s="551"/>
      <c r="Z11" s="539" t="s">
        <v>210</v>
      </c>
      <c r="AA11" s="540"/>
      <c r="AB11" s="541"/>
      <c r="AC11" s="539" t="s">
        <v>350</v>
      </c>
      <c r="AD11" s="540"/>
      <c r="AE11" s="541"/>
      <c r="AF11" s="539" t="s">
        <v>351</v>
      </c>
      <c r="AG11" s="540"/>
      <c r="AH11" s="541"/>
      <c r="AI11" s="539" t="s">
        <v>364</v>
      </c>
      <c r="AJ11" s="595"/>
      <c r="AK11" s="540" t="s">
        <v>212</v>
      </c>
      <c r="AL11" s="595"/>
      <c r="AM11" s="585" t="s">
        <v>213</v>
      </c>
      <c r="AN11" s="586"/>
      <c r="AO11" s="512" t="s">
        <v>214</v>
      </c>
      <c r="AP11" s="505" t="s">
        <v>236</v>
      </c>
      <c r="AQ11" s="630" t="s">
        <v>346</v>
      </c>
      <c r="AR11" s="590"/>
      <c r="AS11" s="195" t="s">
        <v>215</v>
      </c>
      <c r="AT11" s="259" t="s">
        <v>216</v>
      </c>
      <c r="AU11" s="647" t="s">
        <v>239</v>
      </c>
      <c r="AV11" s="591"/>
      <c r="AW11" s="573" t="s">
        <v>240</v>
      </c>
      <c r="AX11" s="574"/>
      <c r="AY11" s="70"/>
    </row>
    <row r="12" spans="1:51">
      <c r="A12" s="563"/>
      <c r="B12" s="531"/>
      <c r="C12" s="531"/>
      <c r="D12" s="531"/>
      <c r="E12" s="531"/>
      <c r="F12" s="531"/>
      <c r="G12" s="531"/>
      <c r="H12" s="531"/>
      <c r="I12" s="531"/>
      <c r="J12" s="547"/>
      <c r="K12" s="179"/>
      <c r="L12" s="180"/>
      <c r="M12" s="181"/>
      <c r="N12" s="181"/>
      <c r="O12" s="181"/>
      <c r="P12" s="181"/>
      <c r="Q12" s="193" t="s">
        <v>217</v>
      </c>
      <c r="R12" s="194" t="s">
        <v>218</v>
      </c>
      <c r="S12" s="242" t="s">
        <v>219</v>
      </c>
      <c r="T12" s="182" t="s">
        <v>220</v>
      </c>
      <c r="U12" s="183" t="s">
        <v>221</v>
      </c>
      <c r="V12" s="482" t="s">
        <v>222</v>
      </c>
      <c r="W12" s="485" t="s">
        <v>221</v>
      </c>
      <c r="X12" s="164" t="s">
        <v>222</v>
      </c>
      <c r="Y12" s="164" t="s">
        <v>223</v>
      </c>
      <c r="Z12" s="162" t="s">
        <v>221</v>
      </c>
      <c r="AA12" s="164" t="s">
        <v>222</v>
      </c>
      <c r="AB12" s="164" t="s">
        <v>223</v>
      </c>
      <c r="AC12" s="162" t="s">
        <v>221</v>
      </c>
      <c r="AD12" s="164" t="s">
        <v>222</v>
      </c>
      <c r="AE12" s="164" t="s">
        <v>223</v>
      </c>
      <c r="AF12" s="162" t="s">
        <v>221</v>
      </c>
      <c r="AG12" s="164" t="s">
        <v>222</v>
      </c>
      <c r="AH12" s="164" t="s">
        <v>223</v>
      </c>
      <c r="AI12" s="162" t="s">
        <v>221</v>
      </c>
      <c r="AJ12" s="419" t="s">
        <v>222</v>
      </c>
      <c r="AK12" s="162" t="s">
        <v>221</v>
      </c>
      <c r="AL12" s="161" t="s">
        <v>222</v>
      </c>
      <c r="AM12" s="163" t="s">
        <v>224</v>
      </c>
      <c r="AN12" s="498" t="s">
        <v>225</v>
      </c>
      <c r="AO12" s="163"/>
      <c r="AP12" s="506"/>
      <c r="AQ12" s="163" t="s">
        <v>243</v>
      </c>
      <c r="AR12" s="177" t="s">
        <v>244</v>
      </c>
      <c r="AS12" s="178"/>
      <c r="AT12" s="260"/>
      <c r="AU12" s="270" t="s">
        <v>129</v>
      </c>
      <c r="AV12" s="271" t="s">
        <v>130</v>
      </c>
      <c r="AW12" s="270" t="s">
        <v>129</v>
      </c>
      <c r="AX12" s="272" t="s">
        <v>130</v>
      </c>
      <c r="AY12" s="70"/>
    </row>
    <row r="13" spans="1:51">
      <c r="A13" s="564"/>
      <c r="B13" s="532"/>
      <c r="C13" s="532"/>
      <c r="D13" s="532"/>
      <c r="E13" s="532"/>
      <c r="F13" s="532"/>
      <c r="G13" s="532"/>
      <c r="H13" s="532"/>
      <c r="I13" s="532"/>
      <c r="J13" s="548"/>
      <c r="K13" s="165" t="s">
        <v>226</v>
      </c>
      <c r="L13" s="166" t="s">
        <v>227</v>
      </c>
      <c r="M13" s="167" t="s">
        <v>245</v>
      </c>
      <c r="N13" s="167" t="s">
        <v>245</v>
      </c>
      <c r="O13" s="167" t="s">
        <v>227</v>
      </c>
      <c r="P13" s="167" t="s">
        <v>228</v>
      </c>
      <c r="Q13" s="210" t="s">
        <v>226</v>
      </c>
      <c r="R13" s="211" t="s">
        <v>226</v>
      </c>
      <c r="S13" s="168" t="s">
        <v>229</v>
      </c>
      <c r="T13" s="169" t="s">
        <v>229</v>
      </c>
      <c r="U13" s="172" t="s">
        <v>229</v>
      </c>
      <c r="V13" s="483" t="s">
        <v>229</v>
      </c>
      <c r="W13" s="484" t="s">
        <v>226</v>
      </c>
      <c r="X13" s="173" t="s">
        <v>226</v>
      </c>
      <c r="Y13" s="173" t="s">
        <v>226</v>
      </c>
      <c r="Z13" s="171" t="s">
        <v>226</v>
      </c>
      <c r="AA13" s="173" t="s">
        <v>226</v>
      </c>
      <c r="AB13" s="173" t="s">
        <v>226</v>
      </c>
      <c r="AC13" s="171" t="s">
        <v>226</v>
      </c>
      <c r="AD13" s="173" t="s">
        <v>226</v>
      </c>
      <c r="AE13" s="173" t="s">
        <v>226</v>
      </c>
      <c r="AF13" s="171" t="s">
        <v>226</v>
      </c>
      <c r="AG13" s="173" t="s">
        <v>226</v>
      </c>
      <c r="AH13" s="173" t="s">
        <v>226</v>
      </c>
      <c r="AI13" s="171" t="s">
        <v>230</v>
      </c>
      <c r="AJ13" s="420" t="s">
        <v>230</v>
      </c>
      <c r="AK13" s="171" t="s">
        <v>230</v>
      </c>
      <c r="AL13" s="174" t="s">
        <v>230</v>
      </c>
      <c r="AM13" s="170" t="s">
        <v>226</v>
      </c>
      <c r="AN13" s="499" t="s">
        <v>226</v>
      </c>
      <c r="AO13" s="496" t="s">
        <v>226</v>
      </c>
      <c r="AP13" s="499" t="s">
        <v>114</v>
      </c>
      <c r="AQ13" s="496" t="s">
        <v>226</v>
      </c>
      <c r="AR13" s="196" t="s">
        <v>226</v>
      </c>
      <c r="AS13" s="197" t="s">
        <v>230</v>
      </c>
      <c r="AT13" s="261" t="s">
        <v>231</v>
      </c>
      <c r="AU13" s="273" t="s">
        <v>238</v>
      </c>
      <c r="AV13" s="274" t="s">
        <v>238</v>
      </c>
      <c r="AW13" s="274" t="s">
        <v>238</v>
      </c>
      <c r="AX13" s="275" t="s">
        <v>238</v>
      </c>
      <c r="AY13" s="70"/>
    </row>
    <row r="14" spans="1:51">
      <c r="A14" s="96">
        <f>IF(入力!A14="","",入力!A14)</f>
        <v>1</v>
      </c>
      <c r="B14" s="185" t="str">
        <f>IF(入力!B14="","",入力!B14)</f>
        <v>■■　■■</v>
      </c>
      <c r="C14" s="185" t="str">
        <f>IF(入力!C14="","",入力!C14)</f>
        <v>□□　□□</v>
      </c>
      <c r="D14" s="227">
        <f>IF(入力!D14="","",入力!D14)</f>
        <v>37257</v>
      </c>
      <c r="E14" s="264">
        <f>IF(入力!E14="", IF(D14="","",DATEDIF(D14,入力!$C$3,"Y")),入力!E14)</f>
        <v>14</v>
      </c>
      <c r="F14" s="264" t="str">
        <f>IF(入力!F14="","",入力!F14)</f>
        <v>女</v>
      </c>
      <c r="G14" s="185" t="str">
        <f>IF(入力!G14="","",入力!G14)</f>
        <v>愛知県</v>
      </c>
      <c r="H14" s="185" t="str">
        <f>IF(入力!H14="","",入力!H14)</f>
        <v>◆◆◆中学校</v>
      </c>
      <c r="I14" s="264" t="str">
        <f>IF(入力!I14="","",入力!I14)</f>
        <v>右</v>
      </c>
      <c r="J14" s="264" t="str">
        <f>IF(入力!J14="","",入力!J14)</f>
        <v>WS</v>
      </c>
      <c r="K14" s="159">
        <f>IF(入力!K14="","",入力!K14)</f>
        <v>172.7</v>
      </c>
      <c r="L14" s="83">
        <f>IF(入力!L14="","",入力!L14)</f>
        <v>54.7</v>
      </c>
      <c r="M14" s="83">
        <f>IF(入力!M14="","",入力!M14)</f>
        <v>8.5</v>
      </c>
      <c r="N14" s="83">
        <f>IF(入力!N14="","",入力!N14)</f>
        <v>11</v>
      </c>
      <c r="O14" s="83">
        <f>IF(OR(入力!L14="",入力!M14="",入力!N14=""),"",(入力!L14-(入力!L14*(4.57/(1.0888-0.00153*(入力!M14+入力!N14))-4.142)*100)/100))</f>
        <v>45.207662426048067</v>
      </c>
      <c r="P14" s="83">
        <f>IF(入力!P14="", IF(K14="","",L14/POWER(K14/100,2)),入力!P14)</f>
        <v>18.34014019645744</v>
      </c>
      <c r="Q14" s="189">
        <f>IF(入力!Q14="","",入力!Q14)</f>
        <v>228</v>
      </c>
      <c r="R14" s="244">
        <f>IF(入力!R14="","",入力!R14)</f>
        <v>227</v>
      </c>
      <c r="S14" s="104">
        <f>IF(入力!S14="","",入力!S14)</f>
        <v>3.29</v>
      </c>
      <c r="T14" s="522">
        <f>IF(入力!T14="","",入力!T14)</f>
        <v>3.28</v>
      </c>
      <c r="U14" s="108">
        <f>IF(入力!U14="","",入力!U14)</f>
        <v>5.0199999999999996</v>
      </c>
      <c r="V14" s="109">
        <f>IF(入力!V14="","",入力!V14)</f>
        <v>4.92</v>
      </c>
      <c r="W14" s="134">
        <f>IF(入力!W14="","",入力!W14)</f>
        <v>278</v>
      </c>
      <c r="X14" s="246">
        <f>IF(入力!X14="","",入力!X14)</f>
        <v>275</v>
      </c>
      <c r="Y14" s="206">
        <f>IF(入力!Y14="", IF(入力!W14="",IF(入力!X14="","",入力!X14-入力!Q14),IF(入力!X14="",入力!W14-入力!Q14,IF(入力!W14&gt;入力!X14,入力!W14-入力!Q14,入力!X14-入力!Q14))),入力!Y14)</f>
        <v>50</v>
      </c>
      <c r="Z14" s="206">
        <f>IF(入力!Z14="","",入力!Z14)</f>
        <v>291</v>
      </c>
      <c r="AA14" s="206">
        <f>IF(入力!AA14="","",入力!AA14)</f>
        <v>297</v>
      </c>
      <c r="AB14" s="206">
        <f>IF(入力!AB14="", IF(入力!Z14="",IF(入力!AA14="","",入力!AA14-入力!Q14),IF(入力!AA14="",入力!Z14-入力!Q14,IF(入力!Z14&gt;入力!AA14,入力!Z14-入力!Q14,入力!AA14-入力!Q14))),入力!AB14)</f>
        <v>69</v>
      </c>
      <c r="AC14" s="206">
        <f>IF(入力!AC14="","",入力!AC14)</f>
        <v>278</v>
      </c>
      <c r="AD14" s="206">
        <f>IF(入力!AD14="","",入力!AD14)</f>
        <v>275</v>
      </c>
      <c r="AE14" s="206">
        <f>IF(入力!AE14="", IF(入力!AC14="",IF(入力!AD14="","",入力!AD14-入力!Q14),IF(入力!AD14="",入力!AC14-入力!Q14,IF(入力!AC14&gt;入力!AD14,入力!AC14-入力!Q14,入力!AD14-入力!Q14))),入力!AE14)</f>
        <v>50</v>
      </c>
      <c r="AF14" s="206">
        <f>IF(入力!AF14="","",入力!AF14)</f>
        <v>277</v>
      </c>
      <c r="AG14" s="206">
        <f>IF(入力!AG14="","",入力!AG14)</f>
        <v>275</v>
      </c>
      <c r="AH14" s="206">
        <f>IF(入力!AH14="", IF(入力!AF14="",IF(入力!AG14="","",入力!AG14-入力!Q14),IF(入力!AG14="",入力!AF14-入力!Q14,IF(入力!AF14&gt;入力!AG14,入力!AF14-入力!Q14,入力!AG14-入力!Q14))),入力!AH14)</f>
        <v>49</v>
      </c>
      <c r="AI14" s="205">
        <f>IF(入力!AI14="","",入力!AI14)</f>
        <v>6.91</v>
      </c>
      <c r="AJ14" s="126">
        <f>IF(入力!AJ14="","",入力!AJ14)</f>
        <v>6.91</v>
      </c>
      <c r="AK14" s="202">
        <f>IF(入力!AK14="","",入力!AK14)</f>
        <v>10.7</v>
      </c>
      <c r="AL14" s="204">
        <f>IF(入力!AL14="","",入力!AL14)</f>
        <v>12.6</v>
      </c>
      <c r="AM14" s="510">
        <f>IF(入力!AM14="","",入力!AM14)</f>
        <v>16</v>
      </c>
      <c r="AN14" s="244">
        <f>IF(入力!AN14="","",入力!AN14)</f>
        <v>12</v>
      </c>
      <c r="AO14" s="510">
        <f>IF(入力!AO14="","",入力!AO14)</f>
        <v>207</v>
      </c>
      <c r="AP14" s="244">
        <f>IF(入力!AP14="","",入力!AP14)</f>
        <v>4</v>
      </c>
      <c r="AQ14" s="510">
        <f>IF(入力!AQ14="","",入力!AQ14)</f>
        <v>86</v>
      </c>
      <c r="AR14" s="244">
        <f>IF(入力!AR14="","",入力!AR14)</f>
        <v>88</v>
      </c>
      <c r="AS14" s="134">
        <f>IF(入力!AS14="","",入力!AS14)</f>
        <v>1320</v>
      </c>
      <c r="AT14" s="265">
        <f>IF(入力!AT14="","",入力!AT14)</f>
        <v>34</v>
      </c>
      <c r="AU14" s="128">
        <f>IF(入力!AU14="","",入力!AU14)</f>
        <v>32.1</v>
      </c>
      <c r="AV14" s="268">
        <f>IF(入力!AV14="","",入力!AV14)</f>
        <v>29.1</v>
      </c>
      <c r="AW14" s="128">
        <f>IF(入力!AW14="","",入力!AW14)</f>
        <v>33.299999999999997</v>
      </c>
      <c r="AX14" s="269">
        <f>IF(入力!AX14="","",入力!AX14)</f>
        <v>29</v>
      </c>
      <c r="AY14" s="70"/>
    </row>
    <row r="15" spans="1:51">
      <c r="A15" s="96">
        <f>IF(入力!A15="","",入力!A15)</f>
        <v>2</v>
      </c>
      <c r="B15" s="185" t="str">
        <f>IF(入力!B15="","",入力!B15)</f>
        <v>■■　■■</v>
      </c>
      <c r="C15" s="185" t="str">
        <f>IF(入力!C15="","",入力!C15)</f>
        <v>□□　□□</v>
      </c>
      <c r="D15" s="227">
        <f>IF(入力!D15="","",入力!D15)</f>
        <v>37289</v>
      </c>
      <c r="E15" s="417">
        <f>IF(入力!E15="", IF(D15="","",DATEDIF(D15,入力!$C$3,"Y")),入力!E15)</f>
        <v>13</v>
      </c>
      <c r="F15" s="264" t="str">
        <f>IF(入力!F15="","",入力!F15)</f>
        <v>女</v>
      </c>
      <c r="G15" s="185" t="str">
        <f>IF(入力!G15="","",入力!G15)</f>
        <v>東京都</v>
      </c>
      <c r="H15" s="185" t="str">
        <f>IF(入力!H15="","",入力!H15)</f>
        <v>◆◆学園中学校</v>
      </c>
      <c r="I15" s="264" t="str">
        <f>IF(入力!I15="","",入力!I15)</f>
        <v>右</v>
      </c>
      <c r="J15" s="264" t="str">
        <f>IF(入力!J15="","",入力!J15)</f>
        <v>WS・MB</v>
      </c>
      <c r="K15" s="159">
        <f>IF(入力!K15="","",入力!K15)</f>
        <v>167.9</v>
      </c>
      <c r="L15" s="83">
        <f>IF(入力!L15="","",入力!L15)</f>
        <v>54.1</v>
      </c>
      <c r="M15" s="83">
        <f>IF(入力!M15="","",入力!M15)</f>
        <v>11</v>
      </c>
      <c r="N15" s="83">
        <f>IF(入力!N15="","",入力!N15)</f>
        <v>12.5</v>
      </c>
      <c r="O15" s="83">
        <f>IF(OR(入力!L15="",入力!M15="",入力!N15=""),"",(入力!L15-(入力!L15*(4.57/(1.0888-0.00153*(入力!M15+入力!N15))-4.142)*100)/100))</f>
        <v>43.354661283474769</v>
      </c>
      <c r="P15" s="83">
        <f>IF(入力!P15="", IF(K15="","",L15/POWER(K15/100,2)),入力!P15)</f>
        <v>19.190923438147937</v>
      </c>
      <c r="Q15" s="189">
        <f>IF(入力!Q15="","",入力!Q15)</f>
        <v>219</v>
      </c>
      <c r="R15" s="244">
        <f>IF(入力!R15="","",入力!R15)</f>
        <v>216</v>
      </c>
      <c r="S15" s="201">
        <f>IF(入力!S15="","",入力!S15)</f>
        <v>3.34</v>
      </c>
      <c r="T15" s="200">
        <f>IF(入力!T15="","",入力!T15)</f>
        <v>3.24</v>
      </c>
      <c r="U15" s="108">
        <f>IF(入力!U15="","",入力!U15)</f>
        <v>4.99</v>
      </c>
      <c r="V15" s="109">
        <f>IF(入力!V15="","",入力!V15)</f>
        <v>4.87</v>
      </c>
      <c r="W15" s="245">
        <f>IF(入力!W15="","",入力!W15)</f>
        <v>274</v>
      </c>
      <c r="X15" s="246">
        <f>IF(入力!X15="","",入力!X15)</f>
        <v>278</v>
      </c>
      <c r="Y15" s="206">
        <f>IF(入力!Y15="", IF(入力!W15="",IF(入力!X15="","",入力!X15-入力!Q15),IF(入力!X15="",入力!W15-入力!Q15,IF(入力!W15&gt;入力!X15,入力!W15-入力!Q15,入力!X15-入力!Q15))),入力!Y15)</f>
        <v>59</v>
      </c>
      <c r="Z15" s="206">
        <f>IF(入力!Z15="","",入力!Z15)</f>
        <v>284</v>
      </c>
      <c r="AA15" s="206">
        <f>IF(入力!AA15="","",入力!AA15)</f>
        <v>283</v>
      </c>
      <c r="AB15" s="206">
        <f>IF(入力!AB15="", IF(入力!Z15="",IF(入力!AA15="","",入力!AA15-入力!Q15),IF(入力!AA15="",入力!Z15-入力!Q15,IF(入力!Z15&gt;入力!AA15,入力!Z15-入力!Q15,入力!AA15-入力!Q15))),入力!AB15)</f>
        <v>65</v>
      </c>
      <c r="AC15" s="206">
        <f>IF(入力!AC15="","",入力!AC15)</f>
        <v>266</v>
      </c>
      <c r="AD15" s="206">
        <f>IF(入力!AD15="","",入力!AD15)</f>
        <v>270</v>
      </c>
      <c r="AE15" s="206">
        <f>IF(入力!AE15="", IF(入力!AC15="",IF(入力!AD15="","",入力!AD15-入力!Q15),IF(入力!AD15="",入力!AC15-入力!Q15,IF(入力!AC15&gt;入力!AD15,入力!AC15-入力!Q15,入力!AD15-入力!Q15))),入力!AE15)</f>
        <v>51</v>
      </c>
      <c r="AF15" s="206">
        <f>IF(入力!AF15="","",入力!AF15)</f>
        <v>270</v>
      </c>
      <c r="AG15" s="206">
        <f>IF(入力!AG15="","",入力!AG15)</f>
        <v>267</v>
      </c>
      <c r="AH15" s="206">
        <f>IF(入力!AH15="", IF(入力!AF15="",IF(入力!AG15="","",入力!AG15-入力!Q15),IF(入力!AG15="",入力!AF15-入力!Q15,IF(入力!AF15&gt;入力!AG15,入力!AF15-入力!Q15,入力!AG15-入力!Q15))),入力!AH15)</f>
        <v>51</v>
      </c>
      <c r="AI15" s="205">
        <f>IF(入力!AI15="","",入力!AI15)</f>
        <v>7.81</v>
      </c>
      <c r="AJ15" s="126">
        <f>IF(入力!AJ15="","",入力!AJ15)</f>
        <v>7.79</v>
      </c>
      <c r="AK15" s="202">
        <f>IF(入力!AK15="","",入力!AK15)</f>
        <v>9.5</v>
      </c>
      <c r="AL15" s="204">
        <f>IF(入力!AL15="","",入力!AL15)</f>
        <v>9.1</v>
      </c>
      <c r="AM15" s="159">
        <f>IF(入力!AM15="","",入力!AM15)</f>
        <v>-10</v>
      </c>
      <c r="AN15" s="244">
        <f>IF(入力!AN15="","",入力!AN15)</f>
        <v>5</v>
      </c>
      <c r="AO15" s="510">
        <f>IF(入力!AO15="","",入力!AO15)</f>
        <v>168</v>
      </c>
      <c r="AP15" s="244">
        <f>IF(入力!AP15="","",入力!AP15)</f>
        <v>3</v>
      </c>
      <c r="AQ15" s="510">
        <f>IF(入力!AQ15="","",入力!AQ15)</f>
        <v>85</v>
      </c>
      <c r="AR15" s="244">
        <f>IF(入力!AR15="","",入力!AR15)</f>
        <v>89</v>
      </c>
      <c r="AS15" s="134">
        <f>IF(入力!AS15="","",入力!AS15)</f>
        <v>1000</v>
      </c>
      <c r="AT15" s="265">
        <f>IF(入力!AT15="","",入力!AT15)</f>
        <v>32</v>
      </c>
      <c r="AU15" s="128">
        <f>IF(入力!AU15="","",入力!AU15)</f>
        <v>31.8</v>
      </c>
      <c r="AV15" s="268">
        <f>IF(入力!AV15="","",入力!AV15)</f>
        <v>30.9</v>
      </c>
      <c r="AW15" s="128">
        <f>IF(入力!AW15="","",入力!AW15)</f>
        <v>32.1</v>
      </c>
      <c r="AX15" s="269">
        <f>IF(入力!AX15="","",入力!AX15)</f>
        <v>30</v>
      </c>
      <c r="AY15" s="70"/>
    </row>
    <row r="16" spans="1:51">
      <c r="A16" s="96">
        <f>IF(入力!A16="","",入力!A16)</f>
        <v>3</v>
      </c>
      <c r="B16" s="185" t="str">
        <f>IF(入力!B16="","",入力!B16)</f>
        <v>■■　■■</v>
      </c>
      <c r="C16" s="185" t="str">
        <f>IF(入力!C16="","",入力!C16)</f>
        <v>□□　□□</v>
      </c>
      <c r="D16" s="227">
        <f>IF(入力!D16="","",入力!D16)</f>
        <v>37318</v>
      </c>
      <c r="E16" s="417">
        <f>IF(入力!E16="", IF(D16="","",DATEDIF(D16,入力!$C$3,"Y")),入力!E16)</f>
        <v>13</v>
      </c>
      <c r="F16" s="264" t="str">
        <f>IF(入力!F16="","",入力!F16)</f>
        <v>女</v>
      </c>
      <c r="G16" s="185" t="str">
        <f>IF(入力!G16="","",入力!G16)</f>
        <v>大阪府</v>
      </c>
      <c r="H16" s="185" t="str">
        <f>IF(入力!H16="","",入力!H16)</f>
        <v>◆◆市立東中学校</v>
      </c>
      <c r="I16" s="264" t="str">
        <f>IF(入力!I16="","",入力!I16)</f>
        <v>右</v>
      </c>
      <c r="J16" s="264" t="str">
        <f>IF(入力!J16="","",入力!J16)</f>
        <v>S</v>
      </c>
      <c r="K16" s="159">
        <f>IF(入力!K16="","",入力!K16)</f>
        <v>166.9</v>
      </c>
      <c r="L16" s="83">
        <f>IF(入力!L16="","",入力!L16)</f>
        <v>65.7</v>
      </c>
      <c r="M16" s="83">
        <f>IF(入力!M16="","",入力!M16)</f>
        <v>16</v>
      </c>
      <c r="N16" s="83">
        <f>IF(入力!N16="","",入力!N16)</f>
        <v>13.5</v>
      </c>
      <c r="O16" s="83">
        <f>IF(OR(入力!L16="",入力!M16="",入力!N16=""),"",(入力!L16-(入力!L16*(4.57/(1.0888-0.00153*(入力!M16+入力!N16))-4.142)*100)/100))</f>
        <v>50.142259011272785</v>
      </c>
      <c r="P16" s="83">
        <f>IF(入力!P16="", IF(K16="","",L16/POWER(K16/100,2)),入力!P16)</f>
        <v>23.585913214609196</v>
      </c>
      <c r="Q16" s="189">
        <f>IF(入力!Q16="","",入力!Q16)</f>
        <v>218.5</v>
      </c>
      <c r="R16" s="244">
        <f>IF(入力!R16="","",入力!R16)</f>
        <v>214.5</v>
      </c>
      <c r="S16" s="201">
        <f>IF(入力!S16="","",入力!S16)</f>
        <v>3.4</v>
      </c>
      <c r="T16" s="200">
        <f>IF(入力!T16="","",入力!T16)</f>
        <v>3.44</v>
      </c>
      <c r="U16" s="108">
        <f>IF(入力!U16="","",入力!U16)</f>
        <v>5.33</v>
      </c>
      <c r="V16" s="109">
        <f>IF(入力!V16="","",入力!V16)</f>
        <v>4.97</v>
      </c>
      <c r="W16" s="245">
        <f>IF(入力!W16="","",入力!W16)</f>
        <v>270</v>
      </c>
      <c r="X16" s="246">
        <f>IF(入力!X16="","",入力!X16)</f>
        <v>273</v>
      </c>
      <c r="Y16" s="206">
        <f>IF(入力!Y16="", IF(入力!W16="",IF(入力!X16="","",入力!X16-入力!Q16),IF(入力!X16="",入力!W16-入力!Q16,IF(入力!W16&gt;入力!X16,入力!W16-入力!Q16,入力!X16-入力!Q16))),入力!Y16)</f>
        <v>54.5</v>
      </c>
      <c r="Z16" s="206">
        <f>IF(入力!Z16="","",入力!Z16)</f>
        <v>281</v>
      </c>
      <c r="AA16" s="206">
        <f>IF(入力!AA16="","",入力!AA16)</f>
        <v>283</v>
      </c>
      <c r="AB16" s="206">
        <f>IF(入力!AB16="", IF(入力!Z16="",IF(入力!AA16="","",入力!AA16-入力!Q16),IF(入力!AA16="",入力!Z16-入力!Q16,IF(入力!Z16&gt;入力!AA16,入力!Z16-入力!Q16,入力!AA16-入力!Q16))),入力!AB16)</f>
        <v>64.5</v>
      </c>
      <c r="AC16" s="206">
        <f>IF(入力!AC16="","",入力!AC16)</f>
        <v>270</v>
      </c>
      <c r="AD16" s="206">
        <f>IF(入力!AD16="","",入力!AD16)</f>
        <v>266</v>
      </c>
      <c r="AE16" s="206">
        <f>IF(入力!AE16="", IF(入力!AC16="",IF(入力!AD16="","",入力!AD16-入力!Q16),IF(入力!AD16="",入力!AC16-入力!Q16,IF(入力!AC16&gt;入力!AD16,入力!AC16-入力!Q16,入力!AD16-入力!Q16))),入力!AE16)</f>
        <v>51.5</v>
      </c>
      <c r="AF16" s="206">
        <f>IF(入力!AF16="","",入力!AF16)</f>
        <v>269</v>
      </c>
      <c r="AG16" s="206">
        <f>IF(入力!AG16="","",入力!AG16)</f>
        <v>270</v>
      </c>
      <c r="AH16" s="206">
        <f>IF(入力!AH16="", IF(入力!AF16="",IF(入力!AG16="","",入力!AG16-入力!Q16),IF(入力!AG16="",入力!AF16-入力!Q16,IF(入力!AF16&gt;入力!AG16,入力!AF16-入力!Q16,入力!AG16-入力!Q16))),入力!AH16)</f>
        <v>51.5</v>
      </c>
      <c r="AI16" s="205">
        <f>IF(入力!AI16="","",入力!AI16)</f>
        <v>7.18</v>
      </c>
      <c r="AJ16" s="126">
        <f>IF(入力!AJ16="","",入力!AJ16)</f>
        <v>6.98</v>
      </c>
      <c r="AK16" s="202">
        <f>IF(入力!AK16="","",入力!AK16)</f>
        <v>9.5</v>
      </c>
      <c r="AL16" s="204">
        <f>IF(入力!AL16="","",入力!AL16)</f>
        <v>9.6</v>
      </c>
      <c r="AM16" s="510">
        <f>IF(入力!AM16="","",入力!AM16)</f>
        <v>16</v>
      </c>
      <c r="AN16" s="244">
        <f>IF(入力!AN16="","",入力!AN16)</f>
        <v>5</v>
      </c>
      <c r="AO16" s="510">
        <f>IF(入力!AO16="","",入力!AO16)</f>
        <v>180</v>
      </c>
      <c r="AP16" s="244">
        <f>IF(入力!AP16="","",入力!AP16)</f>
        <v>22</v>
      </c>
      <c r="AQ16" s="510">
        <f>IF(入力!AQ16="","",入力!AQ16)</f>
        <v>82</v>
      </c>
      <c r="AR16" s="244">
        <f>IF(入力!AR16="","",入力!AR16)</f>
        <v>87</v>
      </c>
      <c r="AS16" s="134">
        <f>IF(入力!AS16="","",入力!AS16)</f>
        <v>800</v>
      </c>
      <c r="AT16" s="265">
        <f>IF(入力!AT16="","",入力!AT16)</f>
        <v>25</v>
      </c>
      <c r="AU16" s="128">
        <f>IF(入力!AU16="","",入力!AU16)</f>
        <v>38.700000000000003</v>
      </c>
      <c r="AV16" s="268">
        <f>IF(入力!AV16="","",入力!AV16)</f>
        <v>37.6</v>
      </c>
      <c r="AW16" s="128">
        <f>IF(入力!AW16="","",入力!AW16)</f>
        <v>39.9</v>
      </c>
      <c r="AX16" s="269">
        <f>IF(入力!AX16="","",入力!AX16)</f>
        <v>38.200000000000003</v>
      </c>
      <c r="AY16" s="70"/>
    </row>
    <row r="17" spans="1:51">
      <c r="A17" s="96">
        <f>IF(入力!A17="","",入力!A17)</f>
        <v>4</v>
      </c>
      <c r="B17" s="185" t="str">
        <f>IF(入力!B17="","",入力!B17)</f>
        <v>■■　■■</v>
      </c>
      <c r="C17" s="185" t="str">
        <f>IF(入力!C17="","",入力!C17)</f>
        <v>□□　□□</v>
      </c>
      <c r="D17" s="227">
        <f>IF(入力!D17="","",入力!D17)</f>
        <v>37350</v>
      </c>
      <c r="E17" s="417">
        <f>IF(入力!E17="", IF(D17="","",DATEDIF(D17,入力!$C$3,"Y")),入力!E17)</f>
        <v>13</v>
      </c>
      <c r="F17" s="264" t="str">
        <f>IF(入力!F17="","",入力!F17)</f>
        <v>女</v>
      </c>
      <c r="G17" s="185" t="str">
        <f>IF(入力!G17="","",入力!G17)</f>
        <v>神奈川県</v>
      </c>
      <c r="H17" s="185" t="str">
        <f>IF(入力!H17="","",入力!H17)</f>
        <v>◆◆市立西中学校</v>
      </c>
      <c r="I17" s="264" t="str">
        <f>IF(入力!I17="","",入力!I17)</f>
        <v>左</v>
      </c>
      <c r="J17" s="264" t="str">
        <f>IF(入力!J17="","",入力!J17)</f>
        <v>ＷＳ・OP</v>
      </c>
      <c r="K17" s="159">
        <f>IF(入力!K17="","",入力!K17)</f>
        <v>167.5</v>
      </c>
      <c r="L17" s="83">
        <f>IF(入力!L17="","",入力!L17)</f>
        <v>56.8</v>
      </c>
      <c r="M17" s="83">
        <f>IF(入力!M17="","",入力!M17)</f>
        <v>16.5</v>
      </c>
      <c r="N17" s="83">
        <f>IF(入力!N17="","",入力!N17)</f>
        <v>9.5</v>
      </c>
      <c r="O17" s="83">
        <f>IF(OR(入力!L17="",入力!M17="",入力!N17=""),"",(入力!L17-(入力!L17*(4.57/(1.0888-0.00153*(入力!M17+入力!N17))-4.142)*100)/100))</f>
        <v>44.61941212941602</v>
      </c>
      <c r="P17" s="83">
        <f>IF(入力!P17="", IF(K17="","",L17/POWER(K17/100,2)),入力!P17)</f>
        <v>20.245043439518824</v>
      </c>
      <c r="Q17" s="189">
        <f>IF(入力!Q17="","",入力!Q17)</f>
        <v>218.5</v>
      </c>
      <c r="R17" s="244">
        <f>IF(入力!R17="","",入力!R17)</f>
        <v>216.5</v>
      </c>
      <c r="S17" s="201">
        <f>IF(入力!S17="","",入力!S17)</f>
        <v>3.4</v>
      </c>
      <c r="T17" s="200">
        <f>IF(入力!T17="","",入力!T17)</f>
        <v>3.41</v>
      </c>
      <c r="U17" s="108">
        <f>IF(入力!U17="","",入力!U17)</f>
        <v>5.35</v>
      </c>
      <c r="V17" s="109">
        <f>IF(入力!V17="","",入力!V17)</f>
        <v>4.97</v>
      </c>
      <c r="W17" s="245">
        <f>IF(入力!W17="","",入力!W17)</f>
        <v>275</v>
      </c>
      <c r="X17" s="246">
        <f>IF(入力!X17="","",入力!X17)</f>
        <v>276</v>
      </c>
      <c r="Y17" s="206">
        <f>IF(入力!Y17="", IF(入力!W17="",IF(入力!X17="","",入力!X17-入力!Q17),IF(入力!X17="",入力!W17-入力!Q17,IF(入力!W17&gt;入力!X17,入力!W17-入力!Q17,入力!X17-入力!Q17))),入力!Y17)</f>
        <v>57.5</v>
      </c>
      <c r="Z17" s="206">
        <f>IF(入力!Z17="","",入力!Z17)</f>
        <v>281</v>
      </c>
      <c r="AA17" s="206">
        <f>IF(入力!AA17="","",入力!AA17)</f>
        <v>278</v>
      </c>
      <c r="AB17" s="206">
        <f>IF(入力!AB17="", IF(入力!Z17="",IF(入力!AA17="","",入力!AA17-入力!Q17),IF(入力!AA17="",入力!Z17-入力!Q17,IF(入力!Z17&gt;入力!AA17,入力!Z17-入力!Q17,入力!AA17-入力!Q17))),入力!AB17)</f>
        <v>62.5</v>
      </c>
      <c r="AC17" s="206">
        <f>IF(入力!AC17="","",入力!AC17)</f>
        <v>268</v>
      </c>
      <c r="AD17" s="206">
        <f>IF(入力!AD17="","",入力!AD17)</f>
        <v>271</v>
      </c>
      <c r="AE17" s="206">
        <f>IF(入力!AE17="", IF(入力!AC17="",IF(入力!AD17="","",入力!AD17-入力!Q17),IF(入力!AD17="",入力!AC17-入力!Q17,IF(入力!AC17&gt;入力!AD17,入力!AC17-入力!Q17,入力!AD17-入力!Q17))),入力!AE17)</f>
        <v>52.5</v>
      </c>
      <c r="AF17" s="206">
        <f>IF(入力!AF17="","",入力!AF17)</f>
        <v>269</v>
      </c>
      <c r="AG17" s="206">
        <f>IF(入力!AG17="","",入力!AG17)</f>
        <v>266</v>
      </c>
      <c r="AH17" s="206">
        <f>IF(入力!AH17="", IF(入力!AF17="",IF(入力!AG17="","",入力!AG17-入力!Q17),IF(入力!AG17="",入力!AF17-入力!Q17,IF(入力!AF17&gt;入力!AG17,入力!AF17-入力!Q17,入力!AG17-入力!Q17))),入力!AH17)</f>
        <v>50.5</v>
      </c>
      <c r="AI17" s="205">
        <f>IF(入力!AI17="","",入力!AI17)</f>
        <v>7.63</v>
      </c>
      <c r="AJ17" s="126">
        <f>IF(入力!AJ17="","",入力!AJ17)</f>
        <v>6.78</v>
      </c>
      <c r="AK17" s="202">
        <f>IF(入力!AK17="","",入力!AK17)</f>
        <v>7.4</v>
      </c>
      <c r="AL17" s="204">
        <f>IF(入力!AL17="","",入力!AL17)</f>
        <v>8.1999999999999993</v>
      </c>
      <c r="AM17" s="510">
        <f>IF(入力!AM17="","",入力!AM17)</f>
        <v>8.5</v>
      </c>
      <c r="AN17" s="244">
        <f>IF(入力!AN17="","",入力!AN17)</f>
        <v>6</v>
      </c>
      <c r="AO17" s="510">
        <f>IF(入力!AO17="","",入力!AO17)</f>
        <v>153</v>
      </c>
      <c r="AP17" s="244">
        <f>IF(入力!AP17="","",入力!AP17)</f>
        <v>12</v>
      </c>
      <c r="AQ17" s="510">
        <f>IF(入力!AQ17="","",入力!AQ17)</f>
        <v>85</v>
      </c>
      <c r="AR17" s="244">
        <f>IF(入力!AR17="","",入力!AR17)</f>
        <v>82</v>
      </c>
      <c r="AS17" s="134">
        <f>IF(入力!AS17="","",入力!AS17)</f>
        <v>1000</v>
      </c>
      <c r="AT17" s="265">
        <f>IF(入力!AT17="","",入力!AT17)</f>
        <v>31</v>
      </c>
      <c r="AU17" s="128">
        <f>IF(入力!AU17="","",入力!AU17)</f>
        <v>33.1</v>
      </c>
      <c r="AV17" s="268">
        <f>IF(入力!AV17="","",入力!AV17)</f>
        <v>34</v>
      </c>
      <c r="AW17" s="128">
        <f>IF(入力!AW17="","",入力!AW17)</f>
        <v>32.799999999999997</v>
      </c>
      <c r="AX17" s="269">
        <f>IF(入力!AX17="","",入力!AX17)</f>
        <v>34</v>
      </c>
      <c r="AY17" s="70"/>
    </row>
    <row r="18" spans="1:51">
      <c r="A18" s="96">
        <f>IF(入力!A18="","",入力!A18)</f>
        <v>5</v>
      </c>
      <c r="B18" s="185" t="str">
        <f>IF(入力!B18="","",入力!B18)</f>
        <v>■■　■■</v>
      </c>
      <c r="C18" s="185" t="str">
        <f>IF(入力!C18="","",入力!C18)</f>
        <v>□□　□□</v>
      </c>
      <c r="D18" s="227">
        <f>IF(入力!D18="","",入力!D18)</f>
        <v>37381</v>
      </c>
      <c r="E18" s="417">
        <f>IF(入力!E18="", IF(D18="","",DATEDIF(D18,入力!$C$3,"Y")),入力!E18)</f>
        <v>13</v>
      </c>
      <c r="F18" s="264" t="str">
        <f>IF(入力!F18="","",入力!F18)</f>
        <v>女</v>
      </c>
      <c r="G18" s="185" t="str">
        <f>IF(入力!G18="","",入力!G18)</f>
        <v>北海道</v>
      </c>
      <c r="H18" s="185" t="str">
        <f>IF(入力!H18="","",入力!H18)</f>
        <v>◆◆付属中学校</v>
      </c>
      <c r="I18" s="264" t="str">
        <f>IF(入力!I18="","",入力!I18)</f>
        <v>右</v>
      </c>
      <c r="J18" s="264" t="str">
        <f>IF(入力!J18="","",入力!J18)</f>
        <v>WS・MB</v>
      </c>
      <c r="K18" s="159">
        <f>IF(入力!K18="","",入力!K18)</f>
        <v>181.5</v>
      </c>
      <c r="L18" s="83">
        <f>IF(入力!L18="","",入力!L18)</f>
        <v>63.6</v>
      </c>
      <c r="M18" s="83">
        <f>IF(入力!M18="","",入力!M18)</f>
        <v>15.5</v>
      </c>
      <c r="N18" s="83">
        <f>IF(入力!N18="","",入力!N18)</f>
        <v>17.5</v>
      </c>
      <c r="O18" s="83">
        <f>IF(OR(入力!L18="",入力!M18="",入力!N18=""),"",(入力!L18-(入力!L18*(4.57/(1.0888-0.00153*(入力!M18+入力!N18))-4.142)*100)/100))</f>
        <v>47.103240142154107</v>
      </c>
      <c r="P18" s="83">
        <f>IF(入力!P18="", IF(K18="","",L18/POWER(K18/100,2)),入力!P18)</f>
        <v>19.306513671652667</v>
      </c>
      <c r="Q18" s="189">
        <f>IF(入力!Q18="","",入力!Q18)</f>
        <v>237</v>
      </c>
      <c r="R18" s="244">
        <f>IF(入力!R18="","",入力!R18)</f>
        <v>234</v>
      </c>
      <c r="S18" s="201">
        <f>IF(入力!S18="","",入力!S18)</f>
        <v>3.61</v>
      </c>
      <c r="T18" s="200">
        <f>IF(入力!T18="","",入力!T18)</f>
        <v>3.69</v>
      </c>
      <c r="U18" s="108">
        <f>IF(入力!U18="","",入力!U18)</f>
        <v>5.38</v>
      </c>
      <c r="V18" s="109">
        <f>IF(入力!V18="","",入力!V18)</f>
        <v>5.47</v>
      </c>
      <c r="W18" s="245">
        <f>IF(入力!W18="","",入力!W18)</f>
        <v>281</v>
      </c>
      <c r="X18" s="246">
        <f>IF(入力!X18="","",入力!X18)</f>
        <v>277</v>
      </c>
      <c r="Y18" s="206">
        <f>IF(入力!Y18="", IF(入力!W18="",IF(入力!X18="","",入力!X18-入力!Q18),IF(入力!X18="",入力!W18-入力!Q18,IF(入力!W18&gt;入力!X18,入力!W18-入力!Q18,入力!X18-入力!Q18))),入力!Y18)</f>
        <v>44</v>
      </c>
      <c r="Z18" s="206">
        <f>IF(入力!Z18="","",入力!Z18)</f>
        <v>287</v>
      </c>
      <c r="AA18" s="206">
        <f>IF(入力!AA18="","",入力!AA18)</f>
        <v>287</v>
      </c>
      <c r="AB18" s="206">
        <f>IF(入力!AB18="", IF(入力!Z18="",IF(入力!AA18="","",入力!AA18-入力!Q18),IF(入力!AA18="",入力!Z18-入力!Q18,IF(入力!Z18&gt;入力!AA18,入力!Z18-入力!Q18,入力!AA18-入力!Q18))),入力!AB18)</f>
        <v>50</v>
      </c>
      <c r="AC18" s="206">
        <f>IF(入力!AC18="","",入力!AC18)</f>
        <v>274</v>
      </c>
      <c r="AD18" s="206">
        <f>IF(入力!AD18="","",入力!AD18)</f>
        <v>276</v>
      </c>
      <c r="AE18" s="206">
        <f>IF(入力!AE18="", IF(入力!AC18="",IF(入力!AD18="","",入力!AD18-入力!Q18),IF(入力!AD18="",入力!AC18-入力!Q18,IF(入力!AC18&gt;入力!AD18,入力!AC18-入力!Q18,入力!AD18-入力!Q18))),入力!AE18)</f>
        <v>39</v>
      </c>
      <c r="AF18" s="206">
        <f>IF(入力!AF18="","",入力!AF18)</f>
        <v>276</v>
      </c>
      <c r="AG18" s="206">
        <f>IF(入力!AG18="","",入力!AG18)</f>
        <v>271</v>
      </c>
      <c r="AH18" s="206">
        <f>IF(入力!AH18="", IF(入力!AF18="",IF(入力!AG18="","",入力!AG18-入力!Q18),IF(入力!AG18="",入力!AF18-入力!Q18,IF(入力!AF18&gt;入力!AG18,入力!AF18-入力!Q18,入力!AG18-入力!Q18))),入力!AH18)</f>
        <v>39</v>
      </c>
      <c r="AI18" s="205">
        <f>IF(入力!AI18="","",入力!AI18)</f>
        <v>6.02</v>
      </c>
      <c r="AJ18" s="126">
        <f>IF(入力!AJ18="","",入力!AJ18)</f>
        <v>6.09</v>
      </c>
      <c r="AK18" s="202">
        <f>IF(入力!AK18="","",入力!AK18)</f>
        <v>7.4</v>
      </c>
      <c r="AL18" s="204">
        <f>IF(入力!AL18="","",入力!AL18)</f>
        <v>9.3000000000000007</v>
      </c>
      <c r="AM18" s="510">
        <f>IF(入力!AM18="","",入力!AM18)</f>
        <v>16</v>
      </c>
      <c r="AN18" s="244">
        <f>IF(入力!AN18="","",入力!AN18)</f>
        <v>-6</v>
      </c>
      <c r="AO18" s="510">
        <f>IF(入力!AO18="","",入力!AO18)</f>
        <v>188</v>
      </c>
      <c r="AP18" s="244">
        <f>IF(入力!AP18="","",入力!AP18)</f>
        <v>14</v>
      </c>
      <c r="AQ18" s="510">
        <f>IF(入力!AQ18="","",入力!AQ18)</f>
        <v>90</v>
      </c>
      <c r="AR18" s="244">
        <f>IF(入力!AR18="","",入力!AR18)</f>
        <v>89</v>
      </c>
      <c r="AS18" s="134">
        <f>IF(入力!AS18="","",入力!AS18)</f>
        <v>480</v>
      </c>
      <c r="AT18" s="265">
        <f>IF(入力!AT18="","",入力!AT18)</f>
        <v>25</v>
      </c>
      <c r="AU18" s="128">
        <f>IF(入力!AU18="","",入力!AU18)</f>
        <v>34</v>
      </c>
      <c r="AV18" s="268">
        <f>IF(入力!AV18="","",入力!AV18)</f>
        <v>25.1</v>
      </c>
      <c r="AW18" s="128">
        <f>IF(入力!AW18="","",入力!AW18)</f>
        <v>26.4</v>
      </c>
      <c r="AX18" s="269">
        <f>IF(入力!AX18="","",入力!AX18)</f>
        <v>29.3</v>
      </c>
    </row>
    <row r="19" spans="1:51">
      <c r="A19" s="96">
        <f>IF(入力!A19="","",入力!A19)</f>
        <v>6</v>
      </c>
      <c r="B19" s="185" t="str">
        <f>IF(入力!B19="","",入力!B19)</f>
        <v/>
      </c>
      <c r="C19" s="185" t="str">
        <f>IF(入力!C19="","",入力!C19)</f>
        <v/>
      </c>
      <c r="D19" s="227" t="str">
        <f>IF(入力!D19="","",入力!D19)</f>
        <v/>
      </c>
      <c r="E19" s="417" t="str">
        <f>IF(入力!E19="", IF(D19="","",DATEDIF(D19,入力!$C$3,"Y")),入力!E19)</f>
        <v/>
      </c>
      <c r="F19" s="264" t="str">
        <f>IF(入力!F19="","",入力!F19)</f>
        <v/>
      </c>
      <c r="G19" s="185" t="str">
        <f>IF(入力!G19="","",入力!G19)</f>
        <v/>
      </c>
      <c r="H19" s="185" t="str">
        <f>IF(入力!H19="","",入力!H19)</f>
        <v/>
      </c>
      <c r="I19" s="264" t="str">
        <f>IF(入力!I19="","",入力!I19)</f>
        <v/>
      </c>
      <c r="J19" s="264" t="str">
        <f>IF(入力!J19="","",入力!J19)</f>
        <v/>
      </c>
      <c r="K19" s="159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IF(OR(入力!L19="",入力!M19="",入力!N19=""),"",(入力!L19-(入力!L19*(4.57/(1.0888-0.00153*(入力!M19+入力!N19))-4.142)*100)/100))</f>
        <v/>
      </c>
      <c r="P19" s="83" t="str">
        <f>IF(入力!P19="", IF(K19="","",L19/POWER(K19/100,2)),入力!P19)</f>
        <v/>
      </c>
      <c r="Q19" s="189" t="str">
        <f>IF(入力!Q19="","",入力!Q19)</f>
        <v/>
      </c>
      <c r="R19" s="244" t="str">
        <f>IF(入力!R19="","",入力!R19)</f>
        <v/>
      </c>
      <c r="S19" s="201" t="str">
        <f>IF(入力!S19="","",入力!S19)</f>
        <v/>
      </c>
      <c r="T19" s="200" t="str">
        <f>IF(入力!T19="","",入力!T19)</f>
        <v/>
      </c>
      <c r="U19" s="108" t="str">
        <f>IF(入力!U19="","",入力!U19)</f>
        <v/>
      </c>
      <c r="V19" s="109" t="str">
        <f>IF(入力!V19="","",入力!V19)</f>
        <v/>
      </c>
      <c r="W19" s="245" t="str">
        <f>IF(入力!W19="","",入力!W19)</f>
        <v/>
      </c>
      <c r="X19" s="246" t="str">
        <f>IF(入力!X19="","",入力!X19)</f>
        <v/>
      </c>
      <c r="Y19" s="206" t="str">
        <f>IF(入力!Y19="", IF(入力!W19="",IF(入力!X19="","",入力!X19-入力!Q19),IF(入力!X19="",入力!W19-入力!Q19,IF(入力!W19&gt;入力!X19,入力!W19-入力!Q19,入力!X19-入力!Q19))),入力!Y19)</f>
        <v/>
      </c>
      <c r="Z19" s="206" t="str">
        <f>IF(入力!Z19="","",入力!Z19)</f>
        <v/>
      </c>
      <c r="AA19" s="206" t="str">
        <f>IF(入力!AA19="","",入力!AA19)</f>
        <v/>
      </c>
      <c r="AB19" s="206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06" t="str">
        <f>IF(入力!AC19="","",入力!AC19)</f>
        <v/>
      </c>
      <c r="AD19" s="206" t="str">
        <f>IF(入力!AD19="","",入力!AD19)</f>
        <v/>
      </c>
      <c r="AE19" s="206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06" t="str">
        <f>IF(入力!AF19="","",入力!AF19)</f>
        <v/>
      </c>
      <c r="AG19" s="206" t="str">
        <f>IF(入力!AG19="","",入力!AG19)</f>
        <v/>
      </c>
      <c r="AH19" s="206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05" t="str">
        <f>IF(入力!AI19="","",入力!AI19)</f>
        <v/>
      </c>
      <c r="AJ19" s="126" t="str">
        <f>IF(入力!AJ19="","",入力!AJ19)</f>
        <v/>
      </c>
      <c r="AK19" s="202" t="str">
        <f>IF(入力!AK19="","",入力!AK19)</f>
        <v/>
      </c>
      <c r="AL19" s="204" t="str">
        <f>IF(入力!AL19="","",入力!AL19)</f>
        <v/>
      </c>
      <c r="AM19" s="510" t="str">
        <f>IF(入力!AM19="","",入力!AM19)</f>
        <v/>
      </c>
      <c r="AN19" s="244" t="str">
        <f>IF(入力!AN19="","",入力!AN19)</f>
        <v/>
      </c>
      <c r="AO19" s="510" t="str">
        <f>IF(入力!AO19="","",入力!AO19)</f>
        <v/>
      </c>
      <c r="AP19" s="244" t="str">
        <f>IF(入力!AP19="","",入力!AP19)</f>
        <v/>
      </c>
      <c r="AQ19" s="510" t="str">
        <f>IF(入力!AQ19="","",入力!AQ19)</f>
        <v/>
      </c>
      <c r="AR19" s="244" t="str">
        <f>IF(入力!AR19="","",入力!AR19)</f>
        <v/>
      </c>
      <c r="AS19" s="134" t="str">
        <f>IF(入力!AS19="","",入力!AS19)</f>
        <v/>
      </c>
      <c r="AT19" s="265" t="str">
        <f>IF(入力!AT19="","",入力!AT19)</f>
        <v/>
      </c>
      <c r="AU19" s="128" t="str">
        <f>IF(入力!AU19="","",入力!AU19)</f>
        <v/>
      </c>
      <c r="AV19" s="268" t="str">
        <f>IF(入力!AV19="","",入力!AV19)</f>
        <v/>
      </c>
      <c r="AW19" s="128" t="str">
        <f>IF(入力!AW19="","",入力!AW19)</f>
        <v/>
      </c>
      <c r="AX19" s="269" t="str">
        <f>IF(入力!AX19="","",入力!AX19)</f>
        <v/>
      </c>
    </row>
    <row r="20" spans="1:51">
      <c r="A20" s="96">
        <f>IF(入力!A20="","",入力!A20)</f>
        <v>7</v>
      </c>
      <c r="B20" s="185" t="str">
        <f>IF(入力!B20="","",入力!B20)</f>
        <v/>
      </c>
      <c r="C20" s="185" t="str">
        <f>IF(入力!C20="","",入力!C20)</f>
        <v/>
      </c>
      <c r="D20" s="227" t="str">
        <f>IF(入力!D20="","",入力!D20)</f>
        <v/>
      </c>
      <c r="E20" s="417" t="str">
        <f>IF(入力!E20="", IF(D20="","",DATEDIF(D20,入力!$C$3,"Y")),入力!E20)</f>
        <v/>
      </c>
      <c r="F20" s="264" t="str">
        <f>IF(入力!F20="","",入力!F20)</f>
        <v/>
      </c>
      <c r="G20" s="185" t="str">
        <f>IF(入力!G20="","",入力!G20)</f>
        <v/>
      </c>
      <c r="H20" s="185" t="str">
        <f>IF(入力!H20="","",入力!H20)</f>
        <v/>
      </c>
      <c r="I20" s="264" t="str">
        <f>IF(入力!I20="","",入力!I20)</f>
        <v/>
      </c>
      <c r="J20" s="264" t="str">
        <f>IF(入力!J20="","",入力!J20)</f>
        <v/>
      </c>
      <c r="K20" s="159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IF(OR(入力!L20="",入力!M20="",入力!N20=""),"",(入力!L20-(入力!L20*(4.57/(1.0888-0.00153*(入力!M20+入力!N20))-4.142)*100)/100))</f>
        <v/>
      </c>
      <c r="P20" s="83" t="str">
        <f>IF(入力!P20="", IF(K20="","",L20/POWER(K20/100,2)),入力!P20)</f>
        <v/>
      </c>
      <c r="Q20" s="189" t="str">
        <f>IF(入力!Q20="","",入力!Q20)</f>
        <v/>
      </c>
      <c r="R20" s="244" t="str">
        <f>IF(入力!R20="","",入力!R20)</f>
        <v/>
      </c>
      <c r="S20" s="201" t="str">
        <f>IF(入力!S20="","",入力!S20)</f>
        <v/>
      </c>
      <c r="T20" s="200" t="str">
        <f>IF(入力!T20="","",入力!T20)</f>
        <v/>
      </c>
      <c r="U20" s="108" t="str">
        <f>IF(入力!U20="","",入力!U20)</f>
        <v/>
      </c>
      <c r="V20" s="109" t="str">
        <f>IF(入力!V20="","",入力!V20)</f>
        <v/>
      </c>
      <c r="W20" s="245" t="str">
        <f>IF(入力!W20="","",入力!W20)</f>
        <v/>
      </c>
      <c r="X20" s="246" t="str">
        <f>IF(入力!X20="","",入力!X20)</f>
        <v/>
      </c>
      <c r="Y20" s="206" t="str">
        <f>IF(入力!Y20="", IF(入力!W20="",IF(入力!X20="","",入力!X20-入力!Q20),IF(入力!X20="",入力!W20-入力!Q20,IF(入力!W20&gt;入力!X20,入力!W20-入力!Q20,入力!X20-入力!Q20))),入力!Y20)</f>
        <v/>
      </c>
      <c r="Z20" s="206" t="str">
        <f>IF(入力!Z20="","",入力!Z20)</f>
        <v/>
      </c>
      <c r="AA20" s="206" t="str">
        <f>IF(入力!AA20="","",入力!AA20)</f>
        <v/>
      </c>
      <c r="AB20" s="206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06" t="str">
        <f>IF(入力!AC20="","",入力!AC20)</f>
        <v/>
      </c>
      <c r="AD20" s="206" t="str">
        <f>IF(入力!AD20="","",入力!AD20)</f>
        <v/>
      </c>
      <c r="AE20" s="206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06" t="str">
        <f>IF(入力!AF20="","",入力!AF20)</f>
        <v/>
      </c>
      <c r="AG20" s="206" t="str">
        <f>IF(入力!AG20="","",入力!AG20)</f>
        <v/>
      </c>
      <c r="AH20" s="206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05" t="str">
        <f>IF(入力!AI20="","",入力!AI20)</f>
        <v/>
      </c>
      <c r="AJ20" s="126" t="str">
        <f>IF(入力!AJ20="","",入力!AJ20)</f>
        <v/>
      </c>
      <c r="AK20" s="202" t="str">
        <f>IF(入力!AK20="","",入力!AK20)</f>
        <v/>
      </c>
      <c r="AL20" s="204" t="str">
        <f>IF(入力!AL20="","",入力!AL20)</f>
        <v/>
      </c>
      <c r="AM20" s="510" t="str">
        <f>IF(入力!AM20="","",入力!AM20)</f>
        <v/>
      </c>
      <c r="AN20" s="244" t="str">
        <f>IF(入力!AN20="","",入力!AN20)</f>
        <v/>
      </c>
      <c r="AO20" s="510" t="str">
        <f>IF(入力!AO20="","",入力!AO20)</f>
        <v/>
      </c>
      <c r="AP20" s="244" t="str">
        <f>IF(入力!AP20="","",入力!AP20)</f>
        <v/>
      </c>
      <c r="AQ20" s="510" t="str">
        <f>IF(入力!AQ20="","",入力!AQ20)</f>
        <v/>
      </c>
      <c r="AR20" s="244" t="str">
        <f>IF(入力!AR20="","",入力!AR20)</f>
        <v/>
      </c>
      <c r="AS20" s="134" t="str">
        <f>IF(入力!AS20="","",入力!AS20)</f>
        <v/>
      </c>
      <c r="AT20" s="265" t="str">
        <f>IF(入力!AT20="","",入力!AT20)</f>
        <v/>
      </c>
      <c r="AU20" s="128" t="str">
        <f>IF(入力!AU20="","",入力!AU20)</f>
        <v/>
      </c>
      <c r="AV20" s="268" t="str">
        <f>IF(入力!AV20="","",入力!AV20)</f>
        <v/>
      </c>
      <c r="AW20" s="128" t="str">
        <f>IF(入力!AW20="","",入力!AW20)</f>
        <v/>
      </c>
      <c r="AX20" s="269" t="str">
        <f>IF(入力!AX20="","",入力!AX20)</f>
        <v/>
      </c>
    </row>
    <row r="21" spans="1:51">
      <c r="A21" s="96">
        <f>IF(入力!A21="","",入力!A21)</f>
        <v>8</v>
      </c>
      <c r="B21" s="185" t="str">
        <f>IF(入力!B21="","",入力!B21)</f>
        <v/>
      </c>
      <c r="C21" s="185" t="str">
        <f>IF(入力!C21="","",入力!C21)</f>
        <v/>
      </c>
      <c r="D21" s="227" t="str">
        <f>IF(入力!D21="","",入力!D21)</f>
        <v/>
      </c>
      <c r="E21" s="417" t="str">
        <f>IF(入力!E21="", IF(D21="","",DATEDIF(D21,入力!$C$3,"Y")),入力!E21)</f>
        <v/>
      </c>
      <c r="F21" s="264" t="str">
        <f>IF(入力!F21="","",入力!F21)</f>
        <v/>
      </c>
      <c r="G21" s="185" t="str">
        <f>IF(入力!G21="","",入力!G21)</f>
        <v/>
      </c>
      <c r="H21" s="185" t="str">
        <f>IF(入力!H21="","",入力!H21)</f>
        <v/>
      </c>
      <c r="I21" s="264" t="str">
        <f>IF(入力!I21="","",入力!I21)</f>
        <v/>
      </c>
      <c r="J21" s="264" t="str">
        <f>IF(入力!J21="","",入力!J21)</f>
        <v/>
      </c>
      <c r="K21" s="159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IF(OR(入力!L21="",入力!M21="",入力!N21=""),"",(入力!L21-(入力!L21*(4.57/(1.0888-0.00153*(入力!M21+入力!N21))-4.142)*100)/100))</f>
        <v/>
      </c>
      <c r="P21" s="83" t="str">
        <f>IF(入力!P21="", IF(K21="","",L21/POWER(K21/100,2)),入力!P21)</f>
        <v/>
      </c>
      <c r="Q21" s="189" t="str">
        <f>IF(入力!Q21="","",入力!Q21)</f>
        <v/>
      </c>
      <c r="R21" s="244" t="str">
        <f>IF(入力!R21="","",入力!R21)</f>
        <v/>
      </c>
      <c r="S21" s="201" t="str">
        <f>IF(入力!S21="","",入力!S21)</f>
        <v/>
      </c>
      <c r="T21" s="200" t="str">
        <f>IF(入力!T21="","",入力!T21)</f>
        <v/>
      </c>
      <c r="U21" s="108" t="str">
        <f>IF(入力!U21="","",入力!U21)</f>
        <v/>
      </c>
      <c r="V21" s="109" t="str">
        <f>IF(入力!V21="","",入力!V21)</f>
        <v/>
      </c>
      <c r="W21" s="245" t="str">
        <f>IF(入力!W21="","",入力!W21)</f>
        <v/>
      </c>
      <c r="X21" s="246" t="str">
        <f>IF(入力!X21="","",入力!X21)</f>
        <v/>
      </c>
      <c r="Y21" s="206" t="str">
        <f>IF(入力!Y21="", IF(入力!W21="",IF(入力!X21="","",入力!X21-入力!Q21),IF(入力!X21="",入力!W21-入力!Q21,IF(入力!W21&gt;入力!X21,入力!W21-入力!Q21,入力!X21-入力!Q21))),入力!Y21)</f>
        <v/>
      </c>
      <c r="Z21" s="206" t="str">
        <f>IF(入力!Z21="","",入力!Z21)</f>
        <v/>
      </c>
      <c r="AA21" s="206" t="str">
        <f>IF(入力!AA21="","",入力!AA21)</f>
        <v/>
      </c>
      <c r="AB21" s="206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06" t="str">
        <f>IF(入力!AC21="","",入力!AC21)</f>
        <v/>
      </c>
      <c r="AD21" s="206" t="str">
        <f>IF(入力!AD21="","",入力!AD21)</f>
        <v/>
      </c>
      <c r="AE21" s="206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06" t="str">
        <f>IF(入力!AF21="","",入力!AF21)</f>
        <v/>
      </c>
      <c r="AG21" s="206" t="str">
        <f>IF(入力!AG21="","",入力!AG21)</f>
        <v/>
      </c>
      <c r="AH21" s="206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05" t="str">
        <f>IF(入力!AI21="","",入力!AI21)</f>
        <v/>
      </c>
      <c r="AJ21" s="126" t="str">
        <f>IF(入力!AJ21="","",入力!AJ21)</f>
        <v/>
      </c>
      <c r="AK21" s="202" t="str">
        <f>IF(入力!AK21="","",入力!AK21)</f>
        <v/>
      </c>
      <c r="AL21" s="204" t="str">
        <f>IF(入力!AL21="","",入力!AL21)</f>
        <v/>
      </c>
      <c r="AM21" s="510" t="str">
        <f>IF(入力!AM21="","",入力!AM21)</f>
        <v/>
      </c>
      <c r="AN21" s="244" t="str">
        <f>IF(入力!AN21="","",入力!AN21)</f>
        <v/>
      </c>
      <c r="AO21" s="510" t="str">
        <f>IF(入力!AO21="","",入力!AO21)</f>
        <v/>
      </c>
      <c r="AP21" s="244" t="str">
        <f>IF(入力!AP21="","",入力!AP21)</f>
        <v/>
      </c>
      <c r="AQ21" s="510" t="str">
        <f>IF(入力!AQ21="","",入力!AQ21)</f>
        <v/>
      </c>
      <c r="AR21" s="244" t="str">
        <f>IF(入力!AR21="","",入力!AR21)</f>
        <v/>
      </c>
      <c r="AS21" s="134" t="str">
        <f>IF(入力!AS21="","",入力!AS21)</f>
        <v/>
      </c>
      <c r="AT21" s="265" t="str">
        <f>IF(入力!AT21="","",入力!AT21)</f>
        <v/>
      </c>
      <c r="AU21" s="128" t="str">
        <f>IF(入力!AU21="","",入力!AU21)</f>
        <v/>
      </c>
      <c r="AV21" s="268" t="str">
        <f>IF(入力!AV21="","",入力!AV21)</f>
        <v/>
      </c>
      <c r="AW21" s="128" t="str">
        <f>IF(入力!AW21="","",入力!AW21)</f>
        <v/>
      </c>
      <c r="AX21" s="269" t="str">
        <f>IF(入力!AX21="","",入力!AX21)</f>
        <v/>
      </c>
    </row>
    <row r="22" spans="1:51">
      <c r="A22" s="96">
        <f>IF(入力!A22="","",入力!A22)</f>
        <v>9</v>
      </c>
      <c r="B22" s="185" t="str">
        <f>IF(入力!B22="","",入力!B22)</f>
        <v/>
      </c>
      <c r="C22" s="185" t="str">
        <f>IF(入力!C22="","",入力!C22)</f>
        <v/>
      </c>
      <c r="D22" s="227" t="str">
        <f>IF(入力!D22="","",入力!D22)</f>
        <v/>
      </c>
      <c r="E22" s="417" t="str">
        <f>IF(入力!E22="", IF(D22="","",DATEDIF(D22,入力!$C$3,"Y")),入力!E22)</f>
        <v/>
      </c>
      <c r="F22" s="264" t="str">
        <f>IF(入力!F22="","",入力!F22)</f>
        <v/>
      </c>
      <c r="G22" s="185" t="str">
        <f>IF(入力!G22="","",入力!G22)</f>
        <v/>
      </c>
      <c r="H22" s="185" t="str">
        <f>IF(入力!H22="","",入力!H22)</f>
        <v/>
      </c>
      <c r="I22" s="264" t="str">
        <f>IF(入力!I22="","",入力!I22)</f>
        <v/>
      </c>
      <c r="J22" s="264" t="str">
        <f>IF(入力!J22="","",入力!J22)</f>
        <v/>
      </c>
      <c r="K22" s="159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IF(OR(入力!L22="",入力!M22="",入力!N22=""),"",(入力!L22-(入力!L22*(4.57/(1.0888-0.00153*(入力!M22+入力!N22))-4.142)*100)/100))</f>
        <v/>
      </c>
      <c r="P22" s="83" t="str">
        <f>IF(入力!P22="", IF(K22="","",L22/POWER(K22/100,2)),入力!P22)</f>
        <v/>
      </c>
      <c r="Q22" s="189" t="str">
        <f>IF(入力!Q22="","",入力!Q22)</f>
        <v/>
      </c>
      <c r="R22" s="244" t="str">
        <f>IF(入力!R22="","",入力!R22)</f>
        <v/>
      </c>
      <c r="S22" s="201" t="str">
        <f>IF(入力!S22="","",入力!S22)</f>
        <v/>
      </c>
      <c r="T22" s="200" t="str">
        <f>IF(入力!T22="","",入力!T22)</f>
        <v/>
      </c>
      <c r="U22" s="108" t="str">
        <f>IF(入力!U22="","",入力!U22)</f>
        <v/>
      </c>
      <c r="V22" s="109" t="str">
        <f>IF(入力!V22="","",入力!V22)</f>
        <v/>
      </c>
      <c r="W22" s="245" t="str">
        <f>IF(入力!W22="","",入力!W22)</f>
        <v/>
      </c>
      <c r="X22" s="246" t="str">
        <f>IF(入力!X22="","",入力!X22)</f>
        <v/>
      </c>
      <c r="Y22" s="206" t="str">
        <f>IF(入力!Y22="", IF(入力!W22="",IF(入力!X22="","",入力!X22-入力!Q22),IF(入力!X22="",入力!W22-入力!Q22,IF(入力!W22&gt;入力!X22,入力!W22-入力!Q22,入力!X22-入力!Q22))),入力!Y22)</f>
        <v/>
      </c>
      <c r="Z22" s="206" t="str">
        <f>IF(入力!Z22="","",入力!Z22)</f>
        <v/>
      </c>
      <c r="AA22" s="206" t="str">
        <f>IF(入力!AA22="","",入力!AA22)</f>
        <v/>
      </c>
      <c r="AB22" s="206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06" t="str">
        <f>IF(入力!AC22="","",入力!AC22)</f>
        <v/>
      </c>
      <c r="AD22" s="206" t="str">
        <f>IF(入力!AD22="","",入力!AD22)</f>
        <v/>
      </c>
      <c r="AE22" s="206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06" t="str">
        <f>IF(入力!AF22="","",入力!AF22)</f>
        <v/>
      </c>
      <c r="AG22" s="206" t="str">
        <f>IF(入力!AG22="","",入力!AG22)</f>
        <v/>
      </c>
      <c r="AH22" s="206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05" t="str">
        <f>IF(入力!AI22="","",入力!AI22)</f>
        <v/>
      </c>
      <c r="AJ22" s="126" t="str">
        <f>IF(入力!AJ22="","",入力!AJ22)</f>
        <v/>
      </c>
      <c r="AK22" s="202" t="str">
        <f>IF(入力!AK22="","",入力!AK22)</f>
        <v/>
      </c>
      <c r="AL22" s="204" t="str">
        <f>IF(入力!AL22="","",入力!AL22)</f>
        <v/>
      </c>
      <c r="AM22" s="510" t="str">
        <f>IF(入力!AM22="","",入力!AM22)</f>
        <v/>
      </c>
      <c r="AN22" s="244" t="str">
        <f>IF(入力!AN22="","",入力!AN22)</f>
        <v/>
      </c>
      <c r="AO22" s="510" t="str">
        <f>IF(入力!AO22="","",入力!AO22)</f>
        <v/>
      </c>
      <c r="AP22" s="244" t="str">
        <f>IF(入力!AP22="","",入力!AP22)</f>
        <v/>
      </c>
      <c r="AQ22" s="510" t="str">
        <f>IF(入力!AQ22="","",入力!AQ22)</f>
        <v/>
      </c>
      <c r="AR22" s="244" t="str">
        <f>IF(入力!AR22="","",入力!AR22)</f>
        <v/>
      </c>
      <c r="AS22" s="134" t="str">
        <f>IF(入力!AS22="","",入力!AS22)</f>
        <v/>
      </c>
      <c r="AT22" s="265" t="str">
        <f>IF(入力!AT22="","",入力!AT22)</f>
        <v/>
      </c>
      <c r="AU22" s="128" t="str">
        <f>IF(入力!AU22="","",入力!AU22)</f>
        <v/>
      </c>
      <c r="AV22" s="268" t="str">
        <f>IF(入力!AV22="","",入力!AV22)</f>
        <v/>
      </c>
      <c r="AW22" s="128" t="str">
        <f>IF(入力!AW22="","",入力!AW22)</f>
        <v/>
      </c>
      <c r="AX22" s="269" t="str">
        <f>IF(入力!AX22="","",入力!AX22)</f>
        <v/>
      </c>
    </row>
    <row r="23" spans="1:51">
      <c r="A23" s="96">
        <f>IF(入力!A23="","",入力!A23)</f>
        <v>10</v>
      </c>
      <c r="B23" s="185" t="str">
        <f>IF(入力!B23="","",入力!B23)</f>
        <v/>
      </c>
      <c r="C23" s="185" t="str">
        <f>IF(入力!C23="","",入力!C23)</f>
        <v/>
      </c>
      <c r="D23" s="227" t="str">
        <f>IF(入力!D23="","",入力!D23)</f>
        <v/>
      </c>
      <c r="E23" s="417" t="str">
        <f>IF(入力!E23="", IF(D23="","",DATEDIF(D23,入力!$C$3,"Y")),入力!E23)</f>
        <v/>
      </c>
      <c r="F23" s="264" t="str">
        <f>IF(入力!F23="","",入力!F23)</f>
        <v/>
      </c>
      <c r="G23" s="185" t="str">
        <f>IF(入力!G23="","",入力!G23)</f>
        <v/>
      </c>
      <c r="H23" s="185" t="str">
        <f>IF(入力!H23="","",入力!H23)</f>
        <v/>
      </c>
      <c r="I23" s="264" t="str">
        <f>IF(入力!I23="","",入力!I23)</f>
        <v/>
      </c>
      <c r="J23" s="264" t="str">
        <f>IF(入力!J23="","",入力!J23)</f>
        <v/>
      </c>
      <c r="K23" s="159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IF(OR(入力!L23="",入力!M23="",入力!N23=""),"",(入力!L23-(入力!L23*(4.57/(1.0888-0.00153*(入力!M23+入力!N23))-4.142)*100)/100))</f>
        <v/>
      </c>
      <c r="P23" s="83" t="str">
        <f>IF(入力!P23="", IF(K23="","",L23/POWER(K23/100,2)),入力!P23)</f>
        <v/>
      </c>
      <c r="Q23" s="189" t="str">
        <f>IF(入力!Q23="","",入力!Q23)</f>
        <v/>
      </c>
      <c r="R23" s="244" t="str">
        <f>IF(入力!R23="","",入力!R23)</f>
        <v/>
      </c>
      <c r="S23" s="201" t="str">
        <f>IF(入力!S23="","",入力!S23)</f>
        <v/>
      </c>
      <c r="T23" s="200" t="str">
        <f>IF(入力!T23="","",入力!T23)</f>
        <v/>
      </c>
      <c r="U23" s="108" t="str">
        <f>IF(入力!U23="","",入力!U23)</f>
        <v/>
      </c>
      <c r="V23" s="109" t="str">
        <f>IF(入力!V23="","",入力!V23)</f>
        <v/>
      </c>
      <c r="W23" s="245" t="str">
        <f>IF(入力!W23="","",入力!W23)</f>
        <v/>
      </c>
      <c r="X23" s="246" t="str">
        <f>IF(入力!X23="","",入力!X23)</f>
        <v/>
      </c>
      <c r="Y23" s="206" t="str">
        <f>IF(入力!Y23="", IF(入力!W23="",IF(入力!X23="","",入力!X23-入力!Q23),IF(入力!X23="",入力!W23-入力!Q23,IF(入力!W23&gt;入力!X23,入力!W23-入力!Q23,入力!X23-入力!Q23))),入力!Y23)</f>
        <v/>
      </c>
      <c r="Z23" s="206" t="str">
        <f>IF(入力!Z23="","",入力!Z23)</f>
        <v/>
      </c>
      <c r="AA23" s="206" t="str">
        <f>IF(入力!AA23="","",入力!AA23)</f>
        <v/>
      </c>
      <c r="AB23" s="206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06" t="str">
        <f>IF(入力!AC23="","",入力!AC23)</f>
        <v/>
      </c>
      <c r="AD23" s="206" t="str">
        <f>IF(入力!AD23="","",入力!AD23)</f>
        <v/>
      </c>
      <c r="AE23" s="206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06" t="str">
        <f>IF(入力!AF23="","",入力!AF23)</f>
        <v/>
      </c>
      <c r="AG23" s="206" t="str">
        <f>IF(入力!AG23="","",入力!AG23)</f>
        <v/>
      </c>
      <c r="AH23" s="206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05" t="str">
        <f>IF(入力!AI23="","",入力!AI23)</f>
        <v/>
      </c>
      <c r="AJ23" s="126" t="str">
        <f>IF(入力!AJ23="","",入力!AJ23)</f>
        <v/>
      </c>
      <c r="AK23" s="202" t="str">
        <f>IF(入力!AK23="","",入力!AK23)</f>
        <v/>
      </c>
      <c r="AL23" s="204" t="str">
        <f>IF(入力!AL23="","",入力!AL23)</f>
        <v/>
      </c>
      <c r="AM23" s="510" t="str">
        <f>IF(入力!AM23="","",入力!AM23)</f>
        <v/>
      </c>
      <c r="AN23" s="244" t="str">
        <f>IF(入力!AN23="","",入力!AN23)</f>
        <v/>
      </c>
      <c r="AO23" s="510" t="str">
        <f>IF(入力!AO23="","",入力!AO23)</f>
        <v/>
      </c>
      <c r="AP23" s="244" t="str">
        <f>IF(入力!AP23="","",入力!AP23)</f>
        <v/>
      </c>
      <c r="AQ23" s="510" t="str">
        <f>IF(入力!AQ23="","",入力!AQ23)</f>
        <v/>
      </c>
      <c r="AR23" s="244" t="str">
        <f>IF(入力!AR23="","",入力!AR23)</f>
        <v/>
      </c>
      <c r="AS23" s="134" t="str">
        <f>IF(入力!AS23="","",入力!AS23)</f>
        <v/>
      </c>
      <c r="AT23" s="265" t="str">
        <f>IF(入力!AT23="","",入力!AT23)</f>
        <v/>
      </c>
      <c r="AU23" s="128" t="str">
        <f>IF(入力!AU23="","",入力!AU23)</f>
        <v/>
      </c>
      <c r="AV23" s="268" t="str">
        <f>IF(入力!AV23="","",入力!AV23)</f>
        <v/>
      </c>
      <c r="AW23" s="128" t="str">
        <f>IF(入力!AW23="","",入力!AW23)</f>
        <v/>
      </c>
      <c r="AX23" s="269" t="str">
        <f>IF(入力!AX23="","",入力!AX23)</f>
        <v/>
      </c>
    </row>
    <row r="24" spans="1:51">
      <c r="A24" s="96">
        <f>IF(入力!A24="","",入力!A24)</f>
        <v>11</v>
      </c>
      <c r="B24" s="185" t="str">
        <f>IF(入力!B24="","",入力!B24)</f>
        <v/>
      </c>
      <c r="C24" s="185" t="str">
        <f>IF(入力!C24="","",入力!C24)</f>
        <v/>
      </c>
      <c r="D24" s="227" t="str">
        <f>IF(入力!D24="","",入力!D24)</f>
        <v/>
      </c>
      <c r="E24" s="417" t="str">
        <f>IF(入力!E24="", IF(D24="","",DATEDIF(D24,入力!$C$3,"Y")),入力!E24)</f>
        <v/>
      </c>
      <c r="F24" s="264" t="str">
        <f>IF(入力!F24="","",入力!F24)</f>
        <v/>
      </c>
      <c r="G24" s="185" t="str">
        <f>IF(入力!G24="","",入力!G24)</f>
        <v/>
      </c>
      <c r="H24" s="185" t="str">
        <f>IF(入力!H24="","",入力!H24)</f>
        <v/>
      </c>
      <c r="I24" s="264" t="str">
        <f>IF(入力!I24="","",入力!I24)</f>
        <v/>
      </c>
      <c r="J24" s="264" t="str">
        <f>IF(入力!J24="","",入力!J24)</f>
        <v/>
      </c>
      <c r="K24" s="159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IF(OR(入力!L24="",入力!M24="",入力!N24=""),"",(入力!L24-(入力!L24*(4.57/(1.0888-0.00153*(入力!M24+入力!N24))-4.142)*100)/100))</f>
        <v/>
      </c>
      <c r="P24" s="83" t="str">
        <f>IF(入力!P24="", IF(K24="","",L24/POWER(K24/100,2)),入力!P24)</f>
        <v/>
      </c>
      <c r="Q24" s="189" t="str">
        <f>IF(入力!Q24="","",入力!Q24)</f>
        <v/>
      </c>
      <c r="R24" s="244" t="str">
        <f>IF(入力!R24="","",入力!R24)</f>
        <v/>
      </c>
      <c r="S24" s="201" t="str">
        <f>IF(入力!S24="","",入力!S24)</f>
        <v/>
      </c>
      <c r="T24" s="200" t="str">
        <f>IF(入力!T24="","",入力!T24)</f>
        <v/>
      </c>
      <c r="U24" s="108" t="str">
        <f>IF(入力!U24="","",入力!U24)</f>
        <v/>
      </c>
      <c r="V24" s="109" t="str">
        <f>IF(入力!V24="","",入力!V24)</f>
        <v/>
      </c>
      <c r="W24" s="245" t="str">
        <f>IF(入力!W24="","",入力!W24)</f>
        <v/>
      </c>
      <c r="X24" s="246" t="str">
        <f>IF(入力!X24="","",入力!X24)</f>
        <v/>
      </c>
      <c r="Y24" s="206" t="str">
        <f>IF(入力!Y24="", IF(入力!W24="",IF(入力!X24="","",入力!X24-入力!Q24),IF(入力!X24="",入力!W24-入力!Q24,IF(入力!W24&gt;入力!X24,入力!W24-入力!Q24,入力!X24-入力!Q24))),入力!Y24)</f>
        <v/>
      </c>
      <c r="Z24" s="206" t="str">
        <f>IF(入力!Z24="","",入力!Z24)</f>
        <v/>
      </c>
      <c r="AA24" s="206" t="str">
        <f>IF(入力!AA24="","",入力!AA24)</f>
        <v/>
      </c>
      <c r="AB24" s="206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06" t="str">
        <f>IF(入力!AC24="","",入力!AC24)</f>
        <v/>
      </c>
      <c r="AD24" s="206" t="str">
        <f>IF(入力!AD24="","",入力!AD24)</f>
        <v/>
      </c>
      <c r="AE24" s="206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06" t="str">
        <f>IF(入力!AF24="","",入力!AF24)</f>
        <v/>
      </c>
      <c r="AG24" s="206" t="str">
        <f>IF(入力!AG24="","",入力!AG24)</f>
        <v/>
      </c>
      <c r="AH24" s="206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05" t="str">
        <f>IF(入力!AI24="","",入力!AI24)</f>
        <v/>
      </c>
      <c r="AJ24" s="126" t="str">
        <f>IF(入力!AJ24="","",入力!AJ24)</f>
        <v/>
      </c>
      <c r="AK24" s="202" t="str">
        <f>IF(入力!AK24="","",入力!AK24)</f>
        <v/>
      </c>
      <c r="AL24" s="204" t="str">
        <f>IF(入力!AL24="","",入力!AL24)</f>
        <v/>
      </c>
      <c r="AM24" s="510" t="str">
        <f>IF(入力!AM24="","",入力!AM24)</f>
        <v/>
      </c>
      <c r="AN24" s="244" t="str">
        <f>IF(入力!AN24="","",入力!AN24)</f>
        <v/>
      </c>
      <c r="AO24" s="510" t="str">
        <f>IF(入力!AO24="","",入力!AO24)</f>
        <v/>
      </c>
      <c r="AP24" s="244" t="str">
        <f>IF(入力!AP24="","",入力!AP24)</f>
        <v/>
      </c>
      <c r="AQ24" s="510" t="str">
        <f>IF(入力!AQ24="","",入力!AQ24)</f>
        <v/>
      </c>
      <c r="AR24" s="244" t="str">
        <f>IF(入力!AR24="","",入力!AR24)</f>
        <v/>
      </c>
      <c r="AS24" s="134" t="str">
        <f>IF(入力!AS24="","",入力!AS24)</f>
        <v/>
      </c>
      <c r="AT24" s="265" t="str">
        <f>IF(入力!AT24="","",入力!AT24)</f>
        <v/>
      </c>
      <c r="AU24" s="128" t="str">
        <f>IF(入力!AU24="","",入力!AU24)</f>
        <v/>
      </c>
      <c r="AV24" s="268" t="str">
        <f>IF(入力!AV24="","",入力!AV24)</f>
        <v/>
      </c>
      <c r="AW24" s="128" t="str">
        <f>IF(入力!AW24="","",入力!AW24)</f>
        <v/>
      </c>
      <c r="AX24" s="269" t="str">
        <f>IF(入力!AX24="","",入力!AX24)</f>
        <v/>
      </c>
    </row>
    <row r="25" spans="1:51">
      <c r="A25" s="96">
        <f>IF(入力!A25="","",入力!A25)</f>
        <v>12</v>
      </c>
      <c r="B25" s="185" t="str">
        <f>IF(入力!B25="","",入力!B25)</f>
        <v/>
      </c>
      <c r="C25" s="185" t="str">
        <f>IF(入力!C25="","",入力!C25)</f>
        <v/>
      </c>
      <c r="D25" s="227" t="str">
        <f>IF(入力!D25="","",入力!D25)</f>
        <v/>
      </c>
      <c r="E25" s="417" t="str">
        <f>IF(入力!E25="", IF(D25="","",DATEDIF(D25,入力!$C$3,"Y")),入力!E25)</f>
        <v/>
      </c>
      <c r="F25" s="264" t="str">
        <f>IF(入力!F25="","",入力!F25)</f>
        <v/>
      </c>
      <c r="G25" s="185" t="str">
        <f>IF(入力!G25="","",入力!G25)</f>
        <v/>
      </c>
      <c r="H25" s="185" t="str">
        <f>IF(入力!H25="","",入力!H25)</f>
        <v/>
      </c>
      <c r="I25" s="264" t="str">
        <f>IF(入力!I25="","",入力!I25)</f>
        <v/>
      </c>
      <c r="J25" s="264" t="str">
        <f>IF(入力!J25="","",入力!J25)</f>
        <v/>
      </c>
      <c r="K25" s="159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IF(OR(入力!L25="",入力!M25="",入力!N25=""),"",(入力!L25-(入力!L25*(4.57/(1.0888-0.00153*(入力!M25+入力!N25))-4.142)*100)/100))</f>
        <v/>
      </c>
      <c r="P25" s="83" t="str">
        <f>IF(入力!P25="", IF(K25="","",L25/POWER(K25/100,2)),入力!P25)</f>
        <v/>
      </c>
      <c r="Q25" s="189" t="str">
        <f>IF(入力!Q25="","",入力!Q25)</f>
        <v/>
      </c>
      <c r="R25" s="244" t="str">
        <f>IF(入力!R25="","",入力!R25)</f>
        <v/>
      </c>
      <c r="S25" s="201" t="str">
        <f>IF(入力!S25="","",入力!S25)</f>
        <v/>
      </c>
      <c r="T25" s="200" t="str">
        <f>IF(入力!T25="","",入力!T25)</f>
        <v/>
      </c>
      <c r="U25" s="108" t="str">
        <f>IF(入力!U25="","",入力!U25)</f>
        <v/>
      </c>
      <c r="V25" s="109" t="str">
        <f>IF(入力!V25="","",入力!V25)</f>
        <v/>
      </c>
      <c r="W25" s="245" t="str">
        <f>IF(入力!W25="","",入力!W25)</f>
        <v/>
      </c>
      <c r="X25" s="246" t="str">
        <f>IF(入力!X25="","",入力!X25)</f>
        <v/>
      </c>
      <c r="Y25" s="206" t="str">
        <f>IF(入力!Y25="", IF(入力!W25="",IF(入力!X25="","",入力!X25-入力!Q25),IF(入力!X25="",入力!W25-入力!Q25,IF(入力!W25&gt;入力!X25,入力!W25-入力!Q25,入力!X25-入力!Q25))),入力!Y25)</f>
        <v/>
      </c>
      <c r="Z25" s="206" t="str">
        <f>IF(入力!Z25="","",入力!Z25)</f>
        <v/>
      </c>
      <c r="AA25" s="206" t="str">
        <f>IF(入力!AA25="","",入力!AA25)</f>
        <v/>
      </c>
      <c r="AB25" s="206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06" t="str">
        <f>IF(入力!AC25="","",入力!AC25)</f>
        <v/>
      </c>
      <c r="AD25" s="206" t="str">
        <f>IF(入力!AD25="","",入力!AD25)</f>
        <v/>
      </c>
      <c r="AE25" s="206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06" t="str">
        <f>IF(入力!AF25="","",入力!AF25)</f>
        <v/>
      </c>
      <c r="AG25" s="206" t="str">
        <f>IF(入力!AG25="","",入力!AG25)</f>
        <v/>
      </c>
      <c r="AH25" s="206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05" t="str">
        <f>IF(入力!AI25="","",入力!AI25)</f>
        <v/>
      </c>
      <c r="AJ25" s="126" t="str">
        <f>IF(入力!AJ25="","",入力!AJ25)</f>
        <v/>
      </c>
      <c r="AK25" s="202" t="str">
        <f>IF(入力!AK25="","",入力!AK25)</f>
        <v/>
      </c>
      <c r="AL25" s="204" t="str">
        <f>IF(入力!AL25="","",入力!AL25)</f>
        <v/>
      </c>
      <c r="AM25" s="510" t="str">
        <f>IF(入力!AM25="","",入力!AM25)</f>
        <v/>
      </c>
      <c r="AN25" s="244" t="str">
        <f>IF(入力!AN25="","",入力!AN25)</f>
        <v/>
      </c>
      <c r="AO25" s="510" t="str">
        <f>IF(入力!AO25="","",入力!AO25)</f>
        <v/>
      </c>
      <c r="AP25" s="244" t="str">
        <f>IF(入力!AP25="","",入力!AP25)</f>
        <v/>
      </c>
      <c r="AQ25" s="510" t="str">
        <f>IF(入力!AQ25="","",入力!AQ25)</f>
        <v/>
      </c>
      <c r="AR25" s="244" t="str">
        <f>IF(入力!AR25="","",入力!AR25)</f>
        <v/>
      </c>
      <c r="AS25" s="134" t="str">
        <f>IF(入力!AS25="","",入力!AS25)</f>
        <v/>
      </c>
      <c r="AT25" s="265" t="str">
        <f>IF(入力!AT25="","",入力!AT25)</f>
        <v/>
      </c>
      <c r="AU25" s="128" t="str">
        <f>IF(入力!AU25="","",入力!AU25)</f>
        <v/>
      </c>
      <c r="AV25" s="268" t="str">
        <f>IF(入力!AV25="","",入力!AV25)</f>
        <v/>
      </c>
      <c r="AW25" s="128" t="str">
        <f>IF(入力!AW25="","",入力!AW25)</f>
        <v/>
      </c>
      <c r="AX25" s="269" t="str">
        <f>IF(入力!AX25="","",入力!AX25)</f>
        <v/>
      </c>
    </row>
    <row r="26" spans="1:51">
      <c r="A26" s="96">
        <f>IF(入力!A26="","",入力!A26)</f>
        <v>13</v>
      </c>
      <c r="B26" s="185" t="str">
        <f>IF(入力!B26="","",入力!B26)</f>
        <v/>
      </c>
      <c r="C26" s="185" t="str">
        <f>IF(入力!C26="","",入力!C26)</f>
        <v/>
      </c>
      <c r="D26" s="227" t="str">
        <f>IF(入力!D26="","",入力!D26)</f>
        <v/>
      </c>
      <c r="E26" s="417" t="str">
        <f>IF(入力!E26="", IF(D26="","",DATEDIF(D26,入力!$C$3,"Y")),入力!E26)</f>
        <v/>
      </c>
      <c r="F26" s="264" t="str">
        <f>IF(入力!F26="","",入力!F26)</f>
        <v/>
      </c>
      <c r="G26" s="185" t="str">
        <f>IF(入力!G26="","",入力!G26)</f>
        <v/>
      </c>
      <c r="H26" s="185" t="str">
        <f>IF(入力!H26="","",入力!H26)</f>
        <v/>
      </c>
      <c r="I26" s="264" t="str">
        <f>IF(入力!I26="","",入力!I26)</f>
        <v/>
      </c>
      <c r="J26" s="264" t="str">
        <f>IF(入力!J26="","",入力!J26)</f>
        <v/>
      </c>
      <c r="K26" s="159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IF(OR(入力!L26="",入力!M26="",入力!N26=""),"",(入力!L26-(入力!L26*(4.57/(1.0888-0.00153*(入力!M26+入力!N26))-4.142)*100)/100))</f>
        <v/>
      </c>
      <c r="P26" s="83" t="str">
        <f>IF(入力!P26="", IF(K26="","",L26/POWER(K26/100,2)),入力!P26)</f>
        <v/>
      </c>
      <c r="Q26" s="189" t="str">
        <f>IF(入力!Q26="","",入力!Q26)</f>
        <v/>
      </c>
      <c r="R26" s="244" t="str">
        <f>IF(入力!R26="","",入力!R26)</f>
        <v/>
      </c>
      <c r="S26" s="201" t="str">
        <f>IF(入力!S26="","",入力!S26)</f>
        <v/>
      </c>
      <c r="T26" s="200" t="str">
        <f>IF(入力!T26="","",入力!T26)</f>
        <v/>
      </c>
      <c r="U26" s="108" t="str">
        <f>IF(入力!U26="","",入力!U26)</f>
        <v/>
      </c>
      <c r="V26" s="109" t="str">
        <f>IF(入力!V26="","",入力!V26)</f>
        <v/>
      </c>
      <c r="W26" s="245" t="str">
        <f>IF(入力!W26="","",入力!W26)</f>
        <v/>
      </c>
      <c r="X26" s="246" t="str">
        <f>IF(入力!X26="","",入力!X26)</f>
        <v/>
      </c>
      <c r="Y26" s="206" t="str">
        <f>IF(入力!Y26="", IF(入力!W26="",IF(入力!X26="","",入力!X26-入力!Q26),IF(入力!X26="",入力!W26-入力!Q26,IF(入力!W26&gt;入力!X26,入力!W26-入力!Q26,入力!X26-入力!Q26))),入力!Y26)</f>
        <v/>
      </c>
      <c r="Z26" s="206" t="str">
        <f>IF(入力!Z26="","",入力!Z26)</f>
        <v/>
      </c>
      <c r="AA26" s="206" t="str">
        <f>IF(入力!AA26="","",入力!AA26)</f>
        <v/>
      </c>
      <c r="AB26" s="206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06" t="str">
        <f>IF(入力!AC26="","",入力!AC26)</f>
        <v/>
      </c>
      <c r="AD26" s="206" t="str">
        <f>IF(入力!AD26="","",入力!AD26)</f>
        <v/>
      </c>
      <c r="AE26" s="206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06" t="str">
        <f>IF(入力!AF26="","",入力!AF26)</f>
        <v/>
      </c>
      <c r="AG26" s="206" t="str">
        <f>IF(入力!AG26="","",入力!AG26)</f>
        <v/>
      </c>
      <c r="AH26" s="206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05" t="str">
        <f>IF(入力!AI26="","",入力!AI26)</f>
        <v/>
      </c>
      <c r="AJ26" s="126" t="str">
        <f>IF(入力!AJ26="","",入力!AJ26)</f>
        <v/>
      </c>
      <c r="AK26" s="202" t="str">
        <f>IF(入力!AK26="","",入力!AK26)</f>
        <v/>
      </c>
      <c r="AL26" s="204" t="str">
        <f>IF(入力!AL26="","",入力!AL26)</f>
        <v/>
      </c>
      <c r="AM26" s="510" t="str">
        <f>IF(入力!AM26="","",入力!AM26)</f>
        <v/>
      </c>
      <c r="AN26" s="244" t="str">
        <f>IF(入力!AN26="","",入力!AN26)</f>
        <v/>
      </c>
      <c r="AO26" s="510" t="str">
        <f>IF(入力!AO26="","",入力!AO26)</f>
        <v/>
      </c>
      <c r="AP26" s="244" t="str">
        <f>IF(入力!AP26="","",入力!AP26)</f>
        <v/>
      </c>
      <c r="AQ26" s="510" t="str">
        <f>IF(入力!AQ26="","",入力!AQ26)</f>
        <v/>
      </c>
      <c r="AR26" s="244" t="str">
        <f>IF(入力!AR26="","",入力!AR26)</f>
        <v/>
      </c>
      <c r="AS26" s="134" t="str">
        <f>IF(入力!AS26="","",入力!AS26)</f>
        <v/>
      </c>
      <c r="AT26" s="265" t="str">
        <f>IF(入力!AT26="","",入力!AT26)</f>
        <v/>
      </c>
      <c r="AU26" s="128" t="str">
        <f>IF(入力!AU26="","",入力!AU26)</f>
        <v/>
      </c>
      <c r="AV26" s="268" t="str">
        <f>IF(入力!AV26="","",入力!AV26)</f>
        <v/>
      </c>
      <c r="AW26" s="128" t="str">
        <f>IF(入力!AW26="","",入力!AW26)</f>
        <v/>
      </c>
      <c r="AX26" s="269" t="str">
        <f>IF(入力!AX26="","",入力!AX26)</f>
        <v/>
      </c>
    </row>
    <row r="27" spans="1:51">
      <c r="A27" s="96">
        <f>IF(入力!A27="","",入力!A27)</f>
        <v>14</v>
      </c>
      <c r="B27" s="185" t="str">
        <f>IF(入力!B27="","",入力!B27)</f>
        <v/>
      </c>
      <c r="C27" s="185" t="str">
        <f>IF(入力!C27="","",入力!C27)</f>
        <v/>
      </c>
      <c r="D27" s="227" t="str">
        <f>IF(入力!D27="","",入力!D27)</f>
        <v/>
      </c>
      <c r="E27" s="417" t="str">
        <f>IF(入力!E27="", IF(D27="","",DATEDIF(D27,入力!$C$3,"Y")),入力!E27)</f>
        <v/>
      </c>
      <c r="F27" s="264" t="str">
        <f>IF(入力!F27="","",入力!F27)</f>
        <v/>
      </c>
      <c r="G27" s="185" t="str">
        <f>IF(入力!G27="","",入力!G27)</f>
        <v/>
      </c>
      <c r="H27" s="185" t="str">
        <f>IF(入力!H27="","",入力!H27)</f>
        <v/>
      </c>
      <c r="I27" s="264" t="str">
        <f>IF(入力!I27="","",入力!I27)</f>
        <v/>
      </c>
      <c r="J27" s="264" t="str">
        <f>IF(入力!J27="","",入力!J27)</f>
        <v/>
      </c>
      <c r="K27" s="159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IF(OR(入力!L27="",入力!M27="",入力!N27=""),"",(入力!L27-(入力!L27*(4.57/(1.0888-0.00153*(入力!M27+入力!N27))-4.142)*100)/100))</f>
        <v/>
      </c>
      <c r="P27" s="83" t="str">
        <f>IF(入力!P27="", IF(K27="","",L27/POWER(K27/100,2)),入力!P27)</f>
        <v/>
      </c>
      <c r="Q27" s="189" t="str">
        <f>IF(入力!Q27="","",入力!Q27)</f>
        <v/>
      </c>
      <c r="R27" s="244" t="str">
        <f>IF(入力!R27="","",入力!R27)</f>
        <v/>
      </c>
      <c r="S27" s="201" t="str">
        <f>IF(入力!S27="","",入力!S27)</f>
        <v/>
      </c>
      <c r="T27" s="200" t="str">
        <f>IF(入力!T27="","",入力!T27)</f>
        <v/>
      </c>
      <c r="U27" s="108" t="str">
        <f>IF(入力!U27="","",入力!U27)</f>
        <v/>
      </c>
      <c r="V27" s="109" t="str">
        <f>IF(入力!V27="","",入力!V27)</f>
        <v/>
      </c>
      <c r="W27" s="245" t="str">
        <f>IF(入力!W27="","",入力!W27)</f>
        <v/>
      </c>
      <c r="X27" s="246" t="str">
        <f>IF(入力!X27="","",入力!X27)</f>
        <v/>
      </c>
      <c r="Y27" s="206" t="str">
        <f>IF(入力!Y27="", IF(入力!W27="",IF(入力!X27="","",入力!X27-入力!Q27),IF(入力!X27="",入力!W27-入力!Q27,IF(入力!W27&gt;入力!X27,入力!W27-入力!Q27,入力!X27-入力!Q27))),入力!Y27)</f>
        <v/>
      </c>
      <c r="Z27" s="206" t="str">
        <f>IF(入力!Z27="","",入力!Z27)</f>
        <v/>
      </c>
      <c r="AA27" s="206" t="str">
        <f>IF(入力!AA27="","",入力!AA27)</f>
        <v/>
      </c>
      <c r="AB27" s="206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06" t="str">
        <f>IF(入力!AC27="","",入力!AC27)</f>
        <v/>
      </c>
      <c r="AD27" s="206" t="str">
        <f>IF(入力!AD27="","",入力!AD27)</f>
        <v/>
      </c>
      <c r="AE27" s="206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06" t="str">
        <f>IF(入力!AF27="","",入力!AF27)</f>
        <v/>
      </c>
      <c r="AG27" s="206" t="str">
        <f>IF(入力!AG27="","",入力!AG27)</f>
        <v/>
      </c>
      <c r="AH27" s="206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05" t="str">
        <f>IF(入力!AI27="","",入力!AI27)</f>
        <v/>
      </c>
      <c r="AJ27" s="126" t="str">
        <f>IF(入力!AJ27="","",入力!AJ27)</f>
        <v/>
      </c>
      <c r="AK27" s="202" t="str">
        <f>IF(入力!AK27="","",入力!AK27)</f>
        <v/>
      </c>
      <c r="AL27" s="204" t="str">
        <f>IF(入力!AL27="","",入力!AL27)</f>
        <v/>
      </c>
      <c r="AM27" s="510" t="str">
        <f>IF(入力!AM27="","",入力!AM27)</f>
        <v/>
      </c>
      <c r="AN27" s="244" t="str">
        <f>IF(入力!AN27="","",入力!AN27)</f>
        <v/>
      </c>
      <c r="AO27" s="510" t="str">
        <f>IF(入力!AO27="","",入力!AO27)</f>
        <v/>
      </c>
      <c r="AP27" s="244" t="str">
        <f>IF(入力!AP27="","",入力!AP27)</f>
        <v/>
      </c>
      <c r="AQ27" s="510" t="str">
        <f>IF(入力!AQ27="","",入力!AQ27)</f>
        <v/>
      </c>
      <c r="AR27" s="244" t="str">
        <f>IF(入力!AR27="","",入力!AR27)</f>
        <v/>
      </c>
      <c r="AS27" s="134" t="str">
        <f>IF(入力!AS27="","",入力!AS27)</f>
        <v/>
      </c>
      <c r="AT27" s="265" t="str">
        <f>IF(入力!AT27="","",入力!AT27)</f>
        <v/>
      </c>
      <c r="AU27" s="128" t="str">
        <f>IF(入力!AU27="","",入力!AU27)</f>
        <v/>
      </c>
      <c r="AV27" s="268" t="str">
        <f>IF(入力!AV27="","",入力!AV27)</f>
        <v/>
      </c>
      <c r="AW27" s="128" t="str">
        <f>IF(入力!AW27="","",入力!AW27)</f>
        <v/>
      </c>
      <c r="AX27" s="269" t="str">
        <f>IF(入力!AX27="","",入力!AX27)</f>
        <v/>
      </c>
    </row>
    <row r="28" spans="1:51">
      <c r="A28" s="96">
        <f>IF(入力!A28="","",入力!A28)</f>
        <v>15</v>
      </c>
      <c r="B28" s="185" t="str">
        <f>IF(入力!B28="","",入力!B28)</f>
        <v/>
      </c>
      <c r="C28" s="185" t="str">
        <f>IF(入力!C28="","",入力!C28)</f>
        <v/>
      </c>
      <c r="D28" s="227" t="str">
        <f>IF(入力!D28="","",入力!D28)</f>
        <v/>
      </c>
      <c r="E28" s="417" t="str">
        <f>IF(入力!E28="", IF(D28="","",DATEDIF(D28,入力!$C$3,"Y")),入力!E28)</f>
        <v/>
      </c>
      <c r="F28" s="264" t="str">
        <f>IF(入力!F28="","",入力!F28)</f>
        <v/>
      </c>
      <c r="G28" s="185" t="str">
        <f>IF(入力!G28="","",入力!G28)</f>
        <v/>
      </c>
      <c r="H28" s="185" t="str">
        <f>IF(入力!H28="","",入力!H28)</f>
        <v/>
      </c>
      <c r="I28" s="264" t="str">
        <f>IF(入力!I28="","",入力!I28)</f>
        <v/>
      </c>
      <c r="J28" s="264" t="str">
        <f>IF(入力!J28="","",入力!J28)</f>
        <v/>
      </c>
      <c r="K28" s="159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IF(OR(入力!L28="",入力!M28="",入力!N28=""),"",(入力!L28-(入力!L28*(4.57/(1.0888-0.00153*(入力!M28+入力!N28))-4.142)*100)/100))</f>
        <v/>
      </c>
      <c r="P28" s="83" t="str">
        <f>IF(入力!P28="", IF(K28="","",L28/POWER(K28/100,2)),入力!P28)</f>
        <v/>
      </c>
      <c r="Q28" s="189" t="str">
        <f>IF(入力!Q28="","",入力!Q28)</f>
        <v/>
      </c>
      <c r="R28" s="244" t="str">
        <f>IF(入力!R28="","",入力!R28)</f>
        <v/>
      </c>
      <c r="S28" s="201" t="str">
        <f>IF(入力!S28="","",入力!S28)</f>
        <v/>
      </c>
      <c r="T28" s="200" t="str">
        <f>IF(入力!T28="","",入力!T28)</f>
        <v/>
      </c>
      <c r="U28" s="108" t="str">
        <f>IF(入力!U28="","",入力!U28)</f>
        <v/>
      </c>
      <c r="V28" s="109" t="str">
        <f>IF(入力!V28="","",入力!V28)</f>
        <v/>
      </c>
      <c r="W28" s="245" t="str">
        <f>IF(入力!W28="","",入力!W28)</f>
        <v/>
      </c>
      <c r="X28" s="246" t="str">
        <f>IF(入力!X28="","",入力!X28)</f>
        <v/>
      </c>
      <c r="Y28" s="206" t="str">
        <f>IF(入力!Y28="", IF(入力!W28="",IF(入力!X28="","",入力!X28-入力!Q28),IF(入力!X28="",入力!W28-入力!Q28,IF(入力!W28&gt;入力!X28,入力!W28-入力!Q28,入力!X28-入力!Q28))),入力!Y28)</f>
        <v/>
      </c>
      <c r="Z28" s="206" t="str">
        <f>IF(入力!Z28="","",入力!Z28)</f>
        <v/>
      </c>
      <c r="AA28" s="206" t="str">
        <f>IF(入力!AA28="","",入力!AA28)</f>
        <v/>
      </c>
      <c r="AB28" s="206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06" t="str">
        <f>IF(入力!AC28="","",入力!AC28)</f>
        <v/>
      </c>
      <c r="AD28" s="206" t="str">
        <f>IF(入力!AD28="","",入力!AD28)</f>
        <v/>
      </c>
      <c r="AE28" s="206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06" t="str">
        <f>IF(入力!AF28="","",入力!AF28)</f>
        <v/>
      </c>
      <c r="AG28" s="206" t="str">
        <f>IF(入力!AG28="","",入力!AG28)</f>
        <v/>
      </c>
      <c r="AH28" s="206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05" t="str">
        <f>IF(入力!AI28="","",入力!AI28)</f>
        <v/>
      </c>
      <c r="AJ28" s="126" t="str">
        <f>IF(入力!AJ28="","",入力!AJ28)</f>
        <v/>
      </c>
      <c r="AK28" s="202" t="str">
        <f>IF(入力!AK28="","",入力!AK28)</f>
        <v/>
      </c>
      <c r="AL28" s="204" t="str">
        <f>IF(入力!AL28="","",入力!AL28)</f>
        <v/>
      </c>
      <c r="AM28" s="510" t="str">
        <f>IF(入力!AM28="","",入力!AM28)</f>
        <v/>
      </c>
      <c r="AN28" s="244" t="str">
        <f>IF(入力!AN28="","",入力!AN28)</f>
        <v/>
      </c>
      <c r="AO28" s="510" t="str">
        <f>IF(入力!AO28="","",入力!AO28)</f>
        <v/>
      </c>
      <c r="AP28" s="244" t="str">
        <f>IF(入力!AP28="","",入力!AP28)</f>
        <v/>
      </c>
      <c r="AQ28" s="510" t="str">
        <f>IF(入力!AQ28="","",入力!AQ28)</f>
        <v/>
      </c>
      <c r="AR28" s="244" t="str">
        <f>IF(入力!AR28="","",入力!AR28)</f>
        <v/>
      </c>
      <c r="AS28" s="134" t="str">
        <f>IF(入力!AS28="","",入力!AS28)</f>
        <v/>
      </c>
      <c r="AT28" s="265" t="str">
        <f>IF(入力!AT28="","",入力!AT28)</f>
        <v/>
      </c>
      <c r="AU28" s="128" t="str">
        <f>IF(入力!AU28="","",入力!AU28)</f>
        <v/>
      </c>
      <c r="AV28" s="268" t="str">
        <f>IF(入力!AV28="","",入力!AV28)</f>
        <v/>
      </c>
      <c r="AW28" s="128" t="str">
        <f>IF(入力!AW28="","",入力!AW28)</f>
        <v/>
      </c>
      <c r="AX28" s="269" t="str">
        <f>IF(入力!AX28="","",入力!AX28)</f>
        <v/>
      </c>
    </row>
    <row r="29" spans="1:51">
      <c r="A29" s="96">
        <f>IF(入力!A29="","",入力!A29)</f>
        <v>16</v>
      </c>
      <c r="B29" s="185" t="str">
        <f>IF(入力!B29="","",入力!B29)</f>
        <v/>
      </c>
      <c r="C29" s="185" t="str">
        <f>IF(入力!C29="","",入力!C29)</f>
        <v/>
      </c>
      <c r="D29" s="227" t="str">
        <f>IF(入力!D29="","",入力!D29)</f>
        <v/>
      </c>
      <c r="E29" s="417" t="str">
        <f>IF(入力!E29="", IF(D29="","",DATEDIF(D29,入力!$C$3,"Y")),入力!E29)</f>
        <v/>
      </c>
      <c r="F29" s="264" t="str">
        <f>IF(入力!F29="","",入力!F29)</f>
        <v/>
      </c>
      <c r="G29" s="185" t="str">
        <f>IF(入力!G29="","",入力!G29)</f>
        <v/>
      </c>
      <c r="H29" s="185" t="str">
        <f>IF(入力!H29="","",入力!H29)</f>
        <v/>
      </c>
      <c r="I29" s="264" t="str">
        <f>IF(入力!I29="","",入力!I29)</f>
        <v/>
      </c>
      <c r="J29" s="264" t="str">
        <f>IF(入力!J29="","",入力!J29)</f>
        <v/>
      </c>
      <c r="K29" s="159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IF(OR(入力!L29="",入力!M29="",入力!N29=""),"",(入力!L29-(入力!L29*(4.57/(1.0888-0.00153*(入力!M29+入力!N29))-4.142)*100)/100))</f>
        <v/>
      </c>
      <c r="P29" s="83" t="str">
        <f>IF(入力!P29="", IF(K29="","",L29/POWER(K29/100,2)),入力!P29)</f>
        <v/>
      </c>
      <c r="Q29" s="189" t="str">
        <f>IF(入力!Q29="","",入力!Q29)</f>
        <v/>
      </c>
      <c r="R29" s="244" t="str">
        <f>IF(入力!R29="","",入力!R29)</f>
        <v/>
      </c>
      <c r="S29" s="201" t="str">
        <f>IF(入力!S29="","",入力!S29)</f>
        <v/>
      </c>
      <c r="T29" s="200" t="str">
        <f>IF(入力!T29="","",入力!T29)</f>
        <v/>
      </c>
      <c r="U29" s="108" t="str">
        <f>IF(入力!U29="","",入力!U29)</f>
        <v/>
      </c>
      <c r="V29" s="109" t="str">
        <f>IF(入力!V29="","",入力!V29)</f>
        <v/>
      </c>
      <c r="W29" s="245" t="str">
        <f>IF(入力!W29="","",入力!W29)</f>
        <v/>
      </c>
      <c r="X29" s="246" t="str">
        <f>IF(入力!X29="","",入力!X29)</f>
        <v/>
      </c>
      <c r="Y29" s="206" t="str">
        <f>IF(入力!Y29="", IF(入力!W29="",IF(入力!X29="","",入力!X29-入力!Q29),IF(入力!X29="",入力!W29-入力!Q29,IF(入力!W29&gt;入力!X29,入力!W29-入力!Q29,入力!X29-入力!Q29))),入力!Y29)</f>
        <v/>
      </c>
      <c r="Z29" s="206" t="str">
        <f>IF(入力!Z29="","",入力!Z29)</f>
        <v/>
      </c>
      <c r="AA29" s="206" t="str">
        <f>IF(入力!AA29="","",入力!AA29)</f>
        <v/>
      </c>
      <c r="AB29" s="206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06" t="str">
        <f>IF(入力!AC29="","",入力!AC29)</f>
        <v/>
      </c>
      <c r="AD29" s="206" t="str">
        <f>IF(入力!AD29="","",入力!AD29)</f>
        <v/>
      </c>
      <c r="AE29" s="206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06" t="str">
        <f>IF(入力!AF29="","",入力!AF29)</f>
        <v/>
      </c>
      <c r="AG29" s="206" t="str">
        <f>IF(入力!AG29="","",入力!AG29)</f>
        <v/>
      </c>
      <c r="AH29" s="206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05" t="str">
        <f>IF(入力!AI29="","",入力!AI29)</f>
        <v/>
      </c>
      <c r="AJ29" s="126" t="str">
        <f>IF(入力!AJ29="","",入力!AJ29)</f>
        <v/>
      </c>
      <c r="AK29" s="202" t="str">
        <f>IF(入力!AK29="","",入力!AK29)</f>
        <v/>
      </c>
      <c r="AL29" s="204" t="str">
        <f>IF(入力!AL29="","",入力!AL29)</f>
        <v/>
      </c>
      <c r="AM29" s="510" t="str">
        <f>IF(入力!AM29="","",入力!AM29)</f>
        <v/>
      </c>
      <c r="AN29" s="244" t="str">
        <f>IF(入力!AN29="","",入力!AN29)</f>
        <v/>
      </c>
      <c r="AO29" s="510" t="str">
        <f>IF(入力!AO29="","",入力!AO29)</f>
        <v/>
      </c>
      <c r="AP29" s="244" t="str">
        <f>IF(入力!AP29="","",入力!AP29)</f>
        <v/>
      </c>
      <c r="AQ29" s="510" t="str">
        <f>IF(入力!AQ29="","",入力!AQ29)</f>
        <v/>
      </c>
      <c r="AR29" s="244" t="str">
        <f>IF(入力!AR29="","",入力!AR29)</f>
        <v/>
      </c>
      <c r="AS29" s="134" t="str">
        <f>IF(入力!AS29="","",入力!AS29)</f>
        <v/>
      </c>
      <c r="AT29" s="265" t="str">
        <f>IF(入力!AT29="","",入力!AT29)</f>
        <v/>
      </c>
      <c r="AU29" s="128" t="str">
        <f>IF(入力!AU29="","",入力!AU29)</f>
        <v/>
      </c>
      <c r="AV29" s="268" t="str">
        <f>IF(入力!AV29="","",入力!AV29)</f>
        <v/>
      </c>
      <c r="AW29" s="128" t="str">
        <f>IF(入力!AW29="","",入力!AW29)</f>
        <v/>
      </c>
      <c r="AX29" s="269" t="str">
        <f>IF(入力!AX29="","",入力!AX29)</f>
        <v/>
      </c>
    </row>
    <row r="30" spans="1:51">
      <c r="A30" s="96">
        <f>IF(入力!A30="","",入力!A30)</f>
        <v>17</v>
      </c>
      <c r="B30" s="185" t="str">
        <f>IF(入力!B30="","",入力!B30)</f>
        <v/>
      </c>
      <c r="C30" s="185" t="str">
        <f>IF(入力!C30="","",入力!C30)</f>
        <v/>
      </c>
      <c r="D30" s="227" t="str">
        <f>IF(入力!D30="","",入力!D30)</f>
        <v/>
      </c>
      <c r="E30" s="417" t="str">
        <f>IF(入力!E30="", IF(D30="","",DATEDIF(D30,入力!$C$3,"Y")),入力!E30)</f>
        <v/>
      </c>
      <c r="F30" s="264" t="str">
        <f>IF(入力!F30="","",入力!F30)</f>
        <v/>
      </c>
      <c r="G30" s="185" t="str">
        <f>IF(入力!G30="","",入力!G30)</f>
        <v/>
      </c>
      <c r="H30" s="185" t="str">
        <f>IF(入力!H30="","",入力!H30)</f>
        <v/>
      </c>
      <c r="I30" s="264" t="str">
        <f>IF(入力!I30="","",入力!I30)</f>
        <v/>
      </c>
      <c r="J30" s="264" t="str">
        <f>IF(入力!J30="","",入力!J30)</f>
        <v/>
      </c>
      <c r="K30" s="159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IF(OR(入力!L30="",入力!M30="",入力!N30=""),"",(入力!L30-(入力!L30*(4.57/(1.0888-0.00153*(入力!M30+入力!N30))-4.142)*100)/100))</f>
        <v/>
      </c>
      <c r="P30" s="83" t="str">
        <f>IF(入力!P30="", IF(K30="","",L30/POWER(K30/100,2)),入力!P30)</f>
        <v/>
      </c>
      <c r="Q30" s="189" t="str">
        <f>IF(入力!Q30="","",入力!Q30)</f>
        <v/>
      </c>
      <c r="R30" s="244" t="str">
        <f>IF(入力!R30="","",入力!R30)</f>
        <v/>
      </c>
      <c r="S30" s="201" t="str">
        <f>IF(入力!S30="","",入力!S30)</f>
        <v/>
      </c>
      <c r="T30" s="200" t="str">
        <f>IF(入力!T30="","",入力!T30)</f>
        <v/>
      </c>
      <c r="U30" s="108" t="str">
        <f>IF(入力!U30="","",入力!U30)</f>
        <v/>
      </c>
      <c r="V30" s="109" t="str">
        <f>IF(入力!V30="","",入力!V30)</f>
        <v/>
      </c>
      <c r="W30" s="245" t="str">
        <f>IF(入力!W30="","",入力!W30)</f>
        <v/>
      </c>
      <c r="X30" s="246" t="str">
        <f>IF(入力!X30="","",入力!X30)</f>
        <v/>
      </c>
      <c r="Y30" s="206" t="str">
        <f>IF(入力!Y30="", IF(入力!W30="",IF(入力!X30="","",入力!X30-入力!Q30),IF(入力!X30="",入力!W30-入力!Q30,IF(入力!W30&gt;入力!X30,入力!W30-入力!Q30,入力!X30-入力!Q30))),入力!Y30)</f>
        <v/>
      </c>
      <c r="Z30" s="206" t="str">
        <f>IF(入力!Z30="","",入力!Z30)</f>
        <v/>
      </c>
      <c r="AA30" s="206" t="str">
        <f>IF(入力!AA30="","",入力!AA30)</f>
        <v/>
      </c>
      <c r="AB30" s="206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06" t="str">
        <f>IF(入力!AC30="","",入力!AC30)</f>
        <v/>
      </c>
      <c r="AD30" s="206" t="str">
        <f>IF(入力!AD30="","",入力!AD30)</f>
        <v/>
      </c>
      <c r="AE30" s="206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06" t="str">
        <f>IF(入力!AF30="","",入力!AF30)</f>
        <v/>
      </c>
      <c r="AG30" s="206" t="str">
        <f>IF(入力!AG30="","",入力!AG30)</f>
        <v/>
      </c>
      <c r="AH30" s="206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05" t="str">
        <f>IF(入力!AI30="","",入力!AI30)</f>
        <v/>
      </c>
      <c r="AJ30" s="126" t="str">
        <f>IF(入力!AJ30="","",入力!AJ30)</f>
        <v/>
      </c>
      <c r="AK30" s="202" t="str">
        <f>IF(入力!AK30="","",入力!AK30)</f>
        <v/>
      </c>
      <c r="AL30" s="204" t="str">
        <f>IF(入力!AL30="","",入力!AL30)</f>
        <v/>
      </c>
      <c r="AM30" s="510" t="str">
        <f>IF(入力!AM30="","",入力!AM30)</f>
        <v/>
      </c>
      <c r="AN30" s="244" t="str">
        <f>IF(入力!AN30="","",入力!AN30)</f>
        <v/>
      </c>
      <c r="AO30" s="510" t="str">
        <f>IF(入力!AO30="","",入力!AO30)</f>
        <v/>
      </c>
      <c r="AP30" s="244" t="str">
        <f>IF(入力!AP30="","",入力!AP30)</f>
        <v/>
      </c>
      <c r="AQ30" s="510" t="str">
        <f>IF(入力!AQ30="","",入力!AQ30)</f>
        <v/>
      </c>
      <c r="AR30" s="244" t="str">
        <f>IF(入力!AR30="","",入力!AR30)</f>
        <v/>
      </c>
      <c r="AS30" s="134" t="str">
        <f>IF(入力!AS30="","",入力!AS30)</f>
        <v/>
      </c>
      <c r="AT30" s="265" t="str">
        <f>IF(入力!AT30="","",入力!AT30)</f>
        <v/>
      </c>
      <c r="AU30" s="128" t="str">
        <f>IF(入力!AU30="","",入力!AU30)</f>
        <v/>
      </c>
      <c r="AV30" s="268" t="str">
        <f>IF(入力!AV30="","",入力!AV30)</f>
        <v/>
      </c>
      <c r="AW30" s="128" t="str">
        <f>IF(入力!AW30="","",入力!AW30)</f>
        <v/>
      </c>
      <c r="AX30" s="269" t="str">
        <f>IF(入力!AX30="","",入力!AX30)</f>
        <v/>
      </c>
    </row>
    <row r="31" spans="1:51">
      <c r="A31" s="96">
        <f>IF(入力!A31="","",入力!A31)</f>
        <v>18</v>
      </c>
      <c r="B31" s="185" t="str">
        <f>IF(入力!B31="","",入力!B31)</f>
        <v/>
      </c>
      <c r="C31" s="185" t="str">
        <f>IF(入力!C31="","",入力!C31)</f>
        <v/>
      </c>
      <c r="D31" s="227" t="str">
        <f>IF(入力!D31="","",入力!D31)</f>
        <v/>
      </c>
      <c r="E31" s="417" t="str">
        <f>IF(入力!E31="", IF(D31="","",DATEDIF(D31,入力!$C$3,"Y")),入力!E31)</f>
        <v/>
      </c>
      <c r="F31" s="264" t="str">
        <f>IF(入力!F31="","",入力!F31)</f>
        <v/>
      </c>
      <c r="G31" s="185" t="str">
        <f>IF(入力!G31="","",入力!G31)</f>
        <v/>
      </c>
      <c r="H31" s="185" t="str">
        <f>IF(入力!H31="","",入力!H31)</f>
        <v/>
      </c>
      <c r="I31" s="264" t="str">
        <f>IF(入力!I31="","",入力!I31)</f>
        <v/>
      </c>
      <c r="J31" s="264" t="str">
        <f>IF(入力!J31="","",入力!J31)</f>
        <v/>
      </c>
      <c r="K31" s="159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IF(OR(入力!L31="",入力!M31="",入力!N31=""),"",(入力!L31-(入力!L31*(4.57/(1.0888-0.00153*(入力!M31+入力!N31))-4.142)*100)/100))</f>
        <v/>
      </c>
      <c r="P31" s="83" t="str">
        <f>IF(入力!P31="", IF(K31="","",L31/POWER(K31/100,2)),入力!P31)</f>
        <v/>
      </c>
      <c r="Q31" s="189" t="str">
        <f>IF(入力!Q31="","",入力!Q31)</f>
        <v/>
      </c>
      <c r="R31" s="244" t="str">
        <f>IF(入力!R31="","",入力!R31)</f>
        <v/>
      </c>
      <c r="S31" s="201" t="str">
        <f>IF(入力!S31="","",入力!S31)</f>
        <v/>
      </c>
      <c r="T31" s="200" t="str">
        <f>IF(入力!T31="","",入力!T31)</f>
        <v/>
      </c>
      <c r="U31" s="108" t="str">
        <f>IF(入力!U31="","",入力!U31)</f>
        <v/>
      </c>
      <c r="V31" s="109" t="str">
        <f>IF(入力!V31="","",入力!V31)</f>
        <v/>
      </c>
      <c r="W31" s="245" t="str">
        <f>IF(入力!W31="","",入力!W31)</f>
        <v/>
      </c>
      <c r="X31" s="246" t="str">
        <f>IF(入力!X31="","",入力!X31)</f>
        <v/>
      </c>
      <c r="Y31" s="206" t="str">
        <f>IF(入力!Y31="", IF(入力!W31="",IF(入力!X31="","",入力!X31-入力!Q31),IF(入力!X31="",入力!W31-入力!Q31,IF(入力!W31&gt;入力!X31,入力!W31-入力!Q31,入力!X31-入力!Q31))),入力!Y31)</f>
        <v/>
      </c>
      <c r="Z31" s="206" t="str">
        <f>IF(入力!Z31="","",入力!Z31)</f>
        <v/>
      </c>
      <c r="AA31" s="206" t="str">
        <f>IF(入力!AA31="","",入力!AA31)</f>
        <v/>
      </c>
      <c r="AB31" s="206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06" t="str">
        <f>IF(入力!AC31="","",入力!AC31)</f>
        <v/>
      </c>
      <c r="AD31" s="206" t="str">
        <f>IF(入力!AD31="","",入力!AD31)</f>
        <v/>
      </c>
      <c r="AE31" s="206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06" t="str">
        <f>IF(入力!AF31="","",入力!AF31)</f>
        <v/>
      </c>
      <c r="AG31" s="206" t="str">
        <f>IF(入力!AG31="","",入力!AG31)</f>
        <v/>
      </c>
      <c r="AH31" s="206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05" t="str">
        <f>IF(入力!AI31="","",入力!AI31)</f>
        <v/>
      </c>
      <c r="AJ31" s="126" t="str">
        <f>IF(入力!AJ31="","",入力!AJ31)</f>
        <v/>
      </c>
      <c r="AK31" s="202" t="str">
        <f>IF(入力!AK31="","",入力!AK31)</f>
        <v/>
      </c>
      <c r="AL31" s="204" t="str">
        <f>IF(入力!AL31="","",入力!AL31)</f>
        <v/>
      </c>
      <c r="AM31" s="510" t="str">
        <f>IF(入力!AM31="","",入力!AM31)</f>
        <v/>
      </c>
      <c r="AN31" s="244" t="str">
        <f>IF(入力!AN31="","",入力!AN31)</f>
        <v/>
      </c>
      <c r="AO31" s="510" t="str">
        <f>IF(入力!AO31="","",入力!AO31)</f>
        <v/>
      </c>
      <c r="AP31" s="244" t="str">
        <f>IF(入力!AP31="","",入力!AP31)</f>
        <v/>
      </c>
      <c r="AQ31" s="510" t="str">
        <f>IF(入力!AQ31="","",入力!AQ31)</f>
        <v/>
      </c>
      <c r="AR31" s="244" t="str">
        <f>IF(入力!AR31="","",入力!AR31)</f>
        <v/>
      </c>
      <c r="AS31" s="134" t="str">
        <f>IF(入力!AS31="","",入力!AS31)</f>
        <v/>
      </c>
      <c r="AT31" s="265" t="str">
        <f>IF(入力!AT31="","",入力!AT31)</f>
        <v/>
      </c>
      <c r="AU31" s="128" t="str">
        <f>IF(入力!AU31="","",入力!AU31)</f>
        <v/>
      </c>
      <c r="AV31" s="268" t="str">
        <f>IF(入力!AV31="","",入力!AV31)</f>
        <v/>
      </c>
      <c r="AW31" s="128" t="str">
        <f>IF(入力!AW31="","",入力!AW31)</f>
        <v/>
      </c>
      <c r="AX31" s="269" t="str">
        <f>IF(入力!AX31="","",入力!AX31)</f>
        <v/>
      </c>
    </row>
    <row r="32" spans="1:51">
      <c r="A32" s="96">
        <f>IF(入力!A32="","",入力!A32)</f>
        <v>19</v>
      </c>
      <c r="B32" s="185" t="str">
        <f>IF(入力!B32="","",入力!B32)</f>
        <v/>
      </c>
      <c r="C32" s="185" t="str">
        <f>IF(入力!C32="","",入力!C32)</f>
        <v/>
      </c>
      <c r="D32" s="227" t="str">
        <f>IF(入力!D32="","",入力!D32)</f>
        <v/>
      </c>
      <c r="E32" s="417" t="str">
        <f>IF(入力!E32="", IF(D32="","",DATEDIF(D32,入力!$C$3,"Y")),入力!E32)</f>
        <v/>
      </c>
      <c r="F32" s="264" t="str">
        <f>IF(入力!F32="","",入力!F32)</f>
        <v/>
      </c>
      <c r="G32" s="185" t="str">
        <f>IF(入力!G32="","",入力!G32)</f>
        <v/>
      </c>
      <c r="H32" s="185" t="str">
        <f>IF(入力!H32="","",入力!H32)</f>
        <v/>
      </c>
      <c r="I32" s="264" t="str">
        <f>IF(入力!I32="","",入力!I32)</f>
        <v/>
      </c>
      <c r="J32" s="264" t="str">
        <f>IF(入力!J32="","",入力!J32)</f>
        <v/>
      </c>
      <c r="K32" s="159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IF(OR(入力!L32="",入力!M32="",入力!N32=""),"",(入力!L32-(入力!L32*(4.57/(1.0888-0.00153*(入力!M32+入力!N32))-4.142)*100)/100))</f>
        <v/>
      </c>
      <c r="P32" s="83" t="str">
        <f>IF(入力!P32="", IF(K32="","",L32/POWER(K32/100,2)),入力!P32)</f>
        <v/>
      </c>
      <c r="Q32" s="189" t="str">
        <f>IF(入力!Q32="","",入力!Q32)</f>
        <v/>
      </c>
      <c r="R32" s="244" t="str">
        <f>IF(入力!R32="","",入力!R32)</f>
        <v/>
      </c>
      <c r="S32" s="201" t="str">
        <f>IF(入力!S32="","",入力!S32)</f>
        <v/>
      </c>
      <c r="T32" s="200" t="str">
        <f>IF(入力!T32="","",入力!T32)</f>
        <v/>
      </c>
      <c r="U32" s="108" t="str">
        <f>IF(入力!U32="","",入力!U32)</f>
        <v/>
      </c>
      <c r="V32" s="109" t="str">
        <f>IF(入力!V32="","",入力!V32)</f>
        <v/>
      </c>
      <c r="W32" s="245" t="str">
        <f>IF(入力!W32="","",入力!W32)</f>
        <v/>
      </c>
      <c r="X32" s="246" t="str">
        <f>IF(入力!X32="","",入力!X32)</f>
        <v/>
      </c>
      <c r="Y32" s="206" t="str">
        <f>IF(入力!Y32="", IF(入力!W32="",IF(入力!X32="","",入力!X32-入力!Q32),IF(入力!X32="",入力!W32-入力!Q32,IF(入力!W32&gt;入力!X32,入力!W32-入力!Q32,入力!X32-入力!Q32))),入力!Y32)</f>
        <v/>
      </c>
      <c r="Z32" s="206" t="str">
        <f>IF(入力!Z32="","",入力!Z32)</f>
        <v/>
      </c>
      <c r="AA32" s="206" t="str">
        <f>IF(入力!AA32="","",入力!AA32)</f>
        <v/>
      </c>
      <c r="AB32" s="206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06" t="str">
        <f>IF(入力!AC32="","",入力!AC32)</f>
        <v/>
      </c>
      <c r="AD32" s="206" t="str">
        <f>IF(入力!AD32="","",入力!AD32)</f>
        <v/>
      </c>
      <c r="AE32" s="206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06" t="str">
        <f>IF(入力!AF32="","",入力!AF32)</f>
        <v/>
      </c>
      <c r="AG32" s="206" t="str">
        <f>IF(入力!AG32="","",入力!AG32)</f>
        <v/>
      </c>
      <c r="AH32" s="206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05" t="str">
        <f>IF(入力!AI32="","",入力!AI32)</f>
        <v/>
      </c>
      <c r="AJ32" s="126" t="str">
        <f>IF(入力!AJ32="","",入力!AJ32)</f>
        <v/>
      </c>
      <c r="AK32" s="202" t="str">
        <f>IF(入力!AK32="","",入力!AK32)</f>
        <v/>
      </c>
      <c r="AL32" s="204" t="str">
        <f>IF(入力!AL32="","",入力!AL32)</f>
        <v/>
      </c>
      <c r="AM32" s="510" t="str">
        <f>IF(入力!AM32="","",入力!AM32)</f>
        <v/>
      </c>
      <c r="AN32" s="244" t="str">
        <f>IF(入力!AN32="","",入力!AN32)</f>
        <v/>
      </c>
      <c r="AO32" s="510" t="str">
        <f>IF(入力!AO32="","",入力!AO32)</f>
        <v/>
      </c>
      <c r="AP32" s="244" t="str">
        <f>IF(入力!AP32="","",入力!AP32)</f>
        <v/>
      </c>
      <c r="AQ32" s="510" t="str">
        <f>IF(入力!AQ32="","",入力!AQ32)</f>
        <v/>
      </c>
      <c r="AR32" s="244" t="str">
        <f>IF(入力!AR32="","",入力!AR32)</f>
        <v/>
      </c>
      <c r="AS32" s="134" t="str">
        <f>IF(入力!AS32="","",入力!AS32)</f>
        <v/>
      </c>
      <c r="AT32" s="265" t="str">
        <f>IF(入力!AT32="","",入力!AT32)</f>
        <v/>
      </c>
      <c r="AU32" s="128" t="str">
        <f>IF(入力!AU32="","",入力!AU32)</f>
        <v/>
      </c>
      <c r="AV32" s="268" t="str">
        <f>IF(入力!AV32="","",入力!AV32)</f>
        <v/>
      </c>
      <c r="AW32" s="128" t="str">
        <f>IF(入力!AW32="","",入力!AW32)</f>
        <v/>
      </c>
      <c r="AX32" s="269" t="str">
        <f>IF(入力!AX32="","",入力!AX32)</f>
        <v/>
      </c>
    </row>
    <row r="33" spans="1:51">
      <c r="A33" s="96">
        <f>IF(入力!A33="","",入力!A33)</f>
        <v>20</v>
      </c>
      <c r="B33" s="185" t="str">
        <f>IF(入力!B33="","",入力!B33)</f>
        <v/>
      </c>
      <c r="C33" s="185" t="str">
        <f>IF(入力!C33="","",入力!C33)</f>
        <v/>
      </c>
      <c r="D33" s="227" t="str">
        <f>IF(入力!D33="","",入力!D33)</f>
        <v/>
      </c>
      <c r="E33" s="417" t="str">
        <f>IF(入力!E33="", IF(D33="","",DATEDIF(D33,入力!$C$3,"Y")),入力!E33)</f>
        <v/>
      </c>
      <c r="F33" s="264" t="str">
        <f>IF(入力!F33="","",入力!F33)</f>
        <v/>
      </c>
      <c r="G33" s="185" t="str">
        <f>IF(入力!G33="","",入力!G33)</f>
        <v/>
      </c>
      <c r="H33" s="185" t="str">
        <f>IF(入力!H33="","",入力!H33)</f>
        <v/>
      </c>
      <c r="I33" s="264" t="str">
        <f>IF(入力!I33="","",入力!I33)</f>
        <v/>
      </c>
      <c r="J33" s="264" t="str">
        <f>IF(入力!J33="","",入力!J33)</f>
        <v/>
      </c>
      <c r="K33" s="159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IF(OR(入力!L33="",入力!M33="",入力!N33=""),"",(入力!L33-(入力!L33*(4.57/(1.0888-0.00153*(入力!M33+入力!N33))-4.142)*100)/100))</f>
        <v/>
      </c>
      <c r="P33" s="83" t="str">
        <f>IF(入力!P33="", IF(K33="","",L33/POWER(K33/100,2)),入力!P33)</f>
        <v/>
      </c>
      <c r="Q33" s="189" t="str">
        <f>IF(入力!Q33="","",入力!Q33)</f>
        <v/>
      </c>
      <c r="R33" s="244" t="str">
        <f>IF(入力!R33="","",入力!R33)</f>
        <v/>
      </c>
      <c r="S33" s="201" t="str">
        <f>IF(入力!S33="","",入力!S33)</f>
        <v/>
      </c>
      <c r="T33" s="200" t="str">
        <f>IF(入力!T33="","",入力!T33)</f>
        <v/>
      </c>
      <c r="U33" s="108" t="str">
        <f>IF(入力!U33="","",入力!U33)</f>
        <v/>
      </c>
      <c r="V33" s="109" t="str">
        <f>IF(入力!V33="","",入力!V33)</f>
        <v/>
      </c>
      <c r="W33" s="245" t="str">
        <f>IF(入力!W33="","",入力!W33)</f>
        <v/>
      </c>
      <c r="X33" s="246" t="str">
        <f>IF(入力!X33="","",入力!X33)</f>
        <v/>
      </c>
      <c r="Y33" s="206" t="str">
        <f>IF(入力!Y33="", IF(入力!W33="",IF(入力!X33="","",入力!X33-入力!Q33),IF(入力!X33="",入力!W33-入力!Q33,IF(入力!W33&gt;入力!X33,入力!W33-入力!Q33,入力!X33-入力!Q33))),入力!Y33)</f>
        <v/>
      </c>
      <c r="Z33" s="206" t="str">
        <f>IF(入力!Z33="","",入力!Z33)</f>
        <v/>
      </c>
      <c r="AA33" s="206" t="str">
        <f>IF(入力!AA33="","",入力!AA33)</f>
        <v/>
      </c>
      <c r="AB33" s="206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06" t="str">
        <f>IF(入力!AC33="","",入力!AC33)</f>
        <v/>
      </c>
      <c r="AD33" s="206" t="str">
        <f>IF(入力!AD33="","",入力!AD33)</f>
        <v/>
      </c>
      <c r="AE33" s="206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06" t="str">
        <f>IF(入力!AF33="","",入力!AF33)</f>
        <v/>
      </c>
      <c r="AG33" s="206" t="str">
        <f>IF(入力!AG33="","",入力!AG33)</f>
        <v/>
      </c>
      <c r="AH33" s="206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05" t="str">
        <f>IF(入力!AI33="","",入力!AI33)</f>
        <v/>
      </c>
      <c r="AJ33" s="126" t="str">
        <f>IF(入力!AJ33="","",入力!AJ33)</f>
        <v/>
      </c>
      <c r="AK33" s="202" t="str">
        <f>IF(入力!AK33="","",入力!AK33)</f>
        <v/>
      </c>
      <c r="AL33" s="204" t="str">
        <f>IF(入力!AL33="","",入力!AL33)</f>
        <v/>
      </c>
      <c r="AM33" s="510" t="str">
        <f>IF(入力!AM33="","",入力!AM33)</f>
        <v/>
      </c>
      <c r="AN33" s="244" t="str">
        <f>IF(入力!AN33="","",入力!AN33)</f>
        <v/>
      </c>
      <c r="AO33" s="510" t="str">
        <f>IF(入力!AO33="","",入力!AO33)</f>
        <v/>
      </c>
      <c r="AP33" s="244" t="str">
        <f>IF(入力!AP33="","",入力!AP33)</f>
        <v/>
      </c>
      <c r="AQ33" s="510" t="str">
        <f>IF(入力!AQ33="","",入力!AQ33)</f>
        <v/>
      </c>
      <c r="AR33" s="244" t="str">
        <f>IF(入力!AR33="","",入力!AR33)</f>
        <v/>
      </c>
      <c r="AS33" s="134" t="str">
        <f>IF(入力!AS33="","",入力!AS33)</f>
        <v/>
      </c>
      <c r="AT33" s="265" t="str">
        <f>IF(入力!AT33="","",入力!AT33)</f>
        <v/>
      </c>
      <c r="AU33" s="128" t="str">
        <f>IF(入力!AU33="","",入力!AU33)</f>
        <v/>
      </c>
      <c r="AV33" s="268" t="str">
        <f>IF(入力!AV33="","",入力!AV33)</f>
        <v/>
      </c>
      <c r="AW33" s="128" t="str">
        <f>IF(入力!AW33="","",入力!AW33)</f>
        <v/>
      </c>
      <c r="AX33" s="269" t="str">
        <f>IF(入力!AX33="","",入力!AX33)</f>
        <v/>
      </c>
    </row>
    <row r="34" spans="1:51">
      <c r="A34" s="96">
        <f>IF(入力!A34="","",入力!A34)</f>
        <v>21</v>
      </c>
      <c r="B34" s="185" t="str">
        <f>IF(入力!B34="","",入力!B34)</f>
        <v/>
      </c>
      <c r="C34" s="185" t="str">
        <f>IF(入力!C34="","",入力!C34)</f>
        <v/>
      </c>
      <c r="D34" s="227" t="str">
        <f>IF(入力!D34="","",入力!D34)</f>
        <v/>
      </c>
      <c r="E34" s="417" t="str">
        <f>IF(入力!E34="", IF(D34="","",DATEDIF(D34,入力!$C$3,"Y")),入力!E34)</f>
        <v/>
      </c>
      <c r="F34" s="264" t="str">
        <f>IF(入力!F34="","",入力!F34)</f>
        <v/>
      </c>
      <c r="G34" s="185" t="str">
        <f>IF(入力!G34="","",入力!G34)</f>
        <v/>
      </c>
      <c r="H34" s="185" t="str">
        <f>IF(入力!H34="","",入力!H34)</f>
        <v/>
      </c>
      <c r="I34" s="264" t="str">
        <f>IF(入力!I34="","",入力!I34)</f>
        <v/>
      </c>
      <c r="J34" s="264" t="str">
        <f>IF(入力!J34="","",入力!J34)</f>
        <v/>
      </c>
      <c r="K34" s="159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IF(OR(入力!L34="",入力!M34="",入力!N34=""),"",(入力!L34-(入力!L34*(4.57/(1.0888-0.00153*(入力!M34+入力!N34))-4.142)*100)/100))</f>
        <v/>
      </c>
      <c r="P34" s="83" t="str">
        <f>IF(入力!P34="", IF(K34="","",L34/POWER(K34/100,2)),入力!P34)</f>
        <v/>
      </c>
      <c r="Q34" s="189" t="str">
        <f>IF(入力!Q34="","",入力!Q34)</f>
        <v/>
      </c>
      <c r="R34" s="244" t="str">
        <f>IF(入力!R34="","",入力!R34)</f>
        <v/>
      </c>
      <c r="S34" s="201" t="str">
        <f>IF(入力!S34="","",入力!S34)</f>
        <v/>
      </c>
      <c r="T34" s="200" t="str">
        <f>IF(入力!T34="","",入力!T34)</f>
        <v/>
      </c>
      <c r="U34" s="108" t="str">
        <f>IF(入力!U34="","",入力!U34)</f>
        <v/>
      </c>
      <c r="V34" s="109" t="str">
        <f>IF(入力!V34="","",入力!V34)</f>
        <v/>
      </c>
      <c r="W34" s="245" t="str">
        <f>IF(入力!W34="","",入力!W34)</f>
        <v/>
      </c>
      <c r="X34" s="246" t="str">
        <f>IF(入力!X34="","",入力!X34)</f>
        <v/>
      </c>
      <c r="Y34" s="206" t="str">
        <f>IF(入力!Y34="", IF(入力!W34="",IF(入力!X34="","",入力!X34-入力!Q34),IF(入力!X34="",入力!W34-入力!Q34,IF(入力!W34&gt;入力!X34,入力!W34-入力!Q34,入力!X34-入力!Q34))),入力!Y34)</f>
        <v/>
      </c>
      <c r="Z34" s="206" t="str">
        <f>IF(入力!Z34="","",入力!Z34)</f>
        <v/>
      </c>
      <c r="AA34" s="206" t="str">
        <f>IF(入力!AA34="","",入力!AA34)</f>
        <v/>
      </c>
      <c r="AB34" s="206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06" t="str">
        <f>IF(入力!AC34="","",入力!AC34)</f>
        <v/>
      </c>
      <c r="AD34" s="206" t="str">
        <f>IF(入力!AD34="","",入力!AD34)</f>
        <v/>
      </c>
      <c r="AE34" s="206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06" t="str">
        <f>IF(入力!AF34="","",入力!AF34)</f>
        <v/>
      </c>
      <c r="AG34" s="206" t="str">
        <f>IF(入力!AG34="","",入力!AG34)</f>
        <v/>
      </c>
      <c r="AH34" s="206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05" t="str">
        <f>IF(入力!AI34="","",入力!AI34)</f>
        <v/>
      </c>
      <c r="AJ34" s="126" t="str">
        <f>IF(入力!AJ34="","",入力!AJ34)</f>
        <v/>
      </c>
      <c r="AK34" s="202" t="str">
        <f>IF(入力!AK34="","",入力!AK34)</f>
        <v/>
      </c>
      <c r="AL34" s="204" t="str">
        <f>IF(入力!AL34="","",入力!AL34)</f>
        <v/>
      </c>
      <c r="AM34" s="510" t="str">
        <f>IF(入力!AM34="","",入力!AM34)</f>
        <v/>
      </c>
      <c r="AN34" s="244" t="str">
        <f>IF(入力!AN34="","",入力!AN34)</f>
        <v/>
      </c>
      <c r="AO34" s="510" t="str">
        <f>IF(入力!AO34="","",入力!AO34)</f>
        <v/>
      </c>
      <c r="AP34" s="244" t="str">
        <f>IF(入力!AP34="","",入力!AP34)</f>
        <v/>
      </c>
      <c r="AQ34" s="510" t="str">
        <f>IF(入力!AQ34="","",入力!AQ34)</f>
        <v/>
      </c>
      <c r="AR34" s="244" t="str">
        <f>IF(入力!AR34="","",入力!AR34)</f>
        <v/>
      </c>
      <c r="AS34" s="134" t="str">
        <f>IF(入力!AS34="","",入力!AS34)</f>
        <v/>
      </c>
      <c r="AT34" s="265" t="str">
        <f>IF(入力!AT34="","",入力!AT34)</f>
        <v/>
      </c>
      <c r="AU34" s="128" t="str">
        <f>IF(入力!AU34="","",入力!AU34)</f>
        <v/>
      </c>
      <c r="AV34" s="268" t="str">
        <f>IF(入力!AV34="","",入力!AV34)</f>
        <v/>
      </c>
      <c r="AW34" s="128" t="str">
        <f>IF(入力!AW34="","",入力!AW34)</f>
        <v/>
      </c>
      <c r="AX34" s="269" t="str">
        <f>IF(入力!AX34="","",入力!AX34)</f>
        <v/>
      </c>
    </row>
    <row r="35" spans="1:51">
      <c r="A35" s="96">
        <f>IF(入力!A35="","",入力!A35)</f>
        <v>22</v>
      </c>
      <c r="B35" s="185" t="str">
        <f>IF(入力!B35="","",入力!B35)</f>
        <v/>
      </c>
      <c r="C35" s="185" t="str">
        <f>IF(入力!C35="","",入力!C35)</f>
        <v/>
      </c>
      <c r="D35" s="227" t="str">
        <f>IF(入力!D35="","",入力!D35)</f>
        <v/>
      </c>
      <c r="E35" s="417" t="str">
        <f>IF(入力!E35="", IF(D35="","",DATEDIF(D35,入力!$C$3,"Y")),入力!E35)</f>
        <v/>
      </c>
      <c r="F35" s="264" t="str">
        <f>IF(入力!F35="","",入力!F35)</f>
        <v/>
      </c>
      <c r="G35" s="185" t="str">
        <f>IF(入力!G35="","",入力!G35)</f>
        <v/>
      </c>
      <c r="H35" s="185" t="str">
        <f>IF(入力!H35="","",入力!H35)</f>
        <v/>
      </c>
      <c r="I35" s="264" t="str">
        <f>IF(入力!I35="","",入力!I35)</f>
        <v/>
      </c>
      <c r="J35" s="264" t="str">
        <f>IF(入力!J35="","",入力!J35)</f>
        <v/>
      </c>
      <c r="K35" s="159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IF(OR(入力!L35="",入力!M35="",入力!N35=""),"",(入力!L35-(入力!L35*(4.57/(1.0888-0.00153*(入力!M35+入力!N35))-4.142)*100)/100))</f>
        <v/>
      </c>
      <c r="P35" s="83" t="str">
        <f>IF(入力!P35="", IF(K35="","",L35/POWER(K35/100,2)),入力!P35)</f>
        <v/>
      </c>
      <c r="Q35" s="189" t="str">
        <f>IF(入力!Q35="","",入力!Q35)</f>
        <v/>
      </c>
      <c r="R35" s="244" t="str">
        <f>IF(入力!R35="","",入力!R35)</f>
        <v/>
      </c>
      <c r="S35" s="201" t="str">
        <f>IF(入力!S35="","",入力!S35)</f>
        <v/>
      </c>
      <c r="T35" s="200" t="str">
        <f>IF(入力!T35="","",入力!T35)</f>
        <v/>
      </c>
      <c r="U35" s="108" t="str">
        <f>IF(入力!U35="","",入力!U35)</f>
        <v/>
      </c>
      <c r="V35" s="109" t="str">
        <f>IF(入力!V35="","",入力!V35)</f>
        <v/>
      </c>
      <c r="W35" s="245" t="str">
        <f>IF(入力!W35="","",入力!W35)</f>
        <v/>
      </c>
      <c r="X35" s="246" t="str">
        <f>IF(入力!X35="","",入力!X35)</f>
        <v/>
      </c>
      <c r="Y35" s="206" t="str">
        <f>IF(入力!Y35="", IF(入力!W35="",IF(入力!X35="","",入力!X35-入力!Q35),IF(入力!X35="",入力!W35-入力!Q35,IF(入力!W35&gt;入力!X35,入力!W35-入力!Q35,入力!X35-入力!Q35))),入力!Y35)</f>
        <v/>
      </c>
      <c r="Z35" s="206" t="str">
        <f>IF(入力!Z35="","",入力!Z35)</f>
        <v/>
      </c>
      <c r="AA35" s="206" t="str">
        <f>IF(入力!AA35="","",入力!AA35)</f>
        <v/>
      </c>
      <c r="AB35" s="206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06" t="str">
        <f>IF(入力!AC35="","",入力!AC35)</f>
        <v/>
      </c>
      <c r="AD35" s="206" t="str">
        <f>IF(入力!AD35="","",入力!AD35)</f>
        <v/>
      </c>
      <c r="AE35" s="206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06" t="str">
        <f>IF(入力!AF35="","",入力!AF35)</f>
        <v/>
      </c>
      <c r="AG35" s="206" t="str">
        <f>IF(入力!AG35="","",入力!AG35)</f>
        <v/>
      </c>
      <c r="AH35" s="206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05" t="str">
        <f>IF(入力!AI35="","",入力!AI35)</f>
        <v/>
      </c>
      <c r="AJ35" s="126" t="str">
        <f>IF(入力!AJ35="","",入力!AJ35)</f>
        <v/>
      </c>
      <c r="AK35" s="202" t="str">
        <f>IF(入力!AK35="","",入力!AK35)</f>
        <v/>
      </c>
      <c r="AL35" s="204" t="str">
        <f>IF(入力!AL35="","",入力!AL35)</f>
        <v/>
      </c>
      <c r="AM35" s="510" t="str">
        <f>IF(入力!AM35="","",入力!AM35)</f>
        <v/>
      </c>
      <c r="AN35" s="244" t="str">
        <f>IF(入力!AN35="","",入力!AN35)</f>
        <v/>
      </c>
      <c r="AO35" s="510" t="str">
        <f>IF(入力!AO35="","",入力!AO35)</f>
        <v/>
      </c>
      <c r="AP35" s="244" t="str">
        <f>IF(入力!AP35="","",入力!AP35)</f>
        <v/>
      </c>
      <c r="AQ35" s="510" t="str">
        <f>IF(入力!AQ35="","",入力!AQ35)</f>
        <v/>
      </c>
      <c r="AR35" s="244" t="str">
        <f>IF(入力!AR35="","",入力!AR35)</f>
        <v/>
      </c>
      <c r="AS35" s="134" t="str">
        <f>IF(入力!AS35="","",入力!AS35)</f>
        <v/>
      </c>
      <c r="AT35" s="265" t="str">
        <f>IF(入力!AT35="","",入力!AT35)</f>
        <v/>
      </c>
      <c r="AU35" s="128" t="str">
        <f>IF(入力!AU35="","",入力!AU35)</f>
        <v/>
      </c>
      <c r="AV35" s="268" t="str">
        <f>IF(入力!AV35="","",入力!AV35)</f>
        <v/>
      </c>
      <c r="AW35" s="128" t="str">
        <f>IF(入力!AW35="","",入力!AW35)</f>
        <v/>
      </c>
      <c r="AX35" s="269" t="str">
        <f>IF(入力!AX35="","",入力!AX35)</f>
        <v/>
      </c>
    </row>
    <row r="36" spans="1:51">
      <c r="A36" s="96">
        <f>IF(入力!A36="","",入力!A36)</f>
        <v>23</v>
      </c>
      <c r="B36" s="185" t="str">
        <f>IF(入力!B36="","",入力!B36)</f>
        <v/>
      </c>
      <c r="C36" s="185" t="str">
        <f>IF(入力!C36="","",入力!C36)</f>
        <v/>
      </c>
      <c r="D36" s="227" t="str">
        <f>IF(入力!D36="","",入力!D36)</f>
        <v/>
      </c>
      <c r="E36" s="417" t="str">
        <f>IF(入力!E36="", IF(D36="","",DATEDIF(D36,入力!$C$3,"Y")),入力!E36)</f>
        <v/>
      </c>
      <c r="F36" s="264" t="str">
        <f>IF(入力!F36="","",入力!F36)</f>
        <v/>
      </c>
      <c r="G36" s="185" t="str">
        <f>IF(入力!G36="","",入力!G36)</f>
        <v/>
      </c>
      <c r="H36" s="185" t="str">
        <f>IF(入力!H36="","",入力!H36)</f>
        <v/>
      </c>
      <c r="I36" s="264" t="str">
        <f>IF(入力!I36="","",入力!I36)</f>
        <v/>
      </c>
      <c r="J36" s="264" t="str">
        <f>IF(入力!J36="","",入力!J36)</f>
        <v/>
      </c>
      <c r="K36" s="159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IF(OR(入力!L36="",入力!M36="",入力!N36=""),"",(入力!L36-(入力!L36*(4.57/(1.0888-0.00153*(入力!M36+入力!N36))-4.142)*100)/100))</f>
        <v/>
      </c>
      <c r="P36" s="83" t="str">
        <f>IF(入力!P36="", IF(K36="","",L36/POWER(K36/100,2)),入力!P36)</f>
        <v/>
      </c>
      <c r="Q36" s="189" t="str">
        <f>IF(入力!Q36="","",入力!Q36)</f>
        <v/>
      </c>
      <c r="R36" s="244" t="str">
        <f>IF(入力!R36="","",入力!R36)</f>
        <v/>
      </c>
      <c r="S36" s="201" t="str">
        <f>IF(入力!S36="","",入力!S36)</f>
        <v/>
      </c>
      <c r="T36" s="200" t="str">
        <f>IF(入力!T36="","",入力!T36)</f>
        <v/>
      </c>
      <c r="U36" s="108" t="str">
        <f>IF(入力!U36="","",入力!U36)</f>
        <v/>
      </c>
      <c r="V36" s="109" t="str">
        <f>IF(入力!V36="","",入力!V36)</f>
        <v/>
      </c>
      <c r="W36" s="245" t="str">
        <f>IF(入力!W36="","",入力!W36)</f>
        <v/>
      </c>
      <c r="X36" s="246" t="str">
        <f>IF(入力!X36="","",入力!X36)</f>
        <v/>
      </c>
      <c r="Y36" s="206" t="str">
        <f>IF(入力!Y36="", IF(入力!W36="",IF(入力!X36="","",入力!X36-入力!Q36),IF(入力!X36="",入力!W36-入力!Q36,IF(入力!W36&gt;入力!X36,入力!W36-入力!Q36,入力!X36-入力!Q36))),入力!Y36)</f>
        <v/>
      </c>
      <c r="Z36" s="206" t="str">
        <f>IF(入力!Z36="","",入力!Z36)</f>
        <v/>
      </c>
      <c r="AA36" s="206" t="str">
        <f>IF(入力!AA36="","",入力!AA36)</f>
        <v/>
      </c>
      <c r="AB36" s="206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06" t="str">
        <f>IF(入力!AC36="","",入力!AC36)</f>
        <v/>
      </c>
      <c r="AD36" s="206" t="str">
        <f>IF(入力!AD36="","",入力!AD36)</f>
        <v/>
      </c>
      <c r="AE36" s="206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06" t="str">
        <f>IF(入力!AF36="","",入力!AF36)</f>
        <v/>
      </c>
      <c r="AG36" s="206" t="str">
        <f>IF(入力!AG36="","",入力!AG36)</f>
        <v/>
      </c>
      <c r="AH36" s="206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05" t="str">
        <f>IF(入力!AI36="","",入力!AI36)</f>
        <v/>
      </c>
      <c r="AJ36" s="126" t="str">
        <f>IF(入力!AJ36="","",入力!AJ36)</f>
        <v/>
      </c>
      <c r="AK36" s="202" t="str">
        <f>IF(入力!AK36="","",入力!AK36)</f>
        <v/>
      </c>
      <c r="AL36" s="204" t="str">
        <f>IF(入力!AL36="","",入力!AL36)</f>
        <v/>
      </c>
      <c r="AM36" s="510" t="str">
        <f>IF(入力!AM36="","",入力!AM36)</f>
        <v/>
      </c>
      <c r="AN36" s="244" t="str">
        <f>IF(入力!AN36="","",入力!AN36)</f>
        <v/>
      </c>
      <c r="AO36" s="510" t="str">
        <f>IF(入力!AO36="","",入力!AO36)</f>
        <v/>
      </c>
      <c r="AP36" s="244" t="str">
        <f>IF(入力!AP36="","",入力!AP36)</f>
        <v/>
      </c>
      <c r="AQ36" s="510" t="str">
        <f>IF(入力!AQ36="","",入力!AQ36)</f>
        <v/>
      </c>
      <c r="AR36" s="244" t="str">
        <f>IF(入力!AR36="","",入力!AR36)</f>
        <v/>
      </c>
      <c r="AS36" s="134" t="str">
        <f>IF(入力!AS36="","",入力!AS36)</f>
        <v/>
      </c>
      <c r="AT36" s="265" t="str">
        <f>IF(入力!AT36="","",入力!AT36)</f>
        <v/>
      </c>
      <c r="AU36" s="128" t="str">
        <f>IF(入力!AU36="","",入力!AU36)</f>
        <v/>
      </c>
      <c r="AV36" s="268" t="str">
        <f>IF(入力!AV36="","",入力!AV36)</f>
        <v/>
      </c>
      <c r="AW36" s="128" t="str">
        <f>IF(入力!AW36="","",入力!AW36)</f>
        <v/>
      </c>
      <c r="AX36" s="269" t="str">
        <f>IF(入力!AX36="","",入力!AX36)</f>
        <v/>
      </c>
    </row>
    <row r="37" spans="1:51">
      <c r="A37" s="96">
        <f>IF(入力!A37="","",入力!A37)</f>
        <v>24</v>
      </c>
      <c r="B37" s="185" t="str">
        <f>IF(入力!B37="","",入力!B37)</f>
        <v/>
      </c>
      <c r="C37" s="185" t="str">
        <f>IF(入力!C37="","",入力!C37)</f>
        <v/>
      </c>
      <c r="D37" s="227" t="str">
        <f>IF(入力!D37="","",入力!D37)</f>
        <v/>
      </c>
      <c r="E37" s="417" t="str">
        <f>IF(入力!E37="", IF(D37="","",DATEDIF(D37,入力!$C$3,"Y")),入力!E37)</f>
        <v/>
      </c>
      <c r="F37" s="264" t="str">
        <f>IF(入力!F37="","",入力!F37)</f>
        <v/>
      </c>
      <c r="G37" s="185" t="str">
        <f>IF(入力!G37="","",入力!G37)</f>
        <v/>
      </c>
      <c r="H37" s="185" t="str">
        <f>IF(入力!H37="","",入力!H37)</f>
        <v/>
      </c>
      <c r="I37" s="264" t="str">
        <f>IF(入力!I37="","",入力!I37)</f>
        <v/>
      </c>
      <c r="J37" s="264" t="str">
        <f>IF(入力!J37="","",入力!J37)</f>
        <v/>
      </c>
      <c r="K37" s="159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IF(OR(入力!L37="",入力!M37="",入力!N37=""),"",(入力!L37-(入力!L37*(4.57/(1.0888-0.00153*(入力!M37+入力!N37))-4.142)*100)/100))</f>
        <v/>
      </c>
      <c r="P37" s="83" t="str">
        <f>IF(入力!P37="", IF(K37="","",L37/POWER(K37/100,2)),入力!P37)</f>
        <v/>
      </c>
      <c r="Q37" s="189" t="str">
        <f>IF(入力!Q37="","",入力!Q37)</f>
        <v/>
      </c>
      <c r="R37" s="244" t="str">
        <f>IF(入力!R37="","",入力!R37)</f>
        <v/>
      </c>
      <c r="S37" s="201" t="str">
        <f>IF(入力!S37="","",入力!S37)</f>
        <v/>
      </c>
      <c r="T37" s="200" t="str">
        <f>IF(入力!T37="","",入力!T37)</f>
        <v/>
      </c>
      <c r="U37" s="108" t="str">
        <f>IF(入力!U37="","",入力!U37)</f>
        <v/>
      </c>
      <c r="V37" s="109" t="str">
        <f>IF(入力!V37="","",入力!V37)</f>
        <v/>
      </c>
      <c r="W37" s="245" t="str">
        <f>IF(入力!W37="","",入力!W37)</f>
        <v/>
      </c>
      <c r="X37" s="246" t="str">
        <f>IF(入力!X37="","",入力!X37)</f>
        <v/>
      </c>
      <c r="Y37" s="206" t="str">
        <f>IF(入力!Y37="", IF(入力!W37="",IF(入力!X37="","",入力!X37-入力!Q37),IF(入力!X37="",入力!W37-入力!Q37,IF(入力!W37&gt;入力!X37,入力!W37-入力!Q37,入力!X37-入力!Q37))),入力!Y37)</f>
        <v/>
      </c>
      <c r="Z37" s="206" t="str">
        <f>IF(入力!Z37="","",入力!Z37)</f>
        <v/>
      </c>
      <c r="AA37" s="206" t="str">
        <f>IF(入力!AA37="","",入力!AA37)</f>
        <v/>
      </c>
      <c r="AB37" s="206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06" t="str">
        <f>IF(入力!AC37="","",入力!AC37)</f>
        <v/>
      </c>
      <c r="AD37" s="206" t="str">
        <f>IF(入力!AD37="","",入力!AD37)</f>
        <v/>
      </c>
      <c r="AE37" s="206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06" t="str">
        <f>IF(入力!AF37="","",入力!AF37)</f>
        <v/>
      </c>
      <c r="AG37" s="206" t="str">
        <f>IF(入力!AG37="","",入力!AG37)</f>
        <v/>
      </c>
      <c r="AH37" s="206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05" t="str">
        <f>IF(入力!AI37="","",入力!AI37)</f>
        <v/>
      </c>
      <c r="AJ37" s="126" t="str">
        <f>IF(入力!AJ37="","",入力!AJ37)</f>
        <v/>
      </c>
      <c r="AK37" s="202" t="str">
        <f>IF(入力!AK37="","",入力!AK37)</f>
        <v/>
      </c>
      <c r="AL37" s="204" t="str">
        <f>IF(入力!AL37="","",入力!AL37)</f>
        <v/>
      </c>
      <c r="AM37" s="510" t="str">
        <f>IF(入力!AM37="","",入力!AM37)</f>
        <v/>
      </c>
      <c r="AN37" s="244" t="str">
        <f>IF(入力!AN37="","",入力!AN37)</f>
        <v/>
      </c>
      <c r="AO37" s="510" t="str">
        <f>IF(入力!AO37="","",入力!AO37)</f>
        <v/>
      </c>
      <c r="AP37" s="244" t="str">
        <f>IF(入力!AP37="","",入力!AP37)</f>
        <v/>
      </c>
      <c r="AQ37" s="510" t="str">
        <f>IF(入力!AQ37="","",入力!AQ37)</f>
        <v/>
      </c>
      <c r="AR37" s="244" t="str">
        <f>IF(入力!AR37="","",入力!AR37)</f>
        <v/>
      </c>
      <c r="AS37" s="134" t="str">
        <f>IF(入力!AS37="","",入力!AS37)</f>
        <v/>
      </c>
      <c r="AT37" s="265" t="str">
        <f>IF(入力!AT37="","",入力!AT37)</f>
        <v/>
      </c>
      <c r="AU37" s="128" t="str">
        <f>IF(入力!AU37="","",入力!AU37)</f>
        <v/>
      </c>
      <c r="AV37" s="268" t="str">
        <f>IF(入力!AV37="","",入力!AV37)</f>
        <v/>
      </c>
      <c r="AW37" s="128" t="str">
        <f>IF(入力!AW37="","",入力!AW37)</f>
        <v/>
      </c>
      <c r="AX37" s="269" t="str">
        <f>IF(入力!AX37="","",入力!AX37)</f>
        <v/>
      </c>
    </row>
    <row r="38" spans="1:51">
      <c r="A38" s="96">
        <f>IF(入力!A38="","",入力!A38)</f>
        <v>25</v>
      </c>
      <c r="B38" s="185" t="str">
        <f>IF(入力!B38="","",入力!B38)</f>
        <v/>
      </c>
      <c r="C38" s="185" t="str">
        <f>IF(入力!C38="","",入力!C38)</f>
        <v/>
      </c>
      <c r="D38" s="227" t="str">
        <f>IF(入力!D38="","",入力!D38)</f>
        <v/>
      </c>
      <c r="E38" s="417" t="str">
        <f>IF(入力!E38="", IF(D38="","",DATEDIF(D38,入力!$C$3,"Y")),入力!E38)</f>
        <v/>
      </c>
      <c r="F38" s="264" t="str">
        <f>IF(入力!F38="","",入力!F38)</f>
        <v/>
      </c>
      <c r="G38" s="185" t="str">
        <f>IF(入力!G38="","",入力!G38)</f>
        <v/>
      </c>
      <c r="H38" s="185" t="str">
        <f>IF(入力!H38="","",入力!H38)</f>
        <v/>
      </c>
      <c r="I38" s="264" t="str">
        <f>IF(入力!I38="","",入力!I38)</f>
        <v/>
      </c>
      <c r="J38" s="264" t="str">
        <f>IF(入力!J38="","",入力!J38)</f>
        <v/>
      </c>
      <c r="K38" s="159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IF(OR(入力!L38="",入力!M38="",入力!N38=""),"",(入力!L38-(入力!L38*(4.57/(1.0888-0.00153*(入力!M38+入力!N38))-4.142)*100)/100))</f>
        <v/>
      </c>
      <c r="P38" s="83" t="str">
        <f>IF(入力!P38="", IF(K38="","",L38/POWER(K38/100,2)),入力!P38)</f>
        <v/>
      </c>
      <c r="Q38" s="189" t="str">
        <f>IF(入力!Q38="","",入力!Q38)</f>
        <v/>
      </c>
      <c r="R38" s="244" t="str">
        <f>IF(入力!R38="","",入力!R38)</f>
        <v/>
      </c>
      <c r="S38" s="201" t="str">
        <f>IF(入力!S38="","",入力!S38)</f>
        <v/>
      </c>
      <c r="T38" s="200" t="str">
        <f>IF(入力!T38="","",入力!T38)</f>
        <v/>
      </c>
      <c r="U38" s="108" t="str">
        <f>IF(入力!U38="","",入力!U38)</f>
        <v/>
      </c>
      <c r="V38" s="109" t="str">
        <f>IF(入力!V38="","",入力!V38)</f>
        <v/>
      </c>
      <c r="W38" s="245" t="str">
        <f>IF(入力!W38="","",入力!W38)</f>
        <v/>
      </c>
      <c r="X38" s="246" t="str">
        <f>IF(入力!X38="","",入力!X38)</f>
        <v/>
      </c>
      <c r="Y38" s="206" t="str">
        <f>IF(入力!Y38="", IF(入力!W38="",IF(入力!X38="","",入力!X38-入力!Q38),IF(入力!X38="",入力!W38-入力!Q38,IF(入力!W38&gt;入力!X38,入力!W38-入力!Q38,入力!X38-入力!Q38))),入力!Y38)</f>
        <v/>
      </c>
      <c r="Z38" s="206" t="str">
        <f>IF(入力!Z38="","",入力!Z38)</f>
        <v/>
      </c>
      <c r="AA38" s="206" t="str">
        <f>IF(入力!AA38="","",入力!AA38)</f>
        <v/>
      </c>
      <c r="AB38" s="206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06" t="str">
        <f>IF(入力!AC38="","",入力!AC38)</f>
        <v/>
      </c>
      <c r="AD38" s="206" t="str">
        <f>IF(入力!AD38="","",入力!AD38)</f>
        <v/>
      </c>
      <c r="AE38" s="206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06" t="str">
        <f>IF(入力!AF38="","",入力!AF38)</f>
        <v/>
      </c>
      <c r="AG38" s="206" t="str">
        <f>IF(入力!AG38="","",入力!AG38)</f>
        <v/>
      </c>
      <c r="AH38" s="206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05" t="str">
        <f>IF(入力!AI38="","",入力!AI38)</f>
        <v/>
      </c>
      <c r="AJ38" s="126" t="str">
        <f>IF(入力!AJ38="","",入力!AJ38)</f>
        <v/>
      </c>
      <c r="AK38" s="202" t="str">
        <f>IF(入力!AK38="","",入力!AK38)</f>
        <v/>
      </c>
      <c r="AL38" s="204" t="str">
        <f>IF(入力!AL38="","",入力!AL38)</f>
        <v/>
      </c>
      <c r="AM38" s="510" t="str">
        <f>IF(入力!AM38="","",入力!AM38)</f>
        <v/>
      </c>
      <c r="AN38" s="244" t="str">
        <f>IF(入力!AN38="","",入力!AN38)</f>
        <v/>
      </c>
      <c r="AO38" s="510" t="str">
        <f>IF(入力!AO38="","",入力!AO38)</f>
        <v/>
      </c>
      <c r="AP38" s="244" t="str">
        <f>IF(入力!AP38="","",入力!AP38)</f>
        <v/>
      </c>
      <c r="AQ38" s="510" t="str">
        <f>IF(入力!AQ38="","",入力!AQ38)</f>
        <v/>
      </c>
      <c r="AR38" s="244" t="str">
        <f>IF(入力!AR38="","",入力!AR38)</f>
        <v/>
      </c>
      <c r="AS38" s="134" t="str">
        <f>IF(入力!AS38="","",入力!AS38)</f>
        <v/>
      </c>
      <c r="AT38" s="265" t="str">
        <f>IF(入力!AT38="","",入力!AT38)</f>
        <v/>
      </c>
      <c r="AU38" s="128" t="str">
        <f>IF(入力!AU38="","",入力!AU38)</f>
        <v/>
      </c>
      <c r="AV38" s="268" t="str">
        <f>IF(入力!AV38="","",入力!AV38)</f>
        <v/>
      </c>
      <c r="AW38" s="128" t="str">
        <f>IF(入力!AW38="","",入力!AW38)</f>
        <v/>
      </c>
      <c r="AX38" s="269" t="str">
        <f>IF(入力!AX38="","",入力!AX38)</f>
        <v/>
      </c>
    </row>
    <row r="39" spans="1:51">
      <c r="A39" s="96">
        <f>IF(入力!A39="","",入力!A39)</f>
        <v>26</v>
      </c>
      <c r="B39" s="185" t="str">
        <f>IF(入力!B39="","",入力!B39)</f>
        <v/>
      </c>
      <c r="C39" s="185" t="str">
        <f>IF(入力!C39="","",入力!C39)</f>
        <v/>
      </c>
      <c r="D39" s="227" t="str">
        <f>IF(入力!D39="","",入力!D39)</f>
        <v/>
      </c>
      <c r="E39" s="417" t="str">
        <f>IF(入力!E39="", IF(D39="","",DATEDIF(D39,入力!$C$3,"Y")),入力!E39)</f>
        <v/>
      </c>
      <c r="F39" s="264" t="str">
        <f>IF(入力!F39="","",入力!F39)</f>
        <v/>
      </c>
      <c r="G39" s="185" t="str">
        <f>IF(入力!G39="","",入力!G39)</f>
        <v/>
      </c>
      <c r="H39" s="185" t="str">
        <f>IF(入力!H39="","",入力!H39)</f>
        <v/>
      </c>
      <c r="I39" s="416" t="str">
        <f>IF(入力!I39="","",入力!I39)</f>
        <v/>
      </c>
      <c r="J39" s="416" t="str">
        <f>IF(入力!J39="","",入力!J39)</f>
        <v/>
      </c>
      <c r="K39" s="159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IF(OR(入力!L39="",入力!M39="",入力!N39=""),"",(入力!L39-(入力!L39*(4.57/(1.0888-0.00153*(入力!M39+入力!N39))-4.142)*100)/100))</f>
        <v/>
      </c>
      <c r="P39" s="83" t="str">
        <f>IF(入力!P39="", IF(K39="","",L39/POWER(K39/100,2)),入力!P39)</f>
        <v/>
      </c>
      <c r="Q39" s="189" t="str">
        <f>IF(入力!Q39="","",入力!Q39)</f>
        <v/>
      </c>
      <c r="R39" s="244" t="str">
        <f>IF(入力!R39="","",入力!R39)</f>
        <v/>
      </c>
      <c r="S39" s="201" t="str">
        <f>IF(入力!S39="","",入力!S39)</f>
        <v/>
      </c>
      <c r="T39" s="200" t="str">
        <f>IF(入力!T39="","",入力!T39)</f>
        <v/>
      </c>
      <c r="U39" s="108" t="str">
        <f>IF(入力!U39="","",入力!U39)</f>
        <v/>
      </c>
      <c r="V39" s="109" t="str">
        <f>IF(入力!V39="","",入力!V39)</f>
        <v/>
      </c>
      <c r="W39" s="245" t="str">
        <f>IF(入力!W39="","",入力!W39)</f>
        <v/>
      </c>
      <c r="X39" s="246" t="str">
        <f>IF(入力!X39="","",入力!X39)</f>
        <v/>
      </c>
      <c r="Y39" s="206" t="str">
        <f>IF(入力!Y39="", IF(入力!W39="",IF(入力!X39="","",入力!X39-入力!Q39),IF(入力!X39="",入力!W39-入力!Q39,IF(入力!W39&gt;入力!X39,入力!W39-入力!Q39,入力!X39-入力!Q39))),入力!Y39)</f>
        <v/>
      </c>
      <c r="Z39" s="206" t="str">
        <f>IF(入力!Z39="","",入力!Z39)</f>
        <v/>
      </c>
      <c r="AA39" s="206" t="str">
        <f>IF(入力!AA39="","",入力!AA39)</f>
        <v/>
      </c>
      <c r="AB39" s="206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06" t="str">
        <f>IF(入力!AC39="","",入力!AC39)</f>
        <v/>
      </c>
      <c r="AD39" s="206" t="str">
        <f>IF(入力!AD39="","",入力!AD39)</f>
        <v/>
      </c>
      <c r="AE39" s="206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06" t="str">
        <f>IF(入力!AF39="","",入力!AF39)</f>
        <v/>
      </c>
      <c r="AG39" s="206" t="str">
        <f>IF(入力!AG39="","",入力!AG39)</f>
        <v/>
      </c>
      <c r="AH39" s="206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05" t="str">
        <f>IF(入力!AI39="","",入力!AI39)</f>
        <v/>
      </c>
      <c r="AJ39" s="126" t="str">
        <f>IF(入力!AJ39="","",入力!AJ39)</f>
        <v/>
      </c>
      <c r="AK39" s="202" t="str">
        <f>IF(入力!AK39="","",入力!AK39)</f>
        <v/>
      </c>
      <c r="AL39" s="204" t="str">
        <f>IF(入力!AL39="","",入力!AL39)</f>
        <v/>
      </c>
      <c r="AM39" s="510" t="str">
        <f>IF(入力!AM39="","",入力!AM39)</f>
        <v/>
      </c>
      <c r="AN39" s="244" t="str">
        <f>IF(入力!AN39="","",入力!AN39)</f>
        <v/>
      </c>
      <c r="AO39" s="510" t="str">
        <f>IF(入力!AO39="","",入力!AO39)</f>
        <v/>
      </c>
      <c r="AP39" s="244" t="str">
        <f>IF(入力!AP39="","",入力!AP39)</f>
        <v/>
      </c>
      <c r="AQ39" s="510" t="str">
        <f>IF(入力!AQ39="","",入力!AQ39)</f>
        <v/>
      </c>
      <c r="AR39" s="244" t="str">
        <f>IF(入力!AR39="","",入力!AR39)</f>
        <v/>
      </c>
      <c r="AS39" s="134" t="str">
        <f>IF(入力!AS39="","",入力!AS39)</f>
        <v/>
      </c>
      <c r="AT39" s="265" t="str">
        <f>IF(入力!AT39="","",入力!AT39)</f>
        <v/>
      </c>
      <c r="AU39" s="128" t="str">
        <f>IF(入力!AU39="","",入力!AU39)</f>
        <v/>
      </c>
      <c r="AV39" s="268" t="str">
        <f>IF(入力!AV39="","",入力!AV39)</f>
        <v/>
      </c>
      <c r="AW39" s="128" t="str">
        <f>IF(入力!AW39="","",入力!AW39)</f>
        <v/>
      </c>
      <c r="AX39" s="269" t="str">
        <f>IF(入力!AX39="","",入力!AX39)</f>
        <v/>
      </c>
    </row>
    <row r="40" spans="1:51">
      <c r="A40" s="96">
        <f>IF(入力!A40="","",入力!A40)</f>
        <v>27</v>
      </c>
      <c r="B40" s="185" t="str">
        <f>IF(入力!B40="","",入力!B40)</f>
        <v/>
      </c>
      <c r="C40" s="185" t="str">
        <f>IF(入力!C40="","",入力!C40)</f>
        <v/>
      </c>
      <c r="D40" s="227" t="str">
        <f>IF(入力!D40="","",入力!D40)</f>
        <v/>
      </c>
      <c r="E40" s="417" t="str">
        <f>IF(入力!E40="", IF(D40="","",DATEDIF(D40,入力!$C$3,"Y")),入力!E40)</f>
        <v/>
      </c>
      <c r="F40" s="264" t="str">
        <f>IF(入力!F40="","",入力!F40)</f>
        <v/>
      </c>
      <c r="G40" s="185" t="str">
        <f>IF(入力!G40="","",入力!G40)</f>
        <v/>
      </c>
      <c r="H40" s="185" t="str">
        <f>IF(入力!H40="","",入力!H40)</f>
        <v/>
      </c>
      <c r="I40" s="416" t="str">
        <f>IF(入力!I40="","",入力!I40)</f>
        <v/>
      </c>
      <c r="J40" s="416" t="str">
        <f>IF(入力!J40="","",入力!J40)</f>
        <v/>
      </c>
      <c r="K40" s="159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IF(OR(入力!L40="",入力!M40="",入力!N40=""),"",(入力!L40-(入力!L40*(4.57/(1.0888-0.00153*(入力!M40+入力!N40))-4.142)*100)/100))</f>
        <v/>
      </c>
      <c r="P40" s="83" t="str">
        <f>IF(入力!P40="", IF(K40="","",L40/POWER(K40/100,2)),入力!P40)</f>
        <v/>
      </c>
      <c r="Q40" s="189" t="str">
        <f>IF(入力!Q40="","",入力!Q40)</f>
        <v/>
      </c>
      <c r="R40" s="244" t="str">
        <f>IF(入力!R40="","",入力!R40)</f>
        <v/>
      </c>
      <c r="S40" s="201" t="str">
        <f>IF(入力!S40="","",入力!S40)</f>
        <v/>
      </c>
      <c r="T40" s="200" t="str">
        <f>IF(入力!T40="","",入力!T40)</f>
        <v/>
      </c>
      <c r="U40" s="108" t="str">
        <f>IF(入力!U40="","",入力!U40)</f>
        <v/>
      </c>
      <c r="V40" s="109" t="str">
        <f>IF(入力!V40="","",入力!V40)</f>
        <v/>
      </c>
      <c r="W40" s="245" t="str">
        <f>IF(入力!W40="","",入力!W40)</f>
        <v/>
      </c>
      <c r="X40" s="246" t="str">
        <f>IF(入力!X40="","",入力!X40)</f>
        <v/>
      </c>
      <c r="Y40" s="206" t="str">
        <f>IF(入力!Y40="", IF(入力!W40="",IF(入力!X40="","",入力!X40-入力!Q40),IF(入力!X40="",入力!W40-入力!Q40,IF(入力!W40&gt;入力!X40,入力!W40-入力!Q40,入力!X40-入力!Q40))),入力!Y40)</f>
        <v/>
      </c>
      <c r="Z40" s="206" t="str">
        <f>IF(入力!Z40="","",入力!Z40)</f>
        <v/>
      </c>
      <c r="AA40" s="206" t="str">
        <f>IF(入力!AA40="","",入力!AA40)</f>
        <v/>
      </c>
      <c r="AB40" s="206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06" t="str">
        <f>IF(入力!AC40="","",入力!AC40)</f>
        <v/>
      </c>
      <c r="AD40" s="206" t="str">
        <f>IF(入力!AD40="","",入力!AD40)</f>
        <v/>
      </c>
      <c r="AE40" s="206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06" t="str">
        <f>IF(入力!AF40="","",入力!AF40)</f>
        <v/>
      </c>
      <c r="AG40" s="206" t="str">
        <f>IF(入力!AG40="","",入力!AG40)</f>
        <v/>
      </c>
      <c r="AH40" s="206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05" t="str">
        <f>IF(入力!AI40="","",入力!AI40)</f>
        <v/>
      </c>
      <c r="AJ40" s="126" t="str">
        <f>IF(入力!AJ40="","",入力!AJ40)</f>
        <v/>
      </c>
      <c r="AK40" s="202" t="str">
        <f>IF(入力!AK40="","",入力!AK40)</f>
        <v/>
      </c>
      <c r="AL40" s="204" t="str">
        <f>IF(入力!AL40="","",入力!AL40)</f>
        <v/>
      </c>
      <c r="AM40" s="510" t="str">
        <f>IF(入力!AM40="","",入力!AM40)</f>
        <v/>
      </c>
      <c r="AN40" s="244" t="str">
        <f>IF(入力!AN40="","",入力!AN40)</f>
        <v/>
      </c>
      <c r="AO40" s="510" t="str">
        <f>IF(入力!AO40="","",入力!AO40)</f>
        <v/>
      </c>
      <c r="AP40" s="244" t="str">
        <f>IF(入力!AP40="","",入力!AP40)</f>
        <v/>
      </c>
      <c r="AQ40" s="510" t="str">
        <f>IF(入力!AQ40="","",入力!AQ40)</f>
        <v/>
      </c>
      <c r="AR40" s="244" t="str">
        <f>IF(入力!AR40="","",入力!AR40)</f>
        <v/>
      </c>
      <c r="AS40" s="134" t="str">
        <f>IF(入力!AS40="","",入力!AS40)</f>
        <v/>
      </c>
      <c r="AT40" s="265" t="str">
        <f>IF(入力!AT40="","",入力!AT40)</f>
        <v/>
      </c>
      <c r="AU40" s="128" t="str">
        <f>IF(入力!AU40="","",入力!AU40)</f>
        <v/>
      </c>
      <c r="AV40" s="268" t="str">
        <f>IF(入力!AV40="","",入力!AV40)</f>
        <v/>
      </c>
      <c r="AW40" s="128" t="str">
        <f>IF(入力!AW40="","",入力!AW40)</f>
        <v/>
      </c>
      <c r="AX40" s="269" t="str">
        <f>IF(入力!AX40="","",入力!AX40)</f>
        <v/>
      </c>
    </row>
    <row r="41" spans="1:51">
      <c r="A41" s="96">
        <f>IF(入力!A41="","",入力!A41)</f>
        <v>28</v>
      </c>
      <c r="B41" s="185" t="str">
        <f>IF(入力!B41="","",入力!B41)</f>
        <v/>
      </c>
      <c r="C41" s="185" t="str">
        <f>IF(入力!C41="","",入力!C41)</f>
        <v/>
      </c>
      <c r="D41" s="227" t="str">
        <f>IF(入力!D41="","",入力!D41)</f>
        <v/>
      </c>
      <c r="E41" s="417" t="str">
        <f>IF(入力!E41="", IF(D41="","",DATEDIF(D41,入力!$C$3,"Y")),入力!E41)</f>
        <v/>
      </c>
      <c r="F41" s="264" t="str">
        <f>IF(入力!F41="","",入力!F41)</f>
        <v/>
      </c>
      <c r="G41" s="185" t="str">
        <f>IF(入力!G41="","",入力!G41)</f>
        <v/>
      </c>
      <c r="H41" s="185" t="str">
        <f>IF(入力!H41="","",入力!H41)</f>
        <v/>
      </c>
      <c r="I41" s="416" t="str">
        <f>IF(入力!I41="","",入力!I41)</f>
        <v/>
      </c>
      <c r="J41" s="416" t="str">
        <f>IF(入力!J41="","",入力!J41)</f>
        <v/>
      </c>
      <c r="K41" s="159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IF(OR(入力!L41="",入力!M41="",入力!N41=""),"",(入力!L41-(入力!L41*(4.57/(1.0888-0.00153*(入力!M41+入力!N41))-4.142)*100)/100))</f>
        <v/>
      </c>
      <c r="P41" s="83" t="str">
        <f>IF(入力!P41="", IF(K41="","",L41/POWER(K41/100,2)),入力!P41)</f>
        <v/>
      </c>
      <c r="Q41" s="189" t="str">
        <f>IF(入力!Q41="","",入力!Q41)</f>
        <v/>
      </c>
      <c r="R41" s="244" t="str">
        <f>IF(入力!R41="","",入力!R41)</f>
        <v/>
      </c>
      <c r="S41" s="201" t="str">
        <f>IF(入力!S41="","",入力!S41)</f>
        <v/>
      </c>
      <c r="T41" s="200" t="str">
        <f>IF(入力!T41="","",入力!T41)</f>
        <v/>
      </c>
      <c r="U41" s="108" t="str">
        <f>IF(入力!U41="","",入力!U41)</f>
        <v/>
      </c>
      <c r="V41" s="109" t="str">
        <f>IF(入力!V41="","",入力!V41)</f>
        <v/>
      </c>
      <c r="W41" s="245" t="str">
        <f>IF(入力!W41="","",入力!W41)</f>
        <v/>
      </c>
      <c r="X41" s="246" t="str">
        <f>IF(入力!X41="","",入力!X41)</f>
        <v/>
      </c>
      <c r="Y41" s="206" t="str">
        <f>IF(入力!Y41="", IF(入力!W41="",IF(入力!X41="","",入力!X41-入力!Q41),IF(入力!X41="",入力!W41-入力!Q41,IF(入力!W41&gt;入力!X41,入力!W41-入力!Q41,入力!X41-入力!Q41))),入力!Y41)</f>
        <v/>
      </c>
      <c r="Z41" s="206" t="str">
        <f>IF(入力!Z41="","",入力!Z41)</f>
        <v/>
      </c>
      <c r="AA41" s="206" t="str">
        <f>IF(入力!AA41="","",入力!AA41)</f>
        <v/>
      </c>
      <c r="AB41" s="206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06" t="str">
        <f>IF(入力!AC41="","",入力!AC41)</f>
        <v/>
      </c>
      <c r="AD41" s="206" t="str">
        <f>IF(入力!AD41="","",入力!AD41)</f>
        <v/>
      </c>
      <c r="AE41" s="206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06" t="str">
        <f>IF(入力!AF41="","",入力!AF41)</f>
        <v/>
      </c>
      <c r="AG41" s="206" t="str">
        <f>IF(入力!AG41="","",入力!AG41)</f>
        <v/>
      </c>
      <c r="AH41" s="206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05" t="str">
        <f>IF(入力!AI41="","",入力!AI41)</f>
        <v/>
      </c>
      <c r="AJ41" s="126" t="str">
        <f>IF(入力!AJ41="","",入力!AJ41)</f>
        <v/>
      </c>
      <c r="AK41" s="202" t="str">
        <f>IF(入力!AK41="","",入力!AK41)</f>
        <v/>
      </c>
      <c r="AL41" s="204" t="str">
        <f>IF(入力!AL41="","",入力!AL41)</f>
        <v/>
      </c>
      <c r="AM41" s="510" t="str">
        <f>IF(入力!AM41="","",入力!AM41)</f>
        <v/>
      </c>
      <c r="AN41" s="244" t="str">
        <f>IF(入力!AN41="","",入力!AN41)</f>
        <v/>
      </c>
      <c r="AO41" s="510" t="str">
        <f>IF(入力!AO41="","",入力!AO41)</f>
        <v/>
      </c>
      <c r="AP41" s="244" t="str">
        <f>IF(入力!AP41="","",入力!AP41)</f>
        <v/>
      </c>
      <c r="AQ41" s="510" t="str">
        <f>IF(入力!AQ41="","",入力!AQ41)</f>
        <v/>
      </c>
      <c r="AR41" s="244" t="str">
        <f>IF(入力!AR41="","",入力!AR41)</f>
        <v/>
      </c>
      <c r="AS41" s="134" t="str">
        <f>IF(入力!AS41="","",入力!AS41)</f>
        <v/>
      </c>
      <c r="AT41" s="265" t="str">
        <f>IF(入力!AT41="","",入力!AT41)</f>
        <v/>
      </c>
      <c r="AU41" s="128" t="str">
        <f>IF(入力!AU41="","",入力!AU41)</f>
        <v/>
      </c>
      <c r="AV41" s="268" t="str">
        <f>IF(入力!AV41="","",入力!AV41)</f>
        <v/>
      </c>
      <c r="AW41" s="128" t="str">
        <f>IF(入力!AW41="","",入力!AW41)</f>
        <v/>
      </c>
      <c r="AX41" s="269" t="str">
        <f>IF(入力!AX41="","",入力!AX41)</f>
        <v/>
      </c>
    </row>
    <row r="42" spans="1:51">
      <c r="A42" s="96">
        <f>IF(入力!A42="","",入力!A42)</f>
        <v>29</v>
      </c>
      <c r="B42" s="185" t="str">
        <f>IF(入力!B42="","",入力!B42)</f>
        <v/>
      </c>
      <c r="C42" s="185" t="str">
        <f>IF(入力!C42="","",入力!C42)</f>
        <v/>
      </c>
      <c r="D42" s="227" t="str">
        <f>IF(入力!D42="","",入力!D42)</f>
        <v/>
      </c>
      <c r="E42" s="417" t="str">
        <f>IF(入力!E42="", IF(D42="","",DATEDIF(D42,入力!$C$3,"Y")),入力!E42)</f>
        <v/>
      </c>
      <c r="F42" s="264" t="str">
        <f>IF(入力!F42="","",入力!F42)</f>
        <v/>
      </c>
      <c r="G42" s="185" t="str">
        <f>IF(入力!G42="","",入力!G42)</f>
        <v/>
      </c>
      <c r="H42" s="185" t="str">
        <f>IF(入力!H42="","",入力!H42)</f>
        <v/>
      </c>
      <c r="I42" s="416" t="str">
        <f>IF(入力!I42="","",入力!I42)</f>
        <v/>
      </c>
      <c r="J42" s="416" t="str">
        <f>IF(入力!J42="","",入力!J42)</f>
        <v/>
      </c>
      <c r="K42" s="159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IF(OR(入力!L42="",入力!M42="",入力!N42=""),"",(入力!L42-(入力!L42*(4.57/(1.0888-0.00153*(入力!M42+入力!N42))-4.142)*100)/100))</f>
        <v/>
      </c>
      <c r="P42" s="83" t="str">
        <f>IF(入力!P42="", IF(K42="","",L42/POWER(K42/100,2)),入力!P42)</f>
        <v/>
      </c>
      <c r="Q42" s="189" t="str">
        <f>IF(入力!Q42="","",入力!Q42)</f>
        <v/>
      </c>
      <c r="R42" s="244" t="str">
        <f>IF(入力!R42="","",入力!R42)</f>
        <v/>
      </c>
      <c r="S42" s="201" t="str">
        <f>IF(入力!S42="","",入力!S42)</f>
        <v/>
      </c>
      <c r="T42" s="200" t="str">
        <f>IF(入力!T42="","",入力!T42)</f>
        <v/>
      </c>
      <c r="U42" s="108" t="str">
        <f>IF(入力!U42="","",入力!U42)</f>
        <v/>
      </c>
      <c r="V42" s="109" t="str">
        <f>IF(入力!V42="","",入力!V42)</f>
        <v/>
      </c>
      <c r="W42" s="245" t="str">
        <f>IF(入力!W42="","",入力!W42)</f>
        <v/>
      </c>
      <c r="X42" s="246" t="str">
        <f>IF(入力!X42="","",入力!X42)</f>
        <v/>
      </c>
      <c r="Y42" s="206" t="str">
        <f>IF(入力!Y42="", IF(入力!W42="",IF(入力!X42="","",入力!X42-入力!Q42),IF(入力!X42="",入力!W42-入力!Q42,IF(入力!W42&gt;入力!X42,入力!W42-入力!Q42,入力!X42-入力!Q42))),入力!Y42)</f>
        <v/>
      </c>
      <c r="Z42" s="206" t="str">
        <f>IF(入力!Z42="","",入力!Z42)</f>
        <v/>
      </c>
      <c r="AA42" s="206" t="str">
        <f>IF(入力!AA42="","",入力!AA42)</f>
        <v/>
      </c>
      <c r="AB42" s="206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06" t="str">
        <f>IF(入力!AC42="","",入力!AC42)</f>
        <v/>
      </c>
      <c r="AD42" s="206" t="str">
        <f>IF(入力!AD42="","",入力!AD42)</f>
        <v/>
      </c>
      <c r="AE42" s="206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06" t="str">
        <f>IF(入力!AF42="","",入力!AF42)</f>
        <v/>
      </c>
      <c r="AG42" s="206" t="str">
        <f>IF(入力!AG42="","",入力!AG42)</f>
        <v/>
      </c>
      <c r="AH42" s="206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05" t="str">
        <f>IF(入力!AI42="","",入力!AI42)</f>
        <v/>
      </c>
      <c r="AJ42" s="126" t="str">
        <f>IF(入力!AJ42="","",入力!AJ42)</f>
        <v/>
      </c>
      <c r="AK42" s="202" t="str">
        <f>IF(入力!AK42="","",入力!AK42)</f>
        <v/>
      </c>
      <c r="AL42" s="204" t="str">
        <f>IF(入力!AL42="","",入力!AL42)</f>
        <v/>
      </c>
      <c r="AM42" s="510" t="str">
        <f>IF(入力!AM42="","",入力!AM42)</f>
        <v/>
      </c>
      <c r="AN42" s="244" t="str">
        <f>IF(入力!AN42="","",入力!AN42)</f>
        <v/>
      </c>
      <c r="AO42" s="510" t="str">
        <f>IF(入力!AO42="","",入力!AO42)</f>
        <v/>
      </c>
      <c r="AP42" s="244" t="str">
        <f>IF(入力!AP42="","",入力!AP42)</f>
        <v/>
      </c>
      <c r="AQ42" s="510" t="str">
        <f>IF(入力!AQ42="","",入力!AQ42)</f>
        <v/>
      </c>
      <c r="AR42" s="244" t="str">
        <f>IF(入力!AR42="","",入力!AR42)</f>
        <v/>
      </c>
      <c r="AS42" s="134" t="str">
        <f>IF(入力!AS42="","",入力!AS42)</f>
        <v/>
      </c>
      <c r="AT42" s="265" t="str">
        <f>IF(入力!AT42="","",入力!AT42)</f>
        <v/>
      </c>
      <c r="AU42" s="128" t="str">
        <f>IF(入力!AU42="","",入力!AU42)</f>
        <v/>
      </c>
      <c r="AV42" s="268" t="str">
        <f>IF(入力!AV42="","",入力!AV42)</f>
        <v/>
      </c>
      <c r="AW42" s="128" t="str">
        <f>IF(入力!AW42="","",入力!AW42)</f>
        <v/>
      </c>
      <c r="AX42" s="269" t="str">
        <f>IF(入力!AX42="","",入力!AX42)</f>
        <v/>
      </c>
    </row>
    <row r="43" spans="1:51" ht="14.25" thickBot="1">
      <c r="A43" s="355">
        <f>IF(入力!A43="","",入力!A43)</f>
        <v>30</v>
      </c>
      <c r="B43" s="209" t="str">
        <f>IF(入力!B43="","",入力!B43)</f>
        <v/>
      </c>
      <c r="C43" s="209" t="str">
        <f>IF(入力!C43="","",入力!C43)</f>
        <v/>
      </c>
      <c r="D43" s="228" t="str">
        <f>IF(入力!D43="","",入力!D43)</f>
        <v/>
      </c>
      <c r="E43" s="100" t="str">
        <f>IF(入力!E43="", IF(D43="","",DATEDIF(D43,入力!$C$3,"Y")),入力!E43)</f>
        <v/>
      </c>
      <c r="F43" s="100" t="str">
        <f>IF(入力!F43="","",入力!F43)</f>
        <v/>
      </c>
      <c r="G43" s="209" t="str">
        <f>IF(入力!G43="","",入力!G43)</f>
        <v/>
      </c>
      <c r="H43" s="209" t="str">
        <f>IF(入力!H43="","",入力!H43)</f>
        <v/>
      </c>
      <c r="I43" s="416" t="str">
        <f>IF(入力!I43="","",入力!I43)</f>
        <v/>
      </c>
      <c r="J43" s="224" t="str">
        <f>IF(入力!J43="","",入力!J43)</f>
        <v/>
      </c>
      <c r="K43" s="218" t="str">
        <f>IF(入力!K43="","",入力!K43)</f>
        <v/>
      </c>
      <c r="L43" s="219" t="str">
        <f>IF(入力!L43="","",入力!L43)</f>
        <v/>
      </c>
      <c r="M43" s="219" t="str">
        <f>IF(入力!M43="","",入力!M43)</f>
        <v/>
      </c>
      <c r="N43" s="219" t="str">
        <f>IF(入力!N43="","",入力!N43)</f>
        <v/>
      </c>
      <c r="O43" s="83" t="str">
        <f>IF(OR(入力!L43="",入力!M43="",入力!N43=""),"",(入力!L43-(入力!L43*(4.57/(1.0888-0.00153*(入力!M43+入力!N43))-4.142)*100)/100))</f>
        <v/>
      </c>
      <c r="P43" s="219" t="str">
        <f>IF(入力!P43="", IF(K43="","",L43/POWER(K43/100,2)),入力!P43)</f>
        <v/>
      </c>
      <c r="Q43" s="247" t="str">
        <f>IF(入力!Q43="","",入力!Q43)</f>
        <v/>
      </c>
      <c r="R43" s="220" t="str">
        <f>IF(入力!R43="","",入力!R43)</f>
        <v/>
      </c>
      <c r="S43" s="248" t="str">
        <f>IF(入力!S43="","",入力!S43)</f>
        <v/>
      </c>
      <c r="T43" s="360" t="str">
        <f>IF(入力!T43="","",入力!T43)</f>
        <v/>
      </c>
      <c r="U43" s="120" t="str">
        <f>IF(入力!U43="","",入力!U43)</f>
        <v/>
      </c>
      <c r="V43" s="252" t="str">
        <f>IF(入力!V43="","",入力!V43)</f>
        <v/>
      </c>
      <c r="W43" s="250" t="str">
        <f>IF(入力!W43="","",入力!W43)</f>
        <v/>
      </c>
      <c r="X43" s="253" t="str">
        <f>IF(入力!X43="","",入力!X43)</f>
        <v/>
      </c>
      <c r="Y43" s="251" t="str">
        <f>IF(入力!Y43="", IF(入力!W43="",IF(入力!X43="","",入力!X43-入力!Q43),IF(入力!X43="",入力!W43-入力!Q43,IF(入力!W43&gt;入力!X43,入力!W43-入力!Q43,入力!X43-入力!Q43))),入力!Y43)</f>
        <v/>
      </c>
      <c r="Z43" s="251" t="str">
        <f>IF(入力!Z73="","",入力!Z73)</f>
        <v/>
      </c>
      <c r="AA43" s="251" t="str">
        <f>IF(入力!AA43="","",入力!AA43)</f>
        <v/>
      </c>
      <c r="AB43" s="251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51" t="str">
        <f>IF(入力!AC43="","",入力!AC43)</f>
        <v/>
      </c>
      <c r="AD43" s="251" t="str">
        <f>IF(入力!AD43="","",入力!AD43)</f>
        <v/>
      </c>
      <c r="AE43" s="251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51" t="str">
        <f>IF(入力!AF43="","",入力!AF43)</f>
        <v/>
      </c>
      <c r="AG43" s="251" t="str">
        <f>IF(入力!AG43="","",入力!AG43)</f>
        <v/>
      </c>
      <c r="AH43" s="206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49" t="str">
        <f>IF(入力!AI43="","",入力!AI43)</f>
        <v/>
      </c>
      <c r="AJ43" s="237" t="str">
        <f>IF(入力!AJ43="","",入力!AJ43)</f>
        <v/>
      </c>
      <c r="AK43" s="221" t="str">
        <f>IF(入力!AK43="","",入力!AK43)</f>
        <v/>
      </c>
      <c r="AL43" s="222" t="str">
        <f>IF(入力!AL43="","",入力!AL43)</f>
        <v/>
      </c>
      <c r="AM43" s="511" t="str">
        <f>IF(入力!AM43="","",入力!AM43)</f>
        <v/>
      </c>
      <c r="AN43" s="220" t="str">
        <f>IF(入力!AN43="","",入力!AN43)</f>
        <v/>
      </c>
      <c r="AO43" s="511" t="str">
        <f>IF(入力!AO43="","",入力!AO43)</f>
        <v/>
      </c>
      <c r="AP43" s="220" t="str">
        <f>IF(入力!AP43="","",入力!AP43)</f>
        <v/>
      </c>
      <c r="AQ43" s="511" t="str">
        <f>IF(入力!AQ43="","",入力!AQ43)</f>
        <v/>
      </c>
      <c r="AR43" s="220" t="str">
        <f>IF(入力!AR43="","",入力!AR43)</f>
        <v/>
      </c>
      <c r="AS43" s="250" t="str">
        <f>IF(入力!AS43="","",入力!AS43)</f>
        <v/>
      </c>
      <c r="AT43" s="361" t="str">
        <f>IF(入力!AT43="","",入力!AT43)</f>
        <v/>
      </c>
      <c r="AU43" s="362" t="str">
        <f>IF(入力!AU43="","",入力!AU43)</f>
        <v/>
      </c>
      <c r="AV43" s="363" t="str">
        <f>IF(入力!AV43="","",入力!AV43)</f>
        <v/>
      </c>
      <c r="AW43" s="362" t="str">
        <f>IF(入力!AW43="","",入力!AW43)</f>
        <v/>
      </c>
      <c r="AX43" s="364" t="str">
        <f>IF(入力!AX43="","",入力!AX43)</f>
        <v/>
      </c>
    </row>
    <row r="44" spans="1:51" ht="14.25" thickTop="1">
      <c r="A44" s="357"/>
      <c r="B44" s="267"/>
      <c r="C44" s="267"/>
      <c r="D44" s="267"/>
      <c r="E44" s="267"/>
      <c r="F44" s="267"/>
      <c r="G44" s="267"/>
      <c r="H44" s="229"/>
      <c r="I44" s="626" t="s">
        <v>55</v>
      </c>
      <c r="J44" s="627"/>
      <c r="K44" s="439">
        <f>IF(COUNTBLANK(K14:K43)=30,"",AVERAGE(K14:K43))</f>
        <v>171.3</v>
      </c>
      <c r="L44" s="448">
        <f t="shared" ref="L44:AX44" si="0">IF(COUNTBLANK(L14:L43)=30,"",AVERAGE(L14:L43))</f>
        <v>58.980000000000004</v>
      </c>
      <c r="M44" s="448">
        <f t="shared" si="0"/>
        <v>13.5</v>
      </c>
      <c r="N44" s="448">
        <f t="shared" si="0"/>
        <v>12.8</v>
      </c>
      <c r="O44" s="448">
        <f t="shared" si="0"/>
        <v>46.085446998473152</v>
      </c>
      <c r="P44" s="448">
        <f t="shared" si="0"/>
        <v>20.133706792077213</v>
      </c>
      <c r="Q44" s="448">
        <f t="shared" si="0"/>
        <v>224.2</v>
      </c>
      <c r="R44" s="437">
        <f t="shared" si="0"/>
        <v>221.6</v>
      </c>
      <c r="S44" s="448">
        <f t="shared" si="0"/>
        <v>3.4079999999999999</v>
      </c>
      <c r="T44" s="437">
        <f t="shared" si="0"/>
        <v>3.4119999999999999</v>
      </c>
      <c r="U44" s="439">
        <f t="shared" si="0"/>
        <v>5.2139999999999995</v>
      </c>
      <c r="V44" s="448">
        <f t="shared" si="0"/>
        <v>5.0399999999999991</v>
      </c>
      <c r="W44" s="439">
        <f t="shared" si="0"/>
        <v>275.60000000000002</v>
      </c>
      <c r="X44" s="448">
        <f t="shared" si="0"/>
        <v>275.8</v>
      </c>
      <c r="Y44" s="448">
        <f t="shared" si="0"/>
        <v>53</v>
      </c>
      <c r="Z44" s="448">
        <f t="shared" si="0"/>
        <v>284.8</v>
      </c>
      <c r="AA44" s="448">
        <f t="shared" si="0"/>
        <v>285.60000000000002</v>
      </c>
      <c r="AB44" s="448">
        <f t="shared" si="0"/>
        <v>62.2</v>
      </c>
      <c r="AC44" s="448">
        <f t="shared" si="0"/>
        <v>271.2</v>
      </c>
      <c r="AD44" s="448">
        <f t="shared" si="0"/>
        <v>271.60000000000002</v>
      </c>
      <c r="AE44" s="448">
        <f t="shared" si="0"/>
        <v>48.8</v>
      </c>
      <c r="AF44" s="448">
        <f t="shared" si="0"/>
        <v>272.2</v>
      </c>
      <c r="AG44" s="448">
        <f t="shared" si="0"/>
        <v>269.8</v>
      </c>
      <c r="AH44" s="448">
        <f t="shared" si="0"/>
        <v>48.2</v>
      </c>
      <c r="AI44" s="448">
        <f t="shared" si="0"/>
        <v>7.1099999999999994</v>
      </c>
      <c r="AJ44" s="437">
        <f t="shared" si="0"/>
        <v>6.9099999999999993</v>
      </c>
      <c r="AK44" s="439">
        <f t="shared" si="0"/>
        <v>8.9</v>
      </c>
      <c r="AL44" s="466">
        <f t="shared" si="0"/>
        <v>9.76</v>
      </c>
      <c r="AM44" s="443">
        <f t="shared" si="0"/>
        <v>9.3000000000000007</v>
      </c>
      <c r="AN44" s="466">
        <f t="shared" si="0"/>
        <v>4.4000000000000004</v>
      </c>
      <c r="AO44" s="443">
        <f t="shared" si="0"/>
        <v>179.2</v>
      </c>
      <c r="AP44" s="466">
        <f t="shared" si="0"/>
        <v>11</v>
      </c>
      <c r="AQ44" s="443">
        <f t="shared" si="0"/>
        <v>85.6</v>
      </c>
      <c r="AR44" s="437">
        <f t="shared" si="0"/>
        <v>87</v>
      </c>
      <c r="AS44" s="439">
        <f t="shared" si="0"/>
        <v>920</v>
      </c>
      <c r="AT44" s="437">
        <f t="shared" si="0"/>
        <v>29.4</v>
      </c>
      <c r="AU44" s="439">
        <f t="shared" si="0"/>
        <v>33.940000000000005</v>
      </c>
      <c r="AV44" s="448">
        <f t="shared" si="0"/>
        <v>31.339999999999996</v>
      </c>
      <c r="AW44" s="448">
        <f t="shared" si="0"/>
        <v>32.900000000000006</v>
      </c>
      <c r="AX44" s="453">
        <f t="shared" si="0"/>
        <v>32.1</v>
      </c>
    </row>
    <row r="45" spans="1:51">
      <c r="A45" s="266"/>
      <c r="B45" s="267"/>
      <c r="C45" s="267"/>
      <c r="D45" s="267"/>
      <c r="E45" s="267"/>
      <c r="F45" s="267"/>
      <c r="G45" s="267"/>
      <c r="H45" s="356"/>
      <c r="I45" s="628" t="s">
        <v>56</v>
      </c>
      <c r="J45" s="629"/>
      <c r="K45" s="440">
        <f>IF(COUNTBLANK(K14:K43)=30,"",IF(COUNTBLANK(K14:K43)=29,"",STDEV(K14:K43)))</f>
        <v>6.1514225996915952</v>
      </c>
      <c r="L45" s="449">
        <f t="shared" ref="L45:AW45" si="1">IF(COUNTBLANK(L14:L43)=30,"",IF(COUNTBLANK(L14:L43)=29,"",STDEV(L14:L43)))</f>
        <v>5.3241900792513821</v>
      </c>
      <c r="M45" s="449">
        <f t="shared" si="1"/>
        <v>3.5531676008879738</v>
      </c>
      <c r="N45" s="449">
        <f t="shared" si="1"/>
        <v>3.0331501776206182</v>
      </c>
      <c r="O45" s="449">
        <f t="shared" si="1"/>
        <v>2.6396297659253913</v>
      </c>
      <c r="P45" s="449">
        <f t="shared" si="1"/>
        <v>2.0445106429584605</v>
      </c>
      <c r="Q45" s="449">
        <f t="shared" si="1"/>
        <v>8.2204014500507867</v>
      </c>
      <c r="R45" s="444">
        <f t="shared" si="1"/>
        <v>8.5249633430298637</v>
      </c>
      <c r="S45" s="449">
        <f t="shared" si="1"/>
        <v>0.12194260945215965</v>
      </c>
      <c r="T45" s="444">
        <f t="shared" si="1"/>
        <v>0.17683325479106304</v>
      </c>
      <c r="U45" s="440">
        <f t="shared" si="1"/>
        <v>0.191911437908242</v>
      </c>
      <c r="V45" s="449">
        <f t="shared" si="1"/>
        <v>0.24392621835302369</v>
      </c>
      <c r="W45" s="440">
        <f t="shared" si="1"/>
        <v>4.1593268686174341</v>
      </c>
      <c r="X45" s="449">
        <f t="shared" si="1"/>
        <v>1.9235384061663781</v>
      </c>
      <c r="Y45" s="449">
        <f t="shared" si="1"/>
        <v>6.0930288034769706</v>
      </c>
      <c r="Z45" s="449">
        <f t="shared" si="1"/>
        <v>4.2661458015399676</v>
      </c>
      <c r="AA45" s="449">
        <f t="shared" si="1"/>
        <v>7.1274118724823889</v>
      </c>
      <c r="AB45" s="449">
        <f t="shared" si="1"/>
        <v>7.2163009915052614</v>
      </c>
      <c r="AC45" s="449">
        <f t="shared" si="1"/>
        <v>4.8166378315166165</v>
      </c>
      <c r="AD45" s="449">
        <f t="shared" si="1"/>
        <v>4.0373258476376304</v>
      </c>
      <c r="AE45" s="449">
        <f t="shared" si="1"/>
        <v>5.5520266569965075</v>
      </c>
      <c r="AF45" s="449">
        <f t="shared" si="1"/>
        <v>3.9623225512314226</v>
      </c>
      <c r="AG45" s="449">
        <f t="shared" si="1"/>
        <v>3.5637059362406838</v>
      </c>
      <c r="AH45" s="449">
        <f t="shared" si="1"/>
        <v>5.2273320154740333</v>
      </c>
      <c r="AI45" s="449">
        <f t="shared" si="1"/>
        <v>0.70593909085699602</v>
      </c>
      <c r="AJ45" s="444">
        <f t="shared" si="1"/>
        <v>0.60592903874959603</v>
      </c>
      <c r="AK45" s="440">
        <f t="shared" si="1"/>
        <v>1.454303957224897</v>
      </c>
      <c r="AL45" s="513">
        <f t="shared" si="1"/>
        <v>1.6712270940838754</v>
      </c>
      <c r="AM45" s="444">
        <f t="shared" si="1"/>
        <v>11.267209059922514</v>
      </c>
      <c r="AN45" s="513">
        <f t="shared" si="1"/>
        <v>6.5038450166036395</v>
      </c>
      <c r="AO45" s="444">
        <f t="shared" si="1"/>
        <v>20.38872237291972</v>
      </c>
      <c r="AP45" s="513">
        <f t="shared" si="1"/>
        <v>7.810249675906654</v>
      </c>
      <c r="AQ45" s="444">
        <f t="shared" si="1"/>
        <v>2.8809720581774605</v>
      </c>
      <c r="AR45" s="444">
        <f t="shared" si="1"/>
        <v>2.9154759474226504</v>
      </c>
      <c r="AS45" s="440">
        <f t="shared" si="1"/>
        <v>308.54497241083027</v>
      </c>
      <c r="AT45" s="444">
        <f t="shared" si="1"/>
        <v>4.1593268686170788</v>
      </c>
      <c r="AU45" s="440">
        <f t="shared" si="1"/>
        <v>2.7987497208574861</v>
      </c>
      <c r="AV45" s="449">
        <f t="shared" si="1"/>
        <v>4.7542612465030034</v>
      </c>
      <c r="AW45" s="449">
        <f t="shared" si="1"/>
        <v>4.7973951265243562</v>
      </c>
      <c r="AX45" s="258">
        <f t="shared" ref="AX45" si="2">IF(COUNTBLANK(AX14:AX43)=30,"",STDEV(AX14:AX43))</f>
        <v>3.9585350825778778</v>
      </c>
    </row>
    <row r="46" spans="1:51">
      <c r="A46" s="266"/>
      <c r="B46" s="267"/>
      <c r="C46" s="267"/>
      <c r="D46" s="267"/>
      <c r="E46" s="267"/>
      <c r="F46" s="267"/>
      <c r="G46" s="267"/>
      <c r="H46" s="356"/>
      <c r="I46" s="628" t="s">
        <v>232</v>
      </c>
      <c r="J46" s="629"/>
      <c r="K46" s="440">
        <f>IF(COUNTBLANK(K14:K43)=30,"",MAX(K14:K43))</f>
        <v>181.5</v>
      </c>
      <c r="L46" s="449">
        <f t="shared" ref="L46:O46" si="3">IF(COUNTBLANK(L14:L43)=30,"",MIN(L14:L43))</f>
        <v>54.1</v>
      </c>
      <c r="M46" s="449">
        <f t="shared" si="3"/>
        <v>8.5</v>
      </c>
      <c r="N46" s="449">
        <f t="shared" si="3"/>
        <v>9.5</v>
      </c>
      <c r="O46" s="449">
        <f t="shared" si="3"/>
        <v>43.354661283474769</v>
      </c>
      <c r="P46" s="449">
        <f>IF(COUNTBLANK(P14:P43)=30,"",MIN(P14:P43))</f>
        <v>18.34014019645744</v>
      </c>
      <c r="Q46" s="449">
        <f>IF(COUNTBLANK(Q14:Q43)=30,"",MAX(Q14:Q43))</f>
        <v>237</v>
      </c>
      <c r="R46" s="436">
        <f>IF(COUNTBLANK(R14:R43)=30,"",MAX(R14:R43))</f>
        <v>234</v>
      </c>
      <c r="S46" s="449">
        <f t="shared" ref="S46:V46" si="4">IF(COUNTBLANK(S14:S43)=30,"",MIN(S14:S43))</f>
        <v>3.29</v>
      </c>
      <c r="T46" s="436">
        <f t="shared" si="4"/>
        <v>3.24</v>
      </c>
      <c r="U46" s="440">
        <f t="shared" si="4"/>
        <v>4.99</v>
      </c>
      <c r="V46" s="449">
        <f t="shared" si="4"/>
        <v>4.87</v>
      </c>
      <c r="W46" s="440">
        <f t="shared" ref="W46:AF46" si="5">IF(COUNTBLANK(W14:W43)=30,"",MAX(W14:W43))</f>
        <v>281</v>
      </c>
      <c r="X46" s="449">
        <f t="shared" si="5"/>
        <v>278</v>
      </c>
      <c r="Y46" s="449">
        <f t="shared" si="5"/>
        <v>59</v>
      </c>
      <c r="Z46" s="449">
        <f t="shared" si="5"/>
        <v>291</v>
      </c>
      <c r="AA46" s="449">
        <f t="shared" si="5"/>
        <v>297</v>
      </c>
      <c r="AB46" s="449">
        <f t="shared" si="5"/>
        <v>69</v>
      </c>
      <c r="AC46" s="449">
        <f t="shared" si="5"/>
        <v>278</v>
      </c>
      <c r="AD46" s="449">
        <f t="shared" si="5"/>
        <v>276</v>
      </c>
      <c r="AE46" s="449">
        <f t="shared" si="5"/>
        <v>52.5</v>
      </c>
      <c r="AF46" s="449">
        <f t="shared" si="5"/>
        <v>277</v>
      </c>
      <c r="AG46" s="449">
        <f t="shared" ref="AG46:AM46" si="6">IF(COUNTBLANK(AG14:AG43)=30,"",MAX(AG14:AG43))</f>
        <v>275</v>
      </c>
      <c r="AH46" s="449">
        <f t="shared" si="6"/>
        <v>51.5</v>
      </c>
      <c r="AI46" s="449">
        <f t="shared" si="6"/>
        <v>7.81</v>
      </c>
      <c r="AJ46" s="436">
        <f t="shared" si="6"/>
        <v>7.79</v>
      </c>
      <c r="AK46" s="440">
        <f t="shared" si="6"/>
        <v>10.7</v>
      </c>
      <c r="AL46" s="513">
        <f t="shared" si="6"/>
        <v>12.6</v>
      </c>
      <c r="AM46" s="444">
        <f t="shared" si="6"/>
        <v>16</v>
      </c>
      <c r="AN46" s="513">
        <f t="shared" ref="AN46:AW46" si="7">IF(COUNTBLANK(AN14:AN43)=30,"",MAX(AN14:AN43))</f>
        <v>12</v>
      </c>
      <c r="AO46" s="444">
        <f t="shared" si="7"/>
        <v>207</v>
      </c>
      <c r="AP46" s="513">
        <f t="shared" si="7"/>
        <v>22</v>
      </c>
      <c r="AQ46" s="444">
        <f t="shared" si="7"/>
        <v>90</v>
      </c>
      <c r="AR46" s="436">
        <f t="shared" si="7"/>
        <v>89</v>
      </c>
      <c r="AS46" s="440">
        <f t="shared" si="7"/>
        <v>1320</v>
      </c>
      <c r="AT46" s="436">
        <f t="shared" si="7"/>
        <v>34</v>
      </c>
      <c r="AU46" s="440">
        <f t="shared" si="7"/>
        <v>38.700000000000003</v>
      </c>
      <c r="AV46" s="449">
        <f t="shared" si="7"/>
        <v>37.6</v>
      </c>
      <c r="AW46" s="449">
        <f t="shared" si="7"/>
        <v>39.9</v>
      </c>
      <c r="AX46" s="258">
        <f>IF(COUNTBLANK(AX14:AX43)=30,"",MAX(AX14:AX43))</f>
        <v>38.200000000000003</v>
      </c>
    </row>
    <row r="47" spans="1:51">
      <c r="A47" s="266"/>
      <c r="B47" s="267"/>
      <c r="C47" s="267"/>
      <c r="D47" s="267"/>
      <c r="E47" s="267"/>
      <c r="F47" s="267"/>
      <c r="G47" s="267"/>
      <c r="H47" s="356"/>
      <c r="I47" s="628" t="s">
        <v>233</v>
      </c>
      <c r="J47" s="629"/>
      <c r="K47" s="441">
        <f>IF(COUNTBLANK(K14:K43)=30,"",MIN(K14:K43))</f>
        <v>166.9</v>
      </c>
      <c r="L47" s="451">
        <f t="shared" ref="L47:O47" si="8">IF(COUNTBLANK(L14:L43)=30,"",MAX(L14:L43))</f>
        <v>65.7</v>
      </c>
      <c r="M47" s="451">
        <f t="shared" si="8"/>
        <v>16.5</v>
      </c>
      <c r="N47" s="451">
        <f t="shared" si="8"/>
        <v>17.5</v>
      </c>
      <c r="O47" s="451">
        <f t="shared" si="8"/>
        <v>50.142259011272785</v>
      </c>
      <c r="P47" s="451">
        <f>IF(COUNTBLANK(P14:P43)=30,"",MAX(P14:P43))</f>
        <v>23.585913214609196</v>
      </c>
      <c r="Q47" s="451">
        <f>IF(COUNTBLANK(Q14:Q43)=30,"",MIN(Q14:Q43))</f>
        <v>218.5</v>
      </c>
      <c r="R47" s="438">
        <f>IF(COUNTBLANK(R14:R43)=30,"",MIN(R14:R43))</f>
        <v>214.5</v>
      </c>
      <c r="S47" s="451">
        <f t="shared" ref="S47:V47" si="9">IF(COUNTBLANK(S14:S43)=30,"",MAX(S14:S43))</f>
        <v>3.61</v>
      </c>
      <c r="T47" s="438">
        <f t="shared" si="9"/>
        <v>3.69</v>
      </c>
      <c r="U47" s="441">
        <f t="shared" si="9"/>
        <v>5.38</v>
      </c>
      <c r="V47" s="451">
        <f t="shared" si="9"/>
        <v>5.47</v>
      </c>
      <c r="W47" s="441">
        <f t="shared" ref="W47:AI47" si="10">IF(COUNTBLANK(W14:W43)=30,"",MIN(W14:W43))</f>
        <v>270</v>
      </c>
      <c r="X47" s="451">
        <f t="shared" si="10"/>
        <v>273</v>
      </c>
      <c r="Y47" s="449">
        <f t="shared" si="10"/>
        <v>44</v>
      </c>
      <c r="Z47" s="449">
        <f t="shared" si="10"/>
        <v>281</v>
      </c>
      <c r="AA47" s="449">
        <f t="shared" si="10"/>
        <v>278</v>
      </c>
      <c r="AB47" s="449">
        <f t="shared" si="10"/>
        <v>50</v>
      </c>
      <c r="AC47" s="449">
        <f t="shared" si="10"/>
        <v>266</v>
      </c>
      <c r="AD47" s="449">
        <f t="shared" si="10"/>
        <v>266</v>
      </c>
      <c r="AE47" s="449">
        <f t="shared" si="10"/>
        <v>39</v>
      </c>
      <c r="AF47" s="449">
        <f t="shared" si="10"/>
        <v>269</v>
      </c>
      <c r="AG47" s="449">
        <f t="shared" si="10"/>
        <v>266</v>
      </c>
      <c r="AH47" s="449">
        <f t="shared" si="10"/>
        <v>39</v>
      </c>
      <c r="AI47" s="449">
        <f t="shared" si="10"/>
        <v>6.02</v>
      </c>
      <c r="AJ47" s="436">
        <f t="shared" ref="AJ47:AM47" si="11">IF(COUNTBLANK(AJ14:AJ43)=30,"",MIN(AJ14:AJ43))</f>
        <v>6.09</v>
      </c>
      <c r="AK47" s="440">
        <f t="shared" si="11"/>
        <v>7.4</v>
      </c>
      <c r="AL47" s="513">
        <f t="shared" si="11"/>
        <v>8.1999999999999993</v>
      </c>
      <c r="AM47" s="444">
        <f t="shared" si="11"/>
        <v>-10</v>
      </c>
      <c r="AN47" s="513">
        <f t="shared" ref="AN47:AR47" si="12">IF(COUNTBLANK(AN14:AN43)=30,"",MIN(AN14:AN43))</f>
        <v>-6</v>
      </c>
      <c r="AO47" s="444">
        <f t="shared" si="12"/>
        <v>153</v>
      </c>
      <c r="AP47" s="513">
        <f t="shared" si="12"/>
        <v>3</v>
      </c>
      <c r="AQ47" s="444">
        <f t="shared" si="12"/>
        <v>82</v>
      </c>
      <c r="AR47" s="436">
        <f t="shared" si="12"/>
        <v>82</v>
      </c>
      <c r="AS47" s="440">
        <f t="shared" ref="AS47:AW47" si="13">IF(COUNTBLANK(AS14:AS43)=30,"",MIN(AS14:AS43))</f>
        <v>480</v>
      </c>
      <c r="AT47" s="436">
        <f t="shared" si="13"/>
        <v>25</v>
      </c>
      <c r="AU47" s="440">
        <f t="shared" si="13"/>
        <v>31.8</v>
      </c>
      <c r="AV47" s="449">
        <f t="shared" si="13"/>
        <v>25.1</v>
      </c>
      <c r="AW47" s="449">
        <f t="shared" si="13"/>
        <v>26.4</v>
      </c>
      <c r="AX47" s="452">
        <f>IF(COUNTBLANK(AX14:AX43)=30,"",MIN(AX14:AX43))</f>
        <v>29</v>
      </c>
      <c r="AY47" s="70"/>
    </row>
    <row r="48" spans="1:51">
      <c r="A48" s="266"/>
      <c r="B48" s="267"/>
      <c r="C48" s="267"/>
      <c r="D48" s="267"/>
      <c r="E48" s="267"/>
      <c r="F48" s="267"/>
      <c r="G48" s="267"/>
      <c r="H48" s="356"/>
      <c r="I48" s="628" t="s">
        <v>72</v>
      </c>
      <c r="J48" s="629"/>
      <c r="K48" s="440">
        <f>IF(COUNTBLANK(K14:K43)=30,"",MEDIAN(K14:K43))</f>
        <v>167.9</v>
      </c>
      <c r="L48" s="449">
        <f t="shared" ref="L48:AW48" si="14">IF(COUNTBLANK(L14:L43)=30,"",MEDIAN(L14:L43))</f>
        <v>56.8</v>
      </c>
      <c r="M48" s="449">
        <f t="shared" si="14"/>
        <v>15.5</v>
      </c>
      <c r="N48" s="449">
        <f t="shared" si="14"/>
        <v>12.5</v>
      </c>
      <c r="O48" s="449">
        <f t="shared" si="14"/>
        <v>45.207662426048067</v>
      </c>
      <c r="P48" s="449">
        <f t="shared" si="14"/>
        <v>19.306513671652667</v>
      </c>
      <c r="Q48" s="449">
        <f t="shared" si="14"/>
        <v>219</v>
      </c>
      <c r="R48" s="436">
        <f t="shared" si="14"/>
        <v>216.5</v>
      </c>
      <c r="S48" s="449">
        <f t="shared" si="14"/>
        <v>3.4</v>
      </c>
      <c r="T48" s="436">
        <f t="shared" si="14"/>
        <v>3.41</v>
      </c>
      <c r="U48" s="440">
        <f t="shared" si="14"/>
        <v>5.33</v>
      </c>
      <c r="V48" s="449">
        <f t="shared" si="14"/>
        <v>4.97</v>
      </c>
      <c r="W48" s="440">
        <f t="shared" si="14"/>
        <v>275</v>
      </c>
      <c r="X48" s="449">
        <f t="shared" si="14"/>
        <v>276</v>
      </c>
      <c r="Y48" s="449">
        <f t="shared" si="14"/>
        <v>54.5</v>
      </c>
      <c r="Z48" s="449">
        <f t="shared" si="14"/>
        <v>284</v>
      </c>
      <c r="AA48" s="449">
        <f t="shared" si="14"/>
        <v>283</v>
      </c>
      <c r="AB48" s="449">
        <f t="shared" si="14"/>
        <v>64.5</v>
      </c>
      <c r="AC48" s="449">
        <f t="shared" si="14"/>
        <v>270</v>
      </c>
      <c r="AD48" s="449">
        <f t="shared" si="14"/>
        <v>271</v>
      </c>
      <c r="AE48" s="449">
        <f t="shared" si="14"/>
        <v>51</v>
      </c>
      <c r="AF48" s="449">
        <f t="shared" si="14"/>
        <v>270</v>
      </c>
      <c r="AG48" s="449">
        <f t="shared" si="14"/>
        <v>270</v>
      </c>
      <c r="AH48" s="449">
        <f t="shared" si="14"/>
        <v>50.5</v>
      </c>
      <c r="AI48" s="449">
        <f t="shared" si="14"/>
        <v>7.18</v>
      </c>
      <c r="AJ48" s="436">
        <f t="shared" si="14"/>
        <v>6.91</v>
      </c>
      <c r="AK48" s="440">
        <f t="shared" si="14"/>
        <v>9.5</v>
      </c>
      <c r="AL48" s="513">
        <f t="shared" si="14"/>
        <v>9.3000000000000007</v>
      </c>
      <c r="AM48" s="444">
        <f t="shared" si="14"/>
        <v>16</v>
      </c>
      <c r="AN48" s="513">
        <f t="shared" si="14"/>
        <v>5</v>
      </c>
      <c r="AO48" s="444">
        <f t="shared" si="14"/>
        <v>180</v>
      </c>
      <c r="AP48" s="513">
        <f t="shared" si="14"/>
        <v>12</v>
      </c>
      <c r="AQ48" s="444">
        <f t="shared" si="14"/>
        <v>85</v>
      </c>
      <c r="AR48" s="436">
        <f t="shared" si="14"/>
        <v>88</v>
      </c>
      <c r="AS48" s="440">
        <f t="shared" si="14"/>
        <v>1000</v>
      </c>
      <c r="AT48" s="436">
        <f t="shared" si="14"/>
        <v>31</v>
      </c>
      <c r="AU48" s="440">
        <f t="shared" si="14"/>
        <v>33.1</v>
      </c>
      <c r="AV48" s="449">
        <f t="shared" si="14"/>
        <v>30.9</v>
      </c>
      <c r="AW48" s="449">
        <f t="shared" si="14"/>
        <v>32.799999999999997</v>
      </c>
      <c r="AX48" s="258">
        <f>IF(COUNTBLANK(AX14:AX43)=30,"",MEDIAN(AX14:AX43))</f>
        <v>30</v>
      </c>
    </row>
    <row r="49" spans="1:50" ht="14.25" thickBot="1">
      <c r="A49" s="266"/>
      <c r="B49" s="267"/>
      <c r="C49" s="267"/>
      <c r="D49" s="267"/>
      <c r="E49" s="267"/>
      <c r="F49" s="267"/>
      <c r="G49" s="267"/>
      <c r="H49" s="356"/>
      <c r="I49" s="622" t="s">
        <v>234</v>
      </c>
      <c r="J49" s="623"/>
      <c r="K49" s="442">
        <f>IF(COUNTBLANK(K14:K43)=30,"",IF(COUNTBLANK(K14:K43)=29,"",VAR(K14:K43)))</f>
        <v>37.839999999996508</v>
      </c>
      <c r="L49" s="450">
        <f t="shared" ref="L49:AX49" si="15">IF(COUNTBLANK(L14:L43)=30,"",IF(COUNTBLANK(L14:L43)=29,"",VAR(L14:L43)))</f>
        <v>28.346999999998843</v>
      </c>
      <c r="M49" s="450">
        <f t="shared" si="15"/>
        <v>12.625</v>
      </c>
      <c r="N49" s="450">
        <f t="shared" si="15"/>
        <v>9.1999999999999886</v>
      </c>
      <c r="O49" s="450">
        <f t="shared" si="15"/>
        <v>6.9676453011593367</v>
      </c>
      <c r="P49" s="450">
        <f t="shared" si="15"/>
        <v>4.1800237691704183</v>
      </c>
      <c r="Q49" s="450">
        <f t="shared" si="15"/>
        <v>67.57499999999709</v>
      </c>
      <c r="R49" s="446">
        <f t="shared" si="15"/>
        <v>72.67500000000291</v>
      </c>
      <c r="S49" s="450">
        <f t="shared" si="15"/>
        <v>1.4870000000001937E-2</v>
      </c>
      <c r="T49" s="446">
        <f t="shared" si="15"/>
        <v>3.1270000000001019E-2</v>
      </c>
      <c r="U49" s="442">
        <f t="shared" si="15"/>
        <v>3.6830000000009022E-2</v>
      </c>
      <c r="V49" s="450">
        <f t="shared" si="15"/>
        <v>5.9500000000006992E-2</v>
      </c>
      <c r="W49" s="442">
        <f t="shared" si="15"/>
        <v>17.30000000000291</v>
      </c>
      <c r="X49" s="450">
        <f t="shared" si="15"/>
        <v>3.6999999999970896</v>
      </c>
      <c r="Y49" s="450">
        <f t="shared" si="15"/>
        <v>37.125</v>
      </c>
      <c r="Z49" s="450">
        <f t="shared" si="15"/>
        <v>18.19999999999709</v>
      </c>
      <c r="AA49" s="450">
        <f t="shared" si="15"/>
        <v>50.80000000000291</v>
      </c>
      <c r="AB49" s="450">
        <f t="shared" si="15"/>
        <v>52.074999999999818</v>
      </c>
      <c r="AC49" s="450">
        <f t="shared" si="15"/>
        <v>23.19999999999709</v>
      </c>
      <c r="AD49" s="450">
        <f t="shared" si="15"/>
        <v>16.30000000000291</v>
      </c>
      <c r="AE49" s="450">
        <f t="shared" si="15"/>
        <v>30.824999999999818</v>
      </c>
      <c r="AF49" s="450">
        <f t="shared" si="15"/>
        <v>15.69999999999709</v>
      </c>
      <c r="AG49" s="450">
        <f t="shared" si="15"/>
        <v>12.69999999999709</v>
      </c>
      <c r="AH49" s="450">
        <f t="shared" si="15"/>
        <v>27.324999999999818</v>
      </c>
      <c r="AI49" s="450">
        <f t="shared" si="15"/>
        <v>0.49835000000000207</v>
      </c>
      <c r="AJ49" s="446">
        <f t="shared" si="15"/>
        <v>0.36715000000000941</v>
      </c>
      <c r="AK49" s="442">
        <f t="shared" si="15"/>
        <v>2.1149999999999949</v>
      </c>
      <c r="AL49" s="450">
        <f t="shared" si="15"/>
        <v>2.7930000000000348</v>
      </c>
      <c r="AM49" s="442">
        <f t="shared" si="15"/>
        <v>126.95</v>
      </c>
      <c r="AN49" s="514">
        <f t="shared" si="15"/>
        <v>42.3</v>
      </c>
      <c r="AO49" s="446">
        <f t="shared" si="15"/>
        <v>415.69999999999709</v>
      </c>
      <c r="AP49" s="514">
        <f t="shared" si="15"/>
        <v>61</v>
      </c>
      <c r="AQ49" s="446">
        <f t="shared" si="15"/>
        <v>8.2999999999992724</v>
      </c>
      <c r="AR49" s="446">
        <f t="shared" si="15"/>
        <v>8.5</v>
      </c>
      <c r="AS49" s="442">
        <f t="shared" si="15"/>
        <v>95200</v>
      </c>
      <c r="AT49" s="446">
        <f t="shared" si="15"/>
        <v>17.299999999999955</v>
      </c>
      <c r="AU49" s="442">
        <f t="shared" si="15"/>
        <v>7.8329999999998563</v>
      </c>
      <c r="AV49" s="450">
        <f t="shared" si="15"/>
        <v>22.603000000000293</v>
      </c>
      <c r="AW49" s="450">
        <f t="shared" si="15"/>
        <v>23.014999999999645</v>
      </c>
      <c r="AX49" s="282">
        <f t="shared" si="15"/>
        <v>15.669999999999845</v>
      </c>
    </row>
    <row r="50" spans="1:50">
      <c r="A50" s="198"/>
      <c r="B50" s="198"/>
      <c r="C50" s="198"/>
      <c r="D50" s="198"/>
      <c r="E50" s="198"/>
      <c r="F50" s="198"/>
      <c r="G50" s="198"/>
      <c r="H50" s="198"/>
      <c r="I50" s="238"/>
      <c r="J50" s="238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</row>
    <row r="51" spans="1:50" ht="14.25">
      <c r="A51" s="634" t="s">
        <v>355</v>
      </c>
      <c r="B51" s="634"/>
      <c r="C51" s="634"/>
      <c r="D51" s="634"/>
      <c r="E51" s="634"/>
      <c r="F51" s="186"/>
      <c r="G51" s="198"/>
      <c r="H51" s="198"/>
      <c r="I51" s="238"/>
      <c r="J51" s="238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</row>
    <row r="52" spans="1:50" ht="14.25" thickBot="1">
      <c r="G52" s="198"/>
      <c r="H52" s="198"/>
      <c r="I52" s="238"/>
      <c r="J52" s="238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</row>
    <row r="53" spans="1:50">
      <c r="A53" s="606" t="str">
        <f>IF(入力!A3="","",入力!A3)</f>
        <v>測定日【関数】</v>
      </c>
      <c r="B53" s="607"/>
      <c r="C53" s="608">
        <f>IF(入力!C3="","",入力!C3)</f>
        <v>42370</v>
      </c>
      <c r="D53" s="608"/>
      <c r="E53" s="609"/>
      <c r="G53" s="213" t="s">
        <v>170</v>
      </c>
      <c r="H53" s="198"/>
      <c r="I53" s="238"/>
      <c r="J53" s="238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</row>
    <row r="54" spans="1:50">
      <c r="A54" s="565" t="str">
        <f>IF(入力!A4="","",入力!A4)</f>
        <v>測定日【表示】</v>
      </c>
      <c r="B54" s="566"/>
      <c r="C54" s="567" t="str">
        <f>IF(入力!C4="","",入力!C4)</f>
        <v>2016.01.01</v>
      </c>
      <c r="D54" s="567"/>
      <c r="E54" s="568"/>
      <c r="G54" s="213" t="s">
        <v>171</v>
      </c>
      <c r="H54" s="198"/>
      <c r="I54" s="238"/>
      <c r="J54" s="238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</row>
    <row r="55" spans="1:50">
      <c r="A55" s="565" t="str">
        <f>IF(入力!A5="","",入力!A5)</f>
        <v>測定場所</v>
      </c>
      <c r="B55" s="566"/>
      <c r="C55" s="567" t="str">
        <f>IF(入力!C5="","",入力!C5)</f>
        <v>●●トレーニングセンター</v>
      </c>
      <c r="D55" s="567"/>
      <c r="E55" s="568"/>
      <c r="G55" s="213" t="s">
        <v>173</v>
      </c>
      <c r="H55" s="198"/>
      <c r="I55" s="238"/>
      <c r="J55" s="238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</row>
    <row r="56" spans="1:50">
      <c r="A56" s="565" t="str">
        <f>IF(入力!A6="","",入力!A6)</f>
        <v>チームカテゴリー</v>
      </c>
      <c r="B56" s="566"/>
      <c r="C56" s="567" t="str">
        <f>IF(入力!C6="","",入力!C6)</f>
        <v>●●チーム</v>
      </c>
      <c r="D56" s="567"/>
      <c r="E56" s="568"/>
      <c r="G56" s="213" t="s">
        <v>174</v>
      </c>
      <c r="H56" s="198"/>
      <c r="I56" s="238"/>
      <c r="J56" s="238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</row>
    <row r="57" spans="1:50" ht="14.25" thickBot="1">
      <c r="A57" s="570" t="str">
        <f>IF(入力!A7="","",入力!A7)</f>
        <v>入力者</v>
      </c>
      <c r="B57" s="571"/>
      <c r="C57" s="632" t="str">
        <f>IF(入力!C7="","",入力!C7)</f>
        <v>○○ ○○</v>
      </c>
      <c r="D57" s="632"/>
      <c r="E57" s="633"/>
      <c r="G57" s="213"/>
      <c r="H57" s="198"/>
      <c r="I57" s="238"/>
      <c r="J57" s="238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</row>
    <row r="58" spans="1:50" ht="14.25" thickBot="1">
      <c r="A58" s="198"/>
      <c r="B58" s="198"/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239"/>
    </row>
    <row r="59" spans="1:50">
      <c r="A59" s="562" t="s">
        <v>47</v>
      </c>
      <c r="B59" s="530" t="s">
        <v>60</v>
      </c>
      <c r="C59" s="530" t="s">
        <v>108</v>
      </c>
      <c r="D59" s="530" t="s">
        <v>79</v>
      </c>
      <c r="E59" s="530" t="s">
        <v>84</v>
      </c>
      <c r="F59" s="530" t="s">
        <v>109</v>
      </c>
      <c r="G59" s="530" t="s">
        <v>82</v>
      </c>
      <c r="H59" s="530" t="s">
        <v>347</v>
      </c>
      <c r="I59" s="530" t="s">
        <v>80</v>
      </c>
      <c r="J59" s="546" t="s">
        <v>81</v>
      </c>
      <c r="K59" s="533" t="s">
        <v>118</v>
      </c>
      <c r="L59" s="534"/>
      <c r="M59" s="534"/>
      <c r="N59" s="534"/>
      <c r="O59" s="534"/>
      <c r="P59" s="534"/>
      <c r="Q59" s="535"/>
      <c r="R59" s="624" t="s">
        <v>119</v>
      </c>
      <c r="S59" s="631" t="s">
        <v>122</v>
      </c>
      <c r="T59" s="602" t="s">
        <v>132</v>
      </c>
      <c r="U59" s="603"/>
      <c r="V59" s="603"/>
      <c r="W59" s="603"/>
      <c r="X59" s="603"/>
      <c r="Y59" s="603"/>
      <c r="Z59" s="603"/>
      <c r="AA59" s="603"/>
      <c r="AB59" s="603"/>
      <c r="AC59" s="604"/>
      <c r="AD59" s="597" t="s">
        <v>135</v>
      </c>
      <c r="AE59" s="597"/>
      <c r="AF59" s="597"/>
      <c r="AG59" s="597"/>
      <c r="AH59" s="597"/>
      <c r="AI59" s="598"/>
      <c r="AJ59" s="581" t="s">
        <v>141</v>
      </c>
      <c r="AK59" s="582"/>
      <c r="AL59" s="575" t="s">
        <v>237</v>
      </c>
      <c r="AM59" s="643"/>
      <c r="AN59" s="645" t="s">
        <v>235</v>
      </c>
      <c r="AQ59" s="198"/>
    </row>
    <row r="60" spans="1:50">
      <c r="A60" s="563"/>
      <c r="B60" s="531"/>
      <c r="C60" s="531"/>
      <c r="D60" s="531"/>
      <c r="E60" s="531"/>
      <c r="F60" s="531"/>
      <c r="G60" s="531"/>
      <c r="H60" s="531"/>
      <c r="I60" s="531"/>
      <c r="J60" s="547"/>
      <c r="K60" s="536"/>
      <c r="L60" s="537"/>
      <c r="M60" s="537"/>
      <c r="N60" s="537"/>
      <c r="O60" s="537"/>
      <c r="P60" s="537"/>
      <c r="Q60" s="538"/>
      <c r="R60" s="625"/>
      <c r="S60" s="554"/>
      <c r="T60" s="592" t="s">
        <v>133</v>
      </c>
      <c r="U60" s="593"/>
      <c r="V60" s="593"/>
      <c r="W60" s="593"/>
      <c r="X60" s="593"/>
      <c r="Y60" s="593"/>
      <c r="Z60" s="593"/>
      <c r="AA60" s="593"/>
      <c r="AB60" s="594"/>
      <c r="AC60" s="523" t="s">
        <v>124</v>
      </c>
      <c r="AD60" s="599" t="s">
        <v>136</v>
      </c>
      <c r="AE60" s="588"/>
      <c r="AF60" s="587" t="s">
        <v>137</v>
      </c>
      <c r="AG60" s="588"/>
      <c r="AH60" s="587" t="s">
        <v>138</v>
      </c>
      <c r="AI60" s="588"/>
      <c r="AJ60" s="583"/>
      <c r="AK60" s="584"/>
      <c r="AL60" s="578"/>
      <c r="AM60" s="644"/>
      <c r="AN60" s="646"/>
    </row>
    <row r="61" spans="1:50">
      <c r="A61" s="563"/>
      <c r="B61" s="531"/>
      <c r="C61" s="531"/>
      <c r="D61" s="531"/>
      <c r="E61" s="531"/>
      <c r="F61" s="531"/>
      <c r="G61" s="531"/>
      <c r="H61" s="531"/>
      <c r="I61" s="531"/>
      <c r="J61" s="547"/>
      <c r="K61" s="190" t="s">
        <v>110</v>
      </c>
      <c r="L61" s="191" t="s">
        <v>111</v>
      </c>
      <c r="M61" s="192" t="s">
        <v>112</v>
      </c>
      <c r="N61" s="192" t="s">
        <v>128</v>
      </c>
      <c r="O61" s="192" t="s">
        <v>117</v>
      </c>
      <c r="P61" s="544" t="s">
        <v>168</v>
      </c>
      <c r="Q61" s="545"/>
      <c r="R61" s="475" t="s">
        <v>120</v>
      </c>
      <c r="S61" s="489" t="s">
        <v>376</v>
      </c>
      <c r="T61" s="550" t="s">
        <v>134</v>
      </c>
      <c r="U61" s="551"/>
      <c r="V61" s="539" t="s">
        <v>125</v>
      </c>
      <c r="W61" s="541"/>
      <c r="X61" s="539" t="s">
        <v>348</v>
      </c>
      <c r="Y61" s="541"/>
      <c r="Z61" s="539" t="s">
        <v>352</v>
      </c>
      <c r="AA61" s="541"/>
      <c r="AB61" s="474" t="s">
        <v>126</v>
      </c>
      <c r="AC61" s="524" t="s">
        <v>127</v>
      </c>
      <c r="AD61" s="630" t="s">
        <v>139</v>
      </c>
      <c r="AE61" s="590"/>
      <c r="AF61" s="497" t="s">
        <v>140</v>
      </c>
      <c r="AG61" s="505" t="s">
        <v>236</v>
      </c>
      <c r="AH61" s="630" t="s">
        <v>346</v>
      </c>
      <c r="AI61" s="590"/>
      <c r="AJ61" s="195" t="s">
        <v>142</v>
      </c>
      <c r="AK61" s="259" t="s">
        <v>143</v>
      </c>
      <c r="AL61" s="279" t="s">
        <v>241</v>
      </c>
      <c r="AM61" s="276" t="s">
        <v>242</v>
      </c>
      <c r="AN61" s="255"/>
    </row>
    <row r="62" spans="1:50">
      <c r="A62" s="563"/>
      <c r="B62" s="531"/>
      <c r="C62" s="531"/>
      <c r="D62" s="531"/>
      <c r="E62" s="531"/>
      <c r="F62" s="531"/>
      <c r="G62" s="531"/>
      <c r="H62" s="531"/>
      <c r="I62" s="531"/>
      <c r="J62" s="547"/>
      <c r="K62" s="179"/>
      <c r="L62" s="180"/>
      <c r="M62" s="181"/>
      <c r="N62" s="181"/>
      <c r="O62" s="181"/>
      <c r="P62" s="193" t="s">
        <v>146</v>
      </c>
      <c r="Q62" s="194" t="s">
        <v>147</v>
      </c>
      <c r="R62" s="476"/>
      <c r="S62" s="490"/>
      <c r="T62" s="162"/>
      <c r="U62" s="164" t="s">
        <v>144</v>
      </c>
      <c r="V62" s="162"/>
      <c r="W62" s="164" t="s">
        <v>144</v>
      </c>
      <c r="X62" s="162"/>
      <c r="Y62" s="164" t="s">
        <v>144</v>
      </c>
      <c r="Z62" s="162"/>
      <c r="AA62" s="164" t="s">
        <v>144</v>
      </c>
      <c r="AB62" s="473"/>
      <c r="AC62" s="525"/>
      <c r="AD62" s="163" t="s">
        <v>149</v>
      </c>
      <c r="AE62" s="498" t="s">
        <v>150</v>
      </c>
      <c r="AF62" s="163"/>
      <c r="AG62" s="506"/>
      <c r="AH62" s="163" t="s">
        <v>243</v>
      </c>
      <c r="AI62" s="177" t="s">
        <v>244</v>
      </c>
      <c r="AJ62" s="178"/>
      <c r="AK62" s="260"/>
      <c r="AL62" s="280"/>
      <c r="AM62" s="277"/>
      <c r="AN62" s="256"/>
    </row>
    <row r="63" spans="1:50">
      <c r="A63" s="564"/>
      <c r="B63" s="532"/>
      <c r="C63" s="532"/>
      <c r="D63" s="532"/>
      <c r="E63" s="532"/>
      <c r="F63" s="532"/>
      <c r="G63" s="532"/>
      <c r="H63" s="532"/>
      <c r="I63" s="532"/>
      <c r="J63" s="548"/>
      <c r="K63" s="165" t="s">
        <v>114</v>
      </c>
      <c r="L63" s="166" t="s">
        <v>113</v>
      </c>
      <c r="M63" s="167" t="s">
        <v>116</v>
      </c>
      <c r="N63" s="167" t="s">
        <v>113</v>
      </c>
      <c r="O63" s="167" t="s">
        <v>148</v>
      </c>
      <c r="P63" s="210" t="s">
        <v>114</v>
      </c>
      <c r="Q63" s="211" t="s">
        <v>114</v>
      </c>
      <c r="R63" s="168" t="s">
        <v>121</v>
      </c>
      <c r="S63" s="491" t="s">
        <v>121</v>
      </c>
      <c r="T63" s="175" t="s">
        <v>114</v>
      </c>
      <c r="U63" s="173" t="s">
        <v>114</v>
      </c>
      <c r="V63" s="171" t="s">
        <v>114</v>
      </c>
      <c r="W63" s="173" t="s">
        <v>114</v>
      </c>
      <c r="X63" s="171" t="s">
        <v>114</v>
      </c>
      <c r="Y63" s="173" t="s">
        <v>114</v>
      </c>
      <c r="Z63" s="171" t="s">
        <v>114</v>
      </c>
      <c r="AA63" s="173" t="s">
        <v>114</v>
      </c>
      <c r="AB63" s="174" t="s">
        <v>131</v>
      </c>
      <c r="AC63" s="526" t="s">
        <v>131</v>
      </c>
      <c r="AD63" s="170" t="s">
        <v>114</v>
      </c>
      <c r="AE63" s="499" t="s">
        <v>114</v>
      </c>
      <c r="AF63" s="496" t="s">
        <v>114</v>
      </c>
      <c r="AG63" s="499" t="s">
        <v>114</v>
      </c>
      <c r="AH63" s="496" t="s">
        <v>226</v>
      </c>
      <c r="AI63" s="196" t="s">
        <v>226</v>
      </c>
      <c r="AJ63" s="197" t="s">
        <v>131</v>
      </c>
      <c r="AK63" s="261" t="s">
        <v>153</v>
      </c>
      <c r="AL63" s="281" t="s">
        <v>238</v>
      </c>
      <c r="AM63" s="278" t="s">
        <v>238</v>
      </c>
      <c r="AN63" s="257"/>
    </row>
    <row r="64" spans="1:50">
      <c r="A64" s="96">
        <f>IF(入力!A14="","",入力!A14)</f>
        <v>1</v>
      </c>
      <c r="B64" s="185" t="str">
        <f>IF(入力!B14="","",入力!B14)</f>
        <v>■■　■■</v>
      </c>
      <c r="C64" s="185" t="str">
        <f>IF(入力!C14="","",入力!C14)</f>
        <v>□□　□□</v>
      </c>
      <c r="D64" s="227">
        <f>IF(入力!D14="","",入力!D14)</f>
        <v>37257</v>
      </c>
      <c r="E64" s="82">
        <f>IF(入力!E63="", IF(D64="","",DATEDIF(D64,入力!$C$3,"Y")),入力!E63)</f>
        <v>14</v>
      </c>
      <c r="F64" s="82" t="str">
        <f>IF(入力!F14="","",入力!F14)</f>
        <v>女</v>
      </c>
      <c r="G64" s="185" t="str">
        <f>IF(入力!G14="","",入力!G14)</f>
        <v>愛知県</v>
      </c>
      <c r="H64" s="185" t="str">
        <f>IF(入力!H14="","",入力!H14)</f>
        <v>◆◆◆中学校</v>
      </c>
      <c r="I64" s="82" t="str">
        <f>IF(入力!I14="","",入力!I14)</f>
        <v>右</v>
      </c>
      <c r="J64" s="158" t="str">
        <f>IF(入力!J14="","",入力!J14)</f>
        <v>WS</v>
      </c>
      <c r="K64" s="159">
        <f>IF(入力!K14="","",入力!K14)</f>
        <v>172.7</v>
      </c>
      <c r="L64" s="83">
        <f>IF(入力!L14="","",入力!L14)</f>
        <v>54.7</v>
      </c>
      <c r="M64" s="205">
        <f>IF(OR(入力!M14="",入力!N14=""),"",((4.57/(1.0888-0.00153*(入力!M14+入力!N14))-4.142)*100))</f>
        <v>17.353450775049239</v>
      </c>
      <c r="N64" s="83">
        <f>IF(OR(入力!L14="",入力!M14="",入力!N14=""),"",(入力!L14-(入力!L14*(4.57/(1.0888-0.00153*(入力!M14+入力!N14))-4.142)*100)/100))</f>
        <v>45.207662426048067</v>
      </c>
      <c r="O64" s="83">
        <f>IF(入力!P14="", IF(入力!K14="","",入力!L14/POWER(入力!K14/100,2)),入力!P14)</f>
        <v>18.34014019645744</v>
      </c>
      <c r="P64" s="83">
        <f>IF(入力!Q14="","",入力!Q14)</f>
        <v>228</v>
      </c>
      <c r="Q64" s="189">
        <f>IF(入力!R14="","",入力!R14)</f>
        <v>227</v>
      </c>
      <c r="R64" s="232">
        <f xml:space="preserve"> IF(入力!S14="",IF(入力!T14="","",入力!T14),IF(入力!T14="",入力!S14,IF(入力!S14&gt;入力!T14,入力!T14,入力!S14)))</f>
        <v>3.28</v>
      </c>
      <c r="S64" s="241">
        <f>IF(入力!U14="",IF(入力!V14="","",入力!V14),IF(入力!V14="",入力!U14,IF(入力!U14&gt;入力!V14,入力!V14,入力!U14)))</f>
        <v>4.92</v>
      </c>
      <c r="T64" s="486">
        <f>IF(入力!W14="",IF(入力!X14="","",入力!X14),IF(入力!X14="",入力!W14,IF(入力!W14&gt;入力!X14,入力!W14,入力!X14)))</f>
        <v>278</v>
      </c>
      <c r="U64" s="234">
        <f>IF(入力!Y14="", IF(入力!W14="",IF(入力!X14="","",入力!X14-入力!Q14),IF(入力!X14="",入力!W14-入力!Q14,IF(入力!W14&gt;入力!X14,入力!W14-入力!Q14,入力!X14-入力!Q14))),入力!Y14)</f>
        <v>50</v>
      </c>
      <c r="V64" s="234">
        <f>IF(入力!Z14="",IF(入力!AA14="","",入力!AA14),IF(入力!AA14="",入力!Z14,IF(入力!Z14&gt;入力!AA14,入力!Z14,入力!AA14)))</f>
        <v>297</v>
      </c>
      <c r="W64" s="234">
        <f>IF(入力!AB14="", IF(入力!Z14="",IF(入力!AA14="","",入力!AA14-入力!Q14),IF(入力!AA14="",入力!Z14-入力!Q14,IF(入力!Z14&gt;入力!AA14,入力!Z14-入力!Q14,入力!AA14-入力!Q14))),入力!AB14)</f>
        <v>69</v>
      </c>
      <c r="X64" s="234">
        <f>IF(入力!AC14="",IF(入力!AD14="","",入力!AD14),IF(入力!AD14="",入力!AC14,IF(入力!AC14&gt;入力!AD14,入力!AC14,入力!AD14)))</f>
        <v>278</v>
      </c>
      <c r="Y64" s="234">
        <f>IF(入力!AE14="", IF(入力!AC14="",IF(入力!AD14="","",入力!AD14-入力!Q14),IF(入力!AD14="",入力!AC14-入力!Q14,IF(入力!AC14&gt;入力!AD14,入力!AC14-入力!Q14,入力!AD14-入力!Q14))),入力!AE14)</f>
        <v>50</v>
      </c>
      <c r="Z64" s="234">
        <f>IF(入力!AF14="",IF(入力!AG14="","",入力!AG14),IF(入力!AG14="",入力!AF14,IF(入力!AF14&gt;入力!AG14,入力!AF14,入力!AG14)))</f>
        <v>277</v>
      </c>
      <c r="AA64" s="234">
        <f>IF(入力!AH14="", IF(入力!AF14="",IF(入力!AG14="","",入力!AG14-入力!Q14),IF(入力!AG14="",入力!AF14-入力!Q14,IF(入力!AF14&gt;入力!AG14,入力!AF14-入力!Q14,入力!AG14-入力!Q14))),入力!AH14)</f>
        <v>49</v>
      </c>
      <c r="AB64" s="126">
        <f>IF(入力!AI14="",IF(入力!AJ14="","",入力!AJ14),IF(入力!AJ14="",入力!AI14,IF(入力!AI14&gt;入力!AJ14,入力!AI14,入力!AJ14)))</f>
        <v>6.91</v>
      </c>
      <c r="AC64" s="232">
        <f>IF(入力!AK14="",IF(入力!AL14="","",入力!AL14),IF(入力!AL14="",入力!AK14,IF(入力!AK14&gt;入力!AL14,入力!AK14,入力!AL14)))</f>
        <v>12.6</v>
      </c>
      <c r="AD64" s="495">
        <f>IF(入力!AM14="","",入力!AM14)</f>
        <v>16</v>
      </c>
      <c r="AE64" s="158">
        <f>IF(入力!AN14="","",入力!AN14)</f>
        <v>12</v>
      </c>
      <c r="AF64" s="231">
        <f>IF(入力!AO14="","",入力!AO14)</f>
        <v>207</v>
      </c>
      <c r="AG64" s="244">
        <f>IF(入力!AP14="","",入力!AP14)</f>
        <v>4</v>
      </c>
      <c r="AH64" s="510">
        <f>IF(入力!AQ14="","",入力!AQ14)</f>
        <v>86</v>
      </c>
      <c r="AI64" s="84">
        <f>IF(入力!AR14="","",入力!AR14)</f>
        <v>88</v>
      </c>
      <c r="AJ64" s="89">
        <f>IF(入力!AS14="","",入力!AS14)</f>
        <v>1320</v>
      </c>
      <c r="AK64" s="158">
        <f>IF(入力!AT14="","",入力!AT14)</f>
        <v>34</v>
      </c>
      <c r="AL64" s="160">
        <f>IF(入力!AU14="",IF(入力!AV14="","",入力!AV14),IF(入力!AV14="",入力!AU14,IF(入力!AU14&gt;入力!AV14,入力!AU14,入力!AV14)))</f>
        <v>32.1</v>
      </c>
      <c r="AM64" s="283">
        <f>IF(入力!AW14="",IF(入力!AX14="","",入力!AX14),IF(入力!AX14="",入力!AW14,IF(入力!AW14&gt;入力!AX14,入力!AW14,入力!AX14)))</f>
        <v>33.299999999999997</v>
      </c>
      <c r="AN64" s="199">
        <f>IF(入力!K14="","", IF(入力!AC14="","", IF(入力!Z14="","", K64/224*((X64-224)+(V64-224)))))</f>
        <v>97.914732142857147</v>
      </c>
    </row>
    <row r="65" spans="1:40">
      <c r="A65" s="96">
        <f>IF(入力!A15="","",入力!A15)</f>
        <v>2</v>
      </c>
      <c r="B65" s="185" t="str">
        <f>IF(入力!B15="","",入力!B15)</f>
        <v>■■　■■</v>
      </c>
      <c r="C65" s="185" t="str">
        <f>IF(入力!C15="","",入力!C15)</f>
        <v>□□　□□</v>
      </c>
      <c r="D65" s="227">
        <f>IF(入力!D15="","",入力!D15)</f>
        <v>37289</v>
      </c>
      <c r="E65" s="417">
        <f>IF(入力!E64="", IF(D65="","",DATEDIF(D65,入力!$C$3,"Y")),入力!E64)</f>
        <v>13</v>
      </c>
      <c r="F65" s="82" t="str">
        <f>IF(入力!F15="","",入力!F15)</f>
        <v>女</v>
      </c>
      <c r="G65" s="185" t="str">
        <f>IF(入力!G15="","",入力!G15)</f>
        <v>東京都</v>
      </c>
      <c r="H65" s="185" t="str">
        <f>IF(入力!H15="","",入力!H15)</f>
        <v>◆◆学園中学校</v>
      </c>
      <c r="I65" s="82" t="str">
        <f>IF(入力!I15="","",入力!I15)</f>
        <v>右</v>
      </c>
      <c r="J65" s="82" t="str">
        <f>IF(入力!J15="","",入力!J15)</f>
        <v>WS・MB</v>
      </c>
      <c r="K65" s="159">
        <f>IF(入力!K15="","",入力!K15)</f>
        <v>167.9</v>
      </c>
      <c r="L65" s="83">
        <f>IF(入力!L15="","",入力!L15)</f>
        <v>54.1</v>
      </c>
      <c r="M65" s="205">
        <f>IF(OR(入力!M15="",入力!N15=""),"",((4.57/(1.0888-0.00153*(入力!M15+入力!N15))-4.142)*100))</f>
        <v>19.861993930730559</v>
      </c>
      <c r="N65" s="83">
        <f>IF(OR(入力!L15="",入力!M15="",入力!N15=""),"",(入力!L15-(入力!L15*(4.57/(1.0888-0.00153*(入力!M15+入力!N15))-4.142)*100)/100))</f>
        <v>43.354661283474769</v>
      </c>
      <c r="O65" s="83">
        <f>IF(入力!P15="", IF(入力!K15="","",入力!L15/POWER(入力!K15/100,2)),入力!P15)</f>
        <v>19.190923438147937</v>
      </c>
      <c r="P65" s="83">
        <f>IF(入力!Q15="","",入力!Q15)</f>
        <v>219</v>
      </c>
      <c r="Q65" s="189">
        <f>IF(入力!R15="","",入力!R15)</f>
        <v>216</v>
      </c>
      <c r="R65" s="232">
        <f xml:space="preserve"> IF(入力!S15="",IF(入力!T15="","",入力!T15),IF(入力!T15="",入力!S15,IF(入力!S15&gt;入力!T15,入力!T15,入力!S15)))</f>
        <v>3.24</v>
      </c>
      <c r="S65" s="241">
        <f>IF(入力!U15="",IF(入力!V15="","",入力!V15),IF(入力!V15="",入力!U15,IF(入力!U15&gt;入力!V15,入力!V15,入力!U15)))</f>
        <v>4.87</v>
      </c>
      <c r="T65" s="486">
        <f>IF(入力!W15="",IF(入力!X15="","",入力!X15),IF(入力!X15="",入力!W15,IF(入力!W15&gt;入力!X15,入力!W15,入力!X15)))</f>
        <v>278</v>
      </c>
      <c r="U65" s="234">
        <f>IF(入力!Y15="", IF(入力!W15="",IF(入力!X15="","",入力!X15-入力!Q15),IF(入力!X15="",入力!W15-入力!Q15,IF(入力!W15&gt;入力!X15,入力!W15-入力!Q15,入力!X15-入力!Q15))),入力!Y15)</f>
        <v>59</v>
      </c>
      <c r="V65" s="234">
        <f>IF(入力!Z15="",IF(入力!AA15="","",入力!AA15),IF(入力!AA15="",入力!Z15,IF(入力!Z15&gt;入力!AA15,入力!Z15,入力!AA15)))</f>
        <v>284</v>
      </c>
      <c r="W65" s="234">
        <f>IF(入力!AB15="", IF(入力!Z15="",IF(入力!AA15="","",入力!AA15-入力!Q15),IF(入力!AA15="",入力!Z15-入力!Q15,IF(入力!Z15&gt;入力!AA15,入力!Z15-入力!Q15,入力!AA15-入力!Q15))),入力!AB15)</f>
        <v>65</v>
      </c>
      <c r="X65" s="234">
        <f>IF(入力!AC15="",IF(入力!AD15="","",入力!AD15),IF(入力!AD15="",入力!AC15,IF(入力!AC15&gt;入力!AD15,入力!AC15,入力!AD15)))</f>
        <v>270</v>
      </c>
      <c r="Y65" s="234">
        <f>IF(入力!AE15="", IF(入力!AC15="",IF(入力!AD15="","",入力!AD15-入力!Q15),IF(入力!AD15="",入力!AC15-入力!Q15,IF(入力!AC15&gt;入力!AD15,入力!AC15-入力!Q15,入力!AD15-入力!Q15))),入力!AE15)</f>
        <v>51</v>
      </c>
      <c r="Z65" s="234">
        <f>IF(入力!AF15="",IF(入力!AG15="","",入力!AG15),IF(入力!AG15="",入力!AF15,IF(入力!AF15&gt;入力!AG15,入力!AF15,入力!AG15)))</f>
        <v>270</v>
      </c>
      <c r="AA65" s="234">
        <f>IF(入力!AH15="", IF(入力!AF15="",IF(入力!AG15="","",入力!AG15-入力!Q15),IF(入力!AG15="",入力!AF15-入力!Q15,IF(入力!AF15&gt;入力!AG15,入力!AF15-入力!Q15,入力!AG15-入力!Q15))),入力!AH15)</f>
        <v>51</v>
      </c>
      <c r="AB65" s="126">
        <f>IF(入力!AI15="",IF(入力!AJ15="","",入力!AJ15),IF(入力!AJ15="",入力!AI15,IF(入力!AI15&gt;入力!AJ15,入力!AI15,入力!AJ15)))</f>
        <v>7.81</v>
      </c>
      <c r="AC65" s="232">
        <f>IF(入力!AK15="",IF(入力!AL15="","",入力!AL15),IF(入力!AL15="",入力!AK15,IF(入力!AK15&gt;入力!AL15,入力!AK15,入力!AL15)))</f>
        <v>9.5</v>
      </c>
      <c r="AD65" s="231">
        <f>IF(入力!AM15="","",入力!AM15)</f>
        <v>-10</v>
      </c>
      <c r="AE65" s="158">
        <f>IF(入力!AN15="","",入力!AN15)</f>
        <v>5</v>
      </c>
      <c r="AF65" s="477">
        <f>IF(入力!AO15="","",入力!AO15)</f>
        <v>168</v>
      </c>
      <c r="AG65" s="244">
        <f>IF(入力!AP15="","",入力!AP15)</f>
        <v>3</v>
      </c>
      <c r="AH65" s="510">
        <f>IF(入力!AQ15="","",入力!AQ15)</f>
        <v>85</v>
      </c>
      <c r="AI65" s="84">
        <f>IF(入力!AR15="","",入力!AR15)</f>
        <v>89</v>
      </c>
      <c r="AJ65" s="89">
        <f>IF(入力!AS15="","",入力!AS15)</f>
        <v>1000</v>
      </c>
      <c r="AK65" s="158">
        <f>IF(入力!AT15="","",入力!AT15)</f>
        <v>32</v>
      </c>
      <c r="AL65" s="160">
        <f>IF(入力!AU15="",IF(入力!AV15="","",入力!AV15),IF(入力!AV15="",入力!AU15,IF(入力!AU15&gt;入力!AV15,入力!AU15,入力!AV15)))</f>
        <v>31.8</v>
      </c>
      <c r="AM65" s="283">
        <f>IF(入力!AW15="",IF(入力!AX15="","",入力!AX15),IF(入力!AX15="",入力!AW15,IF(入力!AW15&gt;入力!AX15,入力!AW15,入力!AX15)))</f>
        <v>32.1</v>
      </c>
      <c r="AN65" s="199">
        <f>IF(入力!K15="","", IF(入力!AC15="","", IF(入力!Z15="","", K65/224*((X65-224)+(V65-224)))))</f>
        <v>79.452678571428578</v>
      </c>
    </row>
    <row r="66" spans="1:40">
      <c r="A66" s="96">
        <f>IF(入力!A16="","",入力!A16)</f>
        <v>3</v>
      </c>
      <c r="B66" s="185" t="str">
        <f>IF(入力!B16="","",入力!B16)</f>
        <v>■■　■■</v>
      </c>
      <c r="C66" s="185" t="str">
        <f>IF(入力!C16="","",入力!C16)</f>
        <v>□□　□□</v>
      </c>
      <c r="D66" s="227">
        <f>IF(入力!D16="","",入力!D16)</f>
        <v>37318</v>
      </c>
      <c r="E66" s="417">
        <f>IF(入力!E65="", IF(D66="","",DATEDIF(D66,入力!$C$3,"Y")),入力!E65)</f>
        <v>13</v>
      </c>
      <c r="F66" s="82" t="str">
        <f>IF(入力!F16="","",入力!F16)</f>
        <v>女</v>
      </c>
      <c r="G66" s="185" t="str">
        <f>IF(入力!G16="","",入力!G16)</f>
        <v>大阪府</v>
      </c>
      <c r="H66" s="185" t="str">
        <f>IF(入力!H16="","",入力!H16)</f>
        <v>◆◆市立東中学校</v>
      </c>
      <c r="I66" s="82" t="str">
        <f>IF(入力!I16="","",入力!I16)</f>
        <v>右</v>
      </c>
      <c r="J66" s="82" t="str">
        <f>IF(入力!J16="","",入力!J16)</f>
        <v>S</v>
      </c>
      <c r="K66" s="159">
        <f>IF(入力!K16="","",入力!K16)</f>
        <v>166.9</v>
      </c>
      <c r="L66" s="83">
        <f>IF(入力!L16="","",入力!L16)</f>
        <v>65.7</v>
      </c>
      <c r="M66" s="205">
        <f>IF(OR(入力!M16="",入力!N16=""),"",((4.57/(1.0888-0.00153*(入力!M16+入力!N16))-4.142)*100))</f>
        <v>23.67997106351174</v>
      </c>
      <c r="N66" s="83">
        <f>IF(OR(入力!L16="",入力!M16="",入力!N16=""),"",(入力!L16-(入力!L16*(4.57/(1.0888-0.00153*(入力!M16+入力!N16))-4.142)*100)/100))</f>
        <v>50.142259011272785</v>
      </c>
      <c r="O66" s="83">
        <f>IF(入力!P16="", IF(入力!K16="","",入力!L16/POWER(入力!K16/100,2)),入力!P16)</f>
        <v>23.585913214609196</v>
      </c>
      <c r="P66" s="83">
        <f>IF(入力!Q16="","",入力!Q16)</f>
        <v>218.5</v>
      </c>
      <c r="Q66" s="189">
        <f>IF(入力!R16="","",入力!R16)</f>
        <v>214.5</v>
      </c>
      <c r="R66" s="232">
        <f xml:space="preserve"> IF(入力!S16="",IF(入力!T16="","",入力!T16),IF(入力!T16="",入力!S16,IF(入力!S16&gt;入力!T16,入力!T16,入力!S16)))</f>
        <v>3.4</v>
      </c>
      <c r="S66" s="241">
        <f>IF(入力!U16="",IF(入力!V16="","",入力!V16),IF(入力!V16="",入力!U16,IF(入力!U16&gt;入力!V16,入力!V16,入力!U16)))</f>
        <v>4.97</v>
      </c>
      <c r="T66" s="486">
        <f>IF(入力!W16="",IF(入力!X16="","",入力!X16),IF(入力!X16="",入力!W16,IF(入力!W16&gt;入力!X16,入力!W16,入力!X16)))</f>
        <v>273</v>
      </c>
      <c r="U66" s="234">
        <f>IF(入力!Y16="", IF(入力!W16="",IF(入力!X16="","",入力!X16-入力!Q16),IF(入力!X16="",入力!W16-入力!Q16,IF(入力!W16&gt;入力!X16,入力!W16-入力!Q16,入力!X16-入力!Q16))),入力!Y16)</f>
        <v>54.5</v>
      </c>
      <c r="V66" s="234">
        <f>IF(入力!Z16="",IF(入力!AA16="","",入力!AA16),IF(入力!AA16="",入力!Z16,IF(入力!Z16&gt;入力!AA16,入力!Z16,入力!AA16)))</f>
        <v>283</v>
      </c>
      <c r="W66" s="234">
        <f>IF(入力!AB16="", IF(入力!Z16="",IF(入力!AA16="","",入力!AA16-入力!Q16),IF(入力!AA16="",入力!Z16-入力!Q16,IF(入力!Z16&gt;入力!AA16,入力!Z16-入力!Q16,入力!AA16-入力!Q16))),入力!AB16)</f>
        <v>64.5</v>
      </c>
      <c r="X66" s="234">
        <f>IF(入力!AC16="",IF(入力!AD16="","",入力!AD16),IF(入力!AD16="",入力!AC16,IF(入力!AC16&gt;入力!AD16,入力!AC16,入力!AD16)))</f>
        <v>270</v>
      </c>
      <c r="Y66" s="234">
        <f>IF(入力!AE16="", IF(入力!AC16="",IF(入力!AD16="","",入力!AD16-入力!Q16),IF(入力!AD16="",入力!AC16-入力!Q16,IF(入力!AC16&gt;入力!AD16,入力!AC16-入力!Q16,入力!AD16-入力!Q16))),入力!AE16)</f>
        <v>51.5</v>
      </c>
      <c r="Z66" s="234">
        <f>IF(入力!AF16="",IF(入力!AG16="","",入力!AG16),IF(入力!AG16="",入力!AF16,IF(入力!AF16&gt;入力!AG16,入力!AF16,入力!AG16)))</f>
        <v>270</v>
      </c>
      <c r="AA66" s="234">
        <f>IF(入力!AH16="", IF(入力!AF16="",IF(入力!AG16="","",入力!AG16-入力!Q16),IF(入力!AG16="",入力!AF16-入力!Q16,IF(入力!AF16&gt;入力!AG16,入力!AF16-入力!Q16,入力!AG16-入力!Q16))),入力!AH16)</f>
        <v>51.5</v>
      </c>
      <c r="AB66" s="126">
        <f>IF(入力!AI16="",IF(入力!AJ16="","",入力!AJ16),IF(入力!AJ16="",入力!AI16,IF(入力!AI16&gt;入力!AJ16,入力!AI16,入力!AJ16)))</f>
        <v>7.18</v>
      </c>
      <c r="AC66" s="232">
        <f>IF(入力!AK16="",IF(入力!AL16="","",入力!AL16),IF(入力!AL16="",入力!AK16,IF(入力!AK16&gt;入力!AL16,入力!AK16,入力!AL16)))</f>
        <v>9.6</v>
      </c>
      <c r="AD66" s="231">
        <f>IF(入力!AM16="","",入力!AM16)</f>
        <v>16</v>
      </c>
      <c r="AE66" s="158">
        <f>IF(入力!AN16="","",入力!AN16)</f>
        <v>5</v>
      </c>
      <c r="AF66" s="231">
        <f>IF(入力!AO16="","",入力!AO16)</f>
        <v>180</v>
      </c>
      <c r="AG66" s="244">
        <f>IF(入力!AP16="","",入力!AP16)</f>
        <v>22</v>
      </c>
      <c r="AH66" s="510">
        <f>IF(入力!AQ16="","",入力!AQ16)</f>
        <v>82</v>
      </c>
      <c r="AI66" s="84">
        <f>IF(入力!AR16="","",入力!AR16)</f>
        <v>87</v>
      </c>
      <c r="AJ66" s="89">
        <f>IF(入力!AS16="","",入力!AS16)</f>
        <v>800</v>
      </c>
      <c r="AK66" s="158">
        <f>IF(入力!AT16="","",入力!AT16)</f>
        <v>25</v>
      </c>
      <c r="AL66" s="160">
        <f>IF(入力!AU16="",IF(入力!AV16="","",入力!AV16),IF(入力!AV16="",入力!AU16,IF(入力!AU16&gt;入力!AV16,入力!AU16,入力!AV16)))</f>
        <v>38.700000000000003</v>
      </c>
      <c r="AM66" s="283">
        <f>IF(入力!AW16="",IF(入力!AX16="","",入力!AX16),IF(入力!AX16="",入力!AW16,IF(入力!AW16&gt;入力!AX16,入力!AW16,入力!AX16)))</f>
        <v>39.9</v>
      </c>
      <c r="AN66" s="199">
        <f>IF(入力!K16="","", IF(入力!AC16="","", IF(入力!Z16="","", K66/224*((X66-224)+(V66-224)))))</f>
        <v>78.234375000000014</v>
      </c>
    </row>
    <row r="67" spans="1:40">
      <c r="A67" s="96">
        <f>IF(入力!A17="","",入力!A17)</f>
        <v>4</v>
      </c>
      <c r="B67" s="185" t="str">
        <f>IF(入力!B17="","",入力!B17)</f>
        <v>■■　■■</v>
      </c>
      <c r="C67" s="185" t="str">
        <f>IF(入力!C17="","",入力!C17)</f>
        <v>□□　□□</v>
      </c>
      <c r="D67" s="227">
        <f>IF(入力!D17="","",入力!D17)</f>
        <v>37350</v>
      </c>
      <c r="E67" s="417">
        <f>IF(入力!E66="", IF(D67="","",DATEDIF(D67,入力!$C$3,"Y")),入力!E66)</f>
        <v>13</v>
      </c>
      <c r="F67" s="82" t="str">
        <f>IF(入力!F17="","",入力!F17)</f>
        <v>女</v>
      </c>
      <c r="G67" s="185" t="str">
        <f>IF(入力!G17="","",入力!G17)</f>
        <v>神奈川県</v>
      </c>
      <c r="H67" s="185" t="str">
        <f>IF(入力!H17="","",入力!H17)</f>
        <v>◆◆市立西中学校</v>
      </c>
      <c r="I67" s="82" t="str">
        <f>IF(入力!I17="","",入力!I17)</f>
        <v>左</v>
      </c>
      <c r="J67" s="82" t="str">
        <f>IF(入力!J17="","",入力!J17)</f>
        <v>ＷＳ・OP</v>
      </c>
      <c r="K67" s="159">
        <f>IF(入力!K17="","",入力!K17)</f>
        <v>167.5</v>
      </c>
      <c r="L67" s="83">
        <f>IF(入力!L17="","",入力!L17)</f>
        <v>56.8</v>
      </c>
      <c r="M67" s="205">
        <f>IF(OR(入力!M17="",入力!N17=""),"",((4.57/(1.0888-0.00153*(入力!M17+入力!N17))-4.142)*100))</f>
        <v>21.444696955253484</v>
      </c>
      <c r="N67" s="83">
        <f>IF(OR(入力!L17="",入力!M17="",入力!N17=""),"",(入力!L17-(入力!L17*(4.57/(1.0888-0.00153*(入力!M17+入力!N17))-4.142)*100)/100))</f>
        <v>44.61941212941602</v>
      </c>
      <c r="O67" s="83">
        <f>IF(入力!P17="", IF(入力!K17="","",入力!L17/POWER(入力!K17/100,2)),入力!P17)</f>
        <v>20.245043439518824</v>
      </c>
      <c r="P67" s="83">
        <f>IF(入力!Q17="","",入力!Q17)</f>
        <v>218.5</v>
      </c>
      <c r="Q67" s="189">
        <f>IF(入力!R17="","",入力!R17)</f>
        <v>216.5</v>
      </c>
      <c r="R67" s="232">
        <f xml:space="preserve"> IF(入力!S17="",IF(入力!T17="","",入力!T17),IF(入力!T17="",入力!S17,IF(入力!S17&gt;入力!T17,入力!T17,入力!S17)))</f>
        <v>3.4</v>
      </c>
      <c r="S67" s="241">
        <f>IF(入力!U17="",IF(入力!V17="","",入力!V17),IF(入力!V17="",入力!U17,IF(入力!U17&gt;入力!V17,入力!V17,入力!U17)))</f>
        <v>4.97</v>
      </c>
      <c r="T67" s="486">
        <f>IF(入力!W17="",IF(入力!X17="","",入力!X17),IF(入力!X17="",入力!W17,IF(入力!W17&gt;入力!X17,入力!W17,入力!X17)))</f>
        <v>276</v>
      </c>
      <c r="U67" s="234">
        <f>IF(入力!Y17="", IF(入力!W17="",IF(入力!X17="","",入力!X17-入力!Q17),IF(入力!X17="",入力!W17-入力!Q17,IF(入力!W17&gt;入力!X17,入力!W17-入力!Q17,入力!X17-入力!Q17))),入力!Y17)</f>
        <v>57.5</v>
      </c>
      <c r="V67" s="234">
        <f>IF(入力!Z17="",IF(入力!AA17="","",入力!AA17),IF(入力!AA17="",入力!Z17,IF(入力!Z17&gt;入力!AA17,入力!Z17,入力!AA17)))</f>
        <v>281</v>
      </c>
      <c r="W67" s="234">
        <f>IF(入力!AB17="", IF(入力!Z17="",IF(入力!AA17="","",入力!AA17-入力!Q17),IF(入力!AA17="",入力!Z17-入力!Q17,IF(入力!Z17&gt;入力!AA17,入力!Z17-入力!Q17,入力!AA17-入力!Q17))),入力!AB17)</f>
        <v>62.5</v>
      </c>
      <c r="X67" s="234">
        <f>IF(入力!AC17="",IF(入力!AD17="","",入力!AD17),IF(入力!AD17="",入力!AC17,IF(入力!AC17&gt;入力!AD17,入力!AC17,入力!AD17)))</f>
        <v>271</v>
      </c>
      <c r="Y67" s="234">
        <f>IF(入力!AE17="", IF(入力!AC17="",IF(入力!AD17="","",入力!AD17-入力!Q17),IF(入力!AD17="",入力!AC17-入力!Q17,IF(入力!AC17&gt;入力!AD17,入力!AC17-入力!Q17,入力!AD17-入力!Q17))),入力!AE17)</f>
        <v>52.5</v>
      </c>
      <c r="Z67" s="234">
        <f>IF(入力!AF17="",IF(入力!AG17="","",入力!AG17),IF(入力!AG17="",入力!AF17,IF(入力!AF17&gt;入力!AG17,入力!AF17,入力!AG17)))</f>
        <v>269</v>
      </c>
      <c r="AA67" s="234">
        <f>IF(入力!AH17="", IF(入力!AF17="",IF(入力!AG17="","",入力!AG17-入力!Q17),IF(入力!AG17="",入力!AF17-入力!Q17,IF(入力!AF17&gt;入力!AG17,入力!AF17-入力!Q17,入力!AG17-入力!Q17))),入力!AH17)</f>
        <v>50.5</v>
      </c>
      <c r="AB67" s="126">
        <f>IF(入力!AI17="",IF(入力!AJ17="","",入力!AJ17),IF(入力!AJ17="",入力!AI17,IF(入力!AI17&gt;入力!AJ17,入力!AI17,入力!AJ17)))</f>
        <v>7.63</v>
      </c>
      <c r="AC67" s="232">
        <f>IF(入力!AK17="",IF(入力!AL17="","",入力!AL17),IF(入力!AL17="",入力!AK17,IF(入力!AK17&gt;入力!AL17,入力!AK17,入力!AL17)))</f>
        <v>8.1999999999999993</v>
      </c>
      <c r="AD67" s="231">
        <f>IF(入力!AM17="","",入力!AM17)</f>
        <v>8.5</v>
      </c>
      <c r="AE67" s="158">
        <f>IF(入力!AN17="","",入力!AN17)</f>
        <v>6</v>
      </c>
      <c r="AF67" s="231">
        <f>IF(入力!AO17="","",入力!AO17)</f>
        <v>153</v>
      </c>
      <c r="AG67" s="244">
        <f>IF(入力!AP17="","",入力!AP17)</f>
        <v>12</v>
      </c>
      <c r="AH67" s="510">
        <f>IF(入力!AQ17="","",入力!AQ17)</f>
        <v>85</v>
      </c>
      <c r="AI67" s="84">
        <f>IF(入力!AR17="","",入力!AR17)</f>
        <v>82</v>
      </c>
      <c r="AJ67" s="89">
        <f>IF(入力!AS17="","",入力!AS17)</f>
        <v>1000</v>
      </c>
      <c r="AK67" s="158">
        <f>IF(入力!AT17="","",入力!AT17)</f>
        <v>31</v>
      </c>
      <c r="AL67" s="160">
        <f>IF(入力!AU17="",IF(入力!AV17="","",入力!AV17),IF(入力!AV17="",入力!AU17,IF(入力!AU17&gt;入力!AV17,入力!AU17,入力!AV17)))</f>
        <v>34</v>
      </c>
      <c r="AM67" s="283">
        <f>IF(入力!AW17="",IF(入力!AX17="","",入力!AX17),IF(入力!AX17="",入力!AW17,IF(入力!AW17&gt;入力!AX17,入力!AW17,入力!AX17)))</f>
        <v>34</v>
      </c>
      <c r="AN67" s="199">
        <f>IF(入力!K17="","", IF(入力!AC17="","", IF(入力!Z17="","", K67/224*((X67-224)+(V67-224)))))</f>
        <v>77.767857142857139</v>
      </c>
    </row>
    <row r="68" spans="1:40">
      <c r="A68" s="96">
        <f>IF(入力!A18="","",入力!A18)</f>
        <v>5</v>
      </c>
      <c r="B68" s="185" t="str">
        <f>IF(入力!B18="","",入力!B18)</f>
        <v>■■　■■</v>
      </c>
      <c r="C68" s="185" t="str">
        <f>IF(入力!C18="","",入力!C18)</f>
        <v>□□　□□</v>
      </c>
      <c r="D68" s="227">
        <f>IF(入力!D18="","",入力!D18)</f>
        <v>37381</v>
      </c>
      <c r="E68" s="417">
        <f>IF(入力!E67="", IF(D68="","",DATEDIF(D68,入力!$C$3,"Y")),入力!E67)</f>
        <v>13</v>
      </c>
      <c r="F68" s="82" t="str">
        <f>IF(入力!F18="","",入力!F18)</f>
        <v>女</v>
      </c>
      <c r="G68" s="185" t="str">
        <f>IF(入力!G18="","",入力!G18)</f>
        <v>北海道</v>
      </c>
      <c r="H68" s="185" t="str">
        <f>IF(入力!H18="","",入力!H18)</f>
        <v>◆◆付属中学校</v>
      </c>
      <c r="I68" s="82" t="str">
        <f>IF(入力!I18="","",入力!I18)</f>
        <v>右</v>
      </c>
      <c r="J68" s="82" t="str">
        <f>IF(入力!J18="","",入力!J18)</f>
        <v>WS・MB</v>
      </c>
      <c r="K68" s="159">
        <f>IF(入力!K18="","",入力!K18)</f>
        <v>181.5</v>
      </c>
      <c r="L68" s="83">
        <f>IF(入力!L18="","",入力!L18)</f>
        <v>63.6</v>
      </c>
      <c r="M68" s="205">
        <f>IF(OR(入力!M18="",入力!N18=""),"",((4.57/(1.0888-0.00153*(入力!M18+入力!N18))-4.142)*100))</f>
        <v>25.938301663279706</v>
      </c>
      <c r="N68" s="83">
        <f>IF(OR(入力!L18="",入力!M18="",入力!N18=""),"",(入力!L18-(入力!L18*(4.57/(1.0888-0.00153*(入力!M18+入力!N18))-4.142)*100)/100))</f>
        <v>47.103240142154107</v>
      </c>
      <c r="O68" s="83">
        <f>IF(入力!P18="", IF(入力!K18="","",入力!L18/POWER(入力!K18/100,2)),入力!P18)</f>
        <v>19.306513671652667</v>
      </c>
      <c r="P68" s="83">
        <f>IF(入力!Q18="","",入力!Q18)</f>
        <v>237</v>
      </c>
      <c r="Q68" s="189">
        <f>IF(入力!R18="","",入力!R18)</f>
        <v>234</v>
      </c>
      <c r="R68" s="232">
        <f xml:space="preserve"> IF(入力!S18="",IF(入力!T18="","",入力!T18),IF(入力!T18="",入力!S18,IF(入力!S18&gt;入力!T18,入力!T18,入力!S18)))</f>
        <v>3.61</v>
      </c>
      <c r="S68" s="241">
        <f>IF(入力!U18="",IF(入力!V18="","",入力!V18),IF(入力!V18="",入力!U18,IF(入力!U18&gt;入力!V18,入力!V18,入力!U18)))</f>
        <v>5.38</v>
      </c>
      <c r="T68" s="486">
        <f>IF(入力!W18="",IF(入力!X18="","",入力!X18),IF(入力!X18="",入力!W18,IF(入力!W18&gt;入力!X18,入力!W18,入力!X18)))</f>
        <v>281</v>
      </c>
      <c r="U68" s="234">
        <f>IF(入力!Y18="", IF(入力!W18="",IF(入力!X18="","",入力!X18-入力!Q18),IF(入力!X18="",入力!W18-入力!Q18,IF(入力!W18&gt;入力!X18,入力!W18-入力!Q18,入力!X18-入力!Q18))),入力!Y18)</f>
        <v>44</v>
      </c>
      <c r="V68" s="234">
        <f>IF(入力!Z18="",IF(入力!AA18="","",入力!AA18),IF(入力!AA18="",入力!Z18,IF(入力!Z18&gt;入力!AA18,入力!Z18,入力!AA18)))</f>
        <v>287</v>
      </c>
      <c r="W68" s="234">
        <f>IF(入力!AB18="", IF(入力!Z18="",IF(入力!AA18="","",入力!AA18-入力!Q18),IF(入力!AA18="",入力!Z18-入力!Q18,IF(入力!Z18&gt;入力!AA18,入力!Z18-入力!Q18,入力!AA18-入力!Q18))),入力!AB18)</f>
        <v>50</v>
      </c>
      <c r="X68" s="234">
        <f>IF(入力!AC18="",IF(入力!AD18="","",入力!AD18),IF(入力!AD18="",入力!AC18,IF(入力!AC18&gt;入力!AD18,入力!AC18,入力!AD18)))</f>
        <v>276</v>
      </c>
      <c r="Y68" s="234">
        <f>IF(入力!AE18="", IF(入力!AC18="",IF(入力!AD18="","",入力!AD18-入力!Q18),IF(入力!AD18="",入力!AC18-入力!Q18,IF(入力!AC18&gt;入力!AD18,入力!AC18-入力!Q18,入力!AD18-入力!Q18))),入力!AE18)</f>
        <v>39</v>
      </c>
      <c r="Z68" s="234">
        <f>IF(入力!AF18="",IF(入力!AG18="","",入力!AG18),IF(入力!AG18="",入力!AF18,IF(入力!AF18&gt;入力!AG18,入力!AF18,入力!AG18)))</f>
        <v>276</v>
      </c>
      <c r="AA68" s="234">
        <f>IF(入力!AH18="", IF(入力!AF18="",IF(入力!AG18="","",入力!AG18-入力!Q18),IF(入力!AG18="",入力!AF18-入力!Q18,IF(入力!AF18&gt;入力!AG18,入力!AF18-入力!Q18,入力!AG18-入力!Q18))),入力!AH18)</f>
        <v>39</v>
      </c>
      <c r="AB68" s="126">
        <f>IF(入力!AI18="",IF(入力!AJ18="","",入力!AJ18),IF(入力!AJ18="",入力!AI18,IF(入力!AI18&gt;入力!AJ18,入力!AI18,入力!AJ18)))</f>
        <v>6.09</v>
      </c>
      <c r="AC68" s="232">
        <f>IF(入力!AK18="",IF(入力!AL18="","",入力!AL18),IF(入力!AL18="",入力!AK18,IF(入力!AK18&gt;入力!AL18,入力!AK18,入力!AL18)))</f>
        <v>9.3000000000000007</v>
      </c>
      <c r="AD68" s="231">
        <f>IF(入力!AM18="","",入力!AM18)</f>
        <v>16</v>
      </c>
      <c r="AE68" s="158">
        <f>IF(入力!AN18="","",入力!AN18)</f>
        <v>-6</v>
      </c>
      <c r="AF68" s="231">
        <f>IF(入力!AO18="","",入力!AO18)</f>
        <v>188</v>
      </c>
      <c r="AG68" s="244">
        <f>IF(入力!AP18="","",入力!AP18)</f>
        <v>14</v>
      </c>
      <c r="AH68" s="510">
        <f>IF(入力!AQ18="","",入力!AQ18)</f>
        <v>90</v>
      </c>
      <c r="AI68" s="84">
        <f>IF(入力!AR18="","",入力!AR18)</f>
        <v>89</v>
      </c>
      <c r="AJ68" s="89">
        <f>IF(入力!AS18="","",入力!AS18)</f>
        <v>480</v>
      </c>
      <c r="AK68" s="158">
        <f>IF(入力!AT18="","",入力!AT18)</f>
        <v>25</v>
      </c>
      <c r="AL68" s="160">
        <f>IF(入力!AU18="",IF(入力!AV18="","",入力!AV18),IF(入力!AV18="",入力!AU18,IF(入力!AU18&gt;入力!AV18,入力!AU18,入力!AV18)))</f>
        <v>34</v>
      </c>
      <c r="AM68" s="283">
        <f>IF(入力!AW18="",IF(入力!AX18="","",入力!AX18),IF(入力!AX18="",入力!AW18,IF(入力!AW18&gt;入力!AX18,入力!AW18,入力!AX18)))</f>
        <v>29.3</v>
      </c>
      <c r="AN68" s="199">
        <f>IF(入力!K18="","", IF(入力!AC18="","", IF(入力!Z18="","", K68/224*((X68-224)+(V68-224)))))</f>
        <v>93.180803571428569</v>
      </c>
    </row>
    <row r="69" spans="1:40">
      <c r="A69" s="96">
        <f>IF(入力!A19="","",入力!A19)</f>
        <v>6</v>
      </c>
      <c r="B69" s="185" t="str">
        <f>IF(入力!B19="","",入力!B19)</f>
        <v/>
      </c>
      <c r="C69" s="185" t="str">
        <f>IF(入力!C19="","",入力!C19)</f>
        <v/>
      </c>
      <c r="D69" s="227" t="str">
        <f>IF(入力!D19="","",入力!D19)</f>
        <v/>
      </c>
      <c r="E69" s="417" t="str">
        <f>IF(入力!E68="", IF(D69="","",DATEDIF(D69,入力!$C$3,"Y")),入力!E68)</f>
        <v/>
      </c>
      <c r="F69" s="82" t="str">
        <f>IF(入力!F19="","",入力!F19)</f>
        <v/>
      </c>
      <c r="G69" s="185" t="str">
        <f>IF(入力!G19="","",入力!G19)</f>
        <v/>
      </c>
      <c r="H69" s="185" t="str">
        <f>IF(入力!H19="","",入力!H19)</f>
        <v/>
      </c>
      <c r="I69" s="82" t="str">
        <f>IF(入力!I19="","",入力!I19)</f>
        <v/>
      </c>
      <c r="J69" s="82" t="str">
        <f>IF(入力!J19="","",入力!J19)</f>
        <v/>
      </c>
      <c r="K69" s="159" t="str">
        <f>IF(入力!K19="","",入力!K19)</f>
        <v/>
      </c>
      <c r="L69" s="83" t="str">
        <f>IF(入力!L19="","",入力!L19)</f>
        <v/>
      </c>
      <c r="M69" s="205" t="str">
        <f>IF(OR(入力!M19="",入力!N19=""),"",((4.57/(1.0888-0.00153*(入力!M19+入力!N19))-4.142)*100))</f>
        <v/>
      </c>
      <c r="N69" s="83" t="str">
        <f>IF(OR(入力!L19="",入力!M19="",入力!N19=""),"",(入力!L19-(入力!L19*(4.57/(1.0888-0.00153*(入力!M19+入力!N19))-4.142)*100)/100))</f>
        <v/>
      </c>
      <c r="O69" s="83" t="str">
        <f>IF(入力!P19="", IF(入力!K19="","",入力!L19/POWER(入力!K19/100,2)),入力!P19)</f>
        <v/>
      </c>
      <c r="P69" s="83" t="str">
        <f>IF(入力!Q19="","",入力!Q19)</f>
        <v/>
      </c>
      <c r="Q69" s="189" t="str">
        <f>IF(入力!R19="","",入力!R19)</f>
        <v/>
      </c>
      <c r="R69" s="232" t="str">
        <f xml:space="preserve"> IF(入力!S19="",IF(入力!T19="","",入力!T19),IF(入力!T19="",入力!S19,IF(入力!S19&gt;入力!T19,入力!T19,入力!S19)))</f>
        <v/>
      </c>
      <c r="S69" s="241" t="str">
        <f>IF(入力!U19="",IF(入力!V19="","",入力!V19),IF(入力!V19="",入力!U19,IF(入力!U19&gt;入力!V19,入力!V19,入力!U19)))</f>
        <v/>
      </c>
      <c r="T69" s="486" t="str">
        <f>IF(入力!W19="",IF(入力!X19="","",入力!X19),IF(入力!X19="",入力!W19,IF(入力!W19&gt;入力!X19,入力!W19,入力!X19)))</f>
        <v/>
      </c>
      <c r="U69" s="234" t="str">
        <f>IF(入力!Y19="", IF(入力!W19="",IF(入力!X19="","",入力!X19-入力!Q19),IF(入力!X19="",入力!W19-入力!Q19,IF(入力!W19&gt;入力!X19,入力!W19-入力!Q19,入力!X19-入力!Q19))),入力!Y19)</f>
        <v/>
      </c>
      <c r="V69" s="234" t="str">
        <f>IF(入力!Z19="",IF(入力!AA19="","",入力!AA19),IF(入力!AA19="",入力!Z19,IF(入力!Z19&gt;入力!AA19,入力!Z19,入力!AA19)))</f>
        <v/>
      </c>
      <c r="W69" s="234" t="str">
        <f>IF(入力!AB19="", IF(入力!Z19="",IF(入力!AA19="","",入力!AA19-入力!Q19),IF(入力!AA19="",入力!Z19-入力!Q19,IF(入力!Z19&gt;入力!AA19,入力!Z19-入力!Q19,入力!AA19-入力!Q19))),入力!AB19)</f>
        <v/>
      </c>
      <c r="X69" s="234" t="str">
        <f>IF(入力!AC19="",IF(入力!AD19="","",入力!AD19),IF(入力!AD19="",入力!AC19,IF(入力!AC19&gt;入力!AD19,入力!AC19,入力!AD19)))</f>
        <v/>
      </c>
      <c r="Y69" s="234" t="str">
        <f>IF(入力!AE19="", IF(入力!AC19="",IF(入力!AD19="","",入力!AD19-入力!Q19),IF(入力!AD19="",入力!AC19-入力!Q19,IF(入力!AC19&gt;入力!AD19,入力!AC19-入力!Q19,入力!AD19-入力!Q19))),入力!AE19)</f>
        <v/>
      </c>
      <c r="Z69" s="234" t="str">
        <f>IF(入力!AF19="",IF(入力!AG19="","",入力!AG19),IF(入力!AG19="",入力!AF19,IF(入力!AF19&gt;入力!AG19,入力!AF19,入力!AG19)))</f>
        <v/>
      </c>
      <c r="AA69" s="234" t="str">
        <f>IF(入力!AH19="", IF(入力!AF19="",IF(入力!AG19="","",入力!AG19-入力!Q19),IF(入力!AG19="",入力!AF19-入力!Q19,IF(入力!AF19&gt;入力!AG19,入力!AF19-入力!Q19,入力!AG19-入力!Q19))),入力!AH19)</f>
        <v/>
      </c>
      <c r="AB69" s="126" t="str">
        <f>IF(入力!AI19="",IF(入力!AJ19="","",入力!AJ19),IF(入力!AJ19="",入力!AI19,IF(入力!AI19&gt;入力!AJ19,入力!AI19,入力!AJ19)))</f>
        <v/>
      </c>
      <c r="AC69" s="232" t="str">
        <f>IF(入力!AK19="",IF(入力!AL19="","",入力!AL19),IF(入力!AL19="",入力!AK19,IF(入力!AK19&gt;入力!AL19,入力!AK19,入力!AL19)))</f>
        <v/>
      </c>
      <c r="AD69" s="231" t="str">
        <f>IF(入力!AM19="","",入力!AM19)</f>
        <v/>
      </c>
      <c r="AE69" s="158" t="str">
        <f>IF(入力!AN19="","",入力!AN19)</f>
        <v/>
      </c>
      <c r="AF69" s="231" t="str">
        <f>IF(入力!AO19="","",入力!AO19)</f>
        <v/>
      </c>
      <c r="AG69" s="244" t="str">
        <f>IF(入力!AP19="","",入力!AP19)</f>
        <v/>
      </c>
      <c r="AH69" s="510" t="str">
        <f>IF(入力!AQ19="","",入力!AQ19)</f>
        <v/>
      </c>
      <c r="AI69" s="84" t="str">
        <f>IF(入力!AR19="","",入力!AR19)</f>
        <v/>
      </c>
      <c r="AJ69" s="89" t="str">
        <f>IF(入力!AS19="","",入力!AS19)</f>
        <v/>
      </c>
      <c r="AK69" s="158" t="str">
        <f>IF(入力!AT19="","",入力!AT19)</f>
        <v/>
      </c>
      <c r="AL69" s="160" t="str">
        <f>IF(入力!AU19="",IF(入力!AV19="","",入力!AV19),IF(入力!AV19="",入力!AU19,IF(入力!AU19&gt;入力!AV19,入力!AU19,入力!AV19)))</f>
        <v/>
      </c>
      <c r="AM69" s="283" t="str">
        <f>IF(入力!AW19="",IF(入力!AX19="","",入力!AX19),IF(入力!AX19="",入力!AW19,IF(入力!AW19&gt;入力!AX19,入力!AW19,入力!AX19)))</f>
        <v/>
      </c>
      <c r="AN69" s="199" t="str">
        <f>IF(入力!K19="","", IF(入力!AC19="","", IF(入力!Z19="","", K69/224*((X69-224)+(V69-224)))))</f>
        <v/>
      </c>
    </row>
    <row r="70" spans="1:40">
      <c r="A70" s="96">
        <f>IF(入力!A20="","",入力!A20)</f>
        <v>7</v>
      </c>
      <c r="B70" s="185" t="str">
        <f>IF(入力!B20="","",入力!B20)</f>
        <v/>
      </c>
      <c r="C70" s="185" t="str">
        <f>IF(入力!C20="","",入力!C20)</f>
        <v/>
      </c>
      <c r="D70" s="227" t="str">
        <f>IF(入力!D20="","",入力!D20)</f>
        <v/>
      </c>
      <c r="E70" s="417" t="str">
        <f>IF(入力!E69="", IF(D70="","",DATEDIF(D70,入力!$C$3,"Y")),入力!E69)</f>
        <v/>
      </c>
      <c r="F70" s="82" t="str">
        <f>IF(入力!F20="","",入力!F20)</f>
        <v/>
      </c>
      <c r="G70" s="185" t="str">
        <f>IF(入力!G20="","",入力!G20)</f>
        <v/>
      </c>
      <c r="H70" s="185" t="str">
        <f>IF(入力!H20="","",入力!H20)</f>
        <v/>
      </c>
      <c r="I70" s="82" t="str">
        <f>IF(入力!I20="","",入力!I20)</f>
        <v/>
      </c>
      <c r="J70" s="82" t="str">
        <f>IF(入力!J20="","",入力!J20)</f>
        <v/>
      </c>
      <c r="K70" s="159" t="str">
        <f>IF(入力!K20="","",入力!K20)</f>
        <v/>
      </c>
      <c r="L70" s="83" t="str">
        <f>IF(入力!L20="","",入力!L20)</f>
        <v/>
      </c>
      <c r="M70" s="205" t="str">
        <f>IF(OR(入力!M20="",入力!N20=""),"",((4.57/(1.0888-0.00153*(入力!M20+入力!N20))-4.142)*100))</f>
        <v/>
      </c>
      <c r="N70" s="83" t="str">
        <f>IF(OR(入力!L20="",入力!M20="",入力!N20=""),"",(入力!L20-(入力!L20*(4.57/(1.0888-0.00153*(入力!M20+入力!N20))-4.142)*100)/100))</f>
        <v/>
      </c>
      <c r="O70" s="83" t="str">
        <f>IF(入力!P20="", IF(入力!K20="","",入力!L20/POWER(入力!K20/100,2)),入力!P20)</f>
        <v/>
      </c>
      <c r="P70" s="83" t="str">
        <f>IF(入力!Q20="","",入力!Q20)</f>
        <v/>
      </c>
      <c r="Q70" s="189" t="str">
        <f>IF(入力!R20="","",入力!R20)</f>
        <v/>
      </c>
      <c r="R70" s="232" t="str">
        <f xml:space="preserve"> IF(入力!S20="",IF(入力!T20="","",入力!T20),IF(入力!T20="",入力!S20,IF(入力!S20&gt;入力!T20,入力!T20,入力!S20)))</f>
        <v/>
      </c>
      <c r="S70" s="241" t="str">
        <f>IF(入力!U20="",IF(入力!V20="","",入力!V20),IF(入力!V20="",入力!U20,IF(入力!U20&gt;入力!V20,入力!V20,入力!U20)))</f>
        <v/>
      </c>
      <c r="T70" s="486" t="str">
        <f>IF(入力!W20="",IF(入力!X20="","",入力!X20),IF(入力!X20="",入力!W20,IF(入力!W20&gt;入力!X20,入力!W20,入力!X20)))</f>
        <v/>
      </c>
      <c r="U70" s="234" t="str">
        <f>IF(入力!Y20="", IF(入力!W20="",IF(入力!X20="","",入力!X20-入力!Q20),IF(入力!X20="",入力!W20-入力!Q20,IF(入力!W20&gt;入力!X20,入力!W20-入力!Q20,入力!X20-入力!Q20))),入力!Y20)</f>
        <v/>
      </c>
      <c r="V70" s="234" t="str">
        <f>IF(入力!Z20="",IF(入力!AA20="","",入力!AA20),IF(入力!AA20="",入力!Z20,IF(入力!Z20&gt;入力!AA20,入力!Z20,入力!AA20)))</f>
        <v/>
      </c>
      <c r="W70" s="234" t="str">
        <f>IF(入力!AB20="", IF(入力!Z20="",IF(入力!AA20="","",入力!AA20-入力!Q20),IF(入力!AA20="",入力!Z20-入力!Q20,IF(入力!Z20&gt;入力!AA20,入力!Z20-入力!Q20,入力!AA20-入力!Q20))),入力!AB20)</f>
        <v/>
      </c>
      <c r="X70" s="234" t="str">
        <f>IF(入力!AC20="",IF(入力!AD20="","",入力!AD20),IF(入力!AD20="",入力!AC20,IF(入力!AC20&gt;入力!AD20,入力!AC20,入力!AD20)))</f>
        <v/>
      </c>
      <c r="Y70" s="234" t="str">
        <f>IF(入力!AE20="", IF(入力!AC20="",IF(入力!AD20="","",入力!AD20-入力!Q20),IF(入力!AD20="",入力!AC20-入力!Q20,IF(入力!AC20&gt;入力!AD20,入力!AC20-入力!Q20,入力!AD20-入力!Q20))),入力!AE20)</f>
        <v/>
      </c>
      <c r="Z70" s="234" t="str">
        <f>IF(入力!AF20="",IF(入力!AG20="","",入力!AG20),IF(入力!AG20="",入力!AF20,IF(入力!AF20&gt;入力!AG20,入力!AF20,入力!AG20)))</f>
        <v/>
      </c>
      <c r="AA70" s="234" t="str">
        <f>IF(入力!AH20="", IF(入力!AF20="",IF(入力!AG20="","",入力!AG20-入力!Q20),IF(入力!AG20="",入力!AF20-入力!Q20,IF(入力!AF20&gt;入力!AG20,入力!AF20-入力!Q20,入力!AG20-入力!Q20))),入力!AH20)</f>
        <v/>
      </c>
      <c r="AB70" s="126" t="str">
        <f>IF(入力!AI20="",IF(入力!AJ20="","",入力!AJ20),IF(入力!AJ20="",入力!AI20,IF(入力!AI20&gt;入力!AJ20,入力!AI20,入力!AJ20)))</f>
        <v/>
      </c>
      <c r="AC70" s="232" t="str">
        <f>IF(入力!AK20="",IF(入力!AL20="","",入力!AL20),IF(入力!AL20="",入力!AK20,IF(入力!AK20&gt;入力!AL20,入力!AK20,入力!AL20)))</f>
        <v/>
      </c>
      <c r="AD70" s="231" t="str">
        <f>IF(入力!AM20="","",入力!AM20)</f>
        <v/>
      </c>
      <c r="AE70" s="158" t="str">
        <f>IF(入力!AN20="","",入力!AN20)</f>
        <v/>
      </c>
      <c r="AF70" s="231" t="str">
        <f>IF(入力!AO20="","",入力!AO20)</f>
        <v/>
      </c>
      <c r="AG70" s="244" t="str">
        <f>IF(入力!AP20="","",入力!AP20)</f>
        <v/>
      </c>
      <c r="AH70" s="510" t="str">
        <f>IF(入力!AQ20="","",入力!AQ20)</f>
        <v/>
      </c>
      <c r="AI70" s="84" t="str">
        <f>IF(入力!AR20="","",入力!AR20)</f>
        <v/>
      </c>
      <c r="AJ70" s="89" t="str">
        <f>IF(入力!AS20="","",入力!AS20)</f>
        <v/>
      </c>
      <c r="AK70" s="158" t="str">
        <f>IF(入力!AT20="","",入力!AT20)</f>
        <v/>
      </c>
      <c r="AL70" s="160" t="str">
        <f>IF(入力!AU20="",IF(入力!AV20="","",入力!AV20),IF(入力!AV20="",入力!AU20,IF(入力!AU20&gt;入力!AV20,入力!AU20,入力!AV20)))</f>
        <v/>
      </c>
      <c r="AM70" s="283" t="str">
        <f>IF(入力!AW20="",IF(入力!AX20="","",入力!AX20),IF(入力!AX20="",入力!AW20,IF(入力!AW20&gt;入力!AX20,入力!AW20,入力!AX20)))</f>
        <v/>
      </c>
      <c r="AN70" s="199" t="str">
        <f>IF(入力!K20="","", IF(入力!AC20="","", IF(入力!Z20="","", K70/224*((X70-224)+(V70-224)))))</f>
        <v/>
      </c>
    </row>
    <row r="71" spans="1:40">
      <c r="A71" s="96">
        <f>IF(入力!A21="","",入力!A21)</f>
        <v>8</v>
      </c>
      <c r="B71" s="185" t="str">
        <f>IF(入力!B21="","",入力!B21)</f>
        <v/>
      </c>
      <c r="C71" s="185" t="str">
        <f>IF(入力!C21="","",入力!C21)</f>
        <v/>
      </c>
      <c r="D71" s="227" t="str">
        <f>IF(入力!D21="","",入力!D21)</f>
        <v/>
      </c>
      <c r="E71" s="417" t="str">
        <f>IF(入力!E70="", IF(D71="","",DATEDIF(D71,入力!$C$3,"Y")),入力!E70)</f>
        <v/>
      </c>
      <c r="F71" s="82" t="str">
        <f>IF(入力!F21="","",入力!F21)</f>
        <v/>
      </c>
      <c r="G71" s="185" t="str">
        <f>IF(入力!G21="","",入力!G21)</f>
        <v/>
      </c>
      <c r="H71" s="185" t="str">
        <f>IF(入力!H21="","",入力!H21)</f>
        <v/>
      </c>
      <c r="I71" s="82" t="str">
        <f>IF(入力!I21="","",入力!I21)</f>
        <v/>
      </c>
      <c r="J71" s="82" t="str">
        <f>IF(入力!J21="","",入力!J21)</f>
        <v/>
      </c>
      <c r="K71" s="159" t="str">
        <f>IF(入力!K21="","",入力!K21)</f>
        <v/>
      </c>
      <c r="L71" s="83" t="str">
        <f>IF(入力!L21="","",入力!L21)</f>
        <v/>
      </c>
      <c r="M71" s="205" t="str">
        <f>IF(OR(入力!M21="",入力!N21=""),"",((4.57/(1.0888-0.00153*(入力!M21+入力!N21))-4.142)*100))</f>
        <v/>
      </c>
      <c r="N71" s="83" t="str">
        <f>IF(OR(入力!L21="",入力!M21="",入力!N21=""),"",(入力!L21-(入力!L21*(4.57/(1.0888-0.00153*(入力!M21+入力!N21))-4.142)*100)/100))</f>
        <v/>
      </c>
      <c r="O71" s="83" t="str">
        <f>IF(入力!P21="", IF(入力!K21="","",入力!L21/POWER(入力!K21/100,2)),入力!P21)</f>
        <v/>
      </c>
      <c r="P71" s="83" t="str">
        <f>IF(入力!Q21="","",入力!Q21)</f>
        <v/>
      </c>
      <c r="Q71" s="189" t="str">
        <f>IF(入力!R21="","",入力!R21)</f>
        <v/>
      </c>
      <c r="R71" s="232" t="str">
        <f xml:space="preserve"> IF(入力!S21="",IF(入力!T21="","",入力!T21),IF(入力!T21="",入力!S21,IF(入力!S21&gt;入力!T21,入力!T21,入力!S21)))</f>
        <v/>
      </c>
      <c r="S71" s="241" t="str">
        <f>IF(入力!U21="",IF(入力!V21="","",入力!V21),IF(入力!V21="",入力!U21,IF(入力!U21&gt;入力!V21,入力!V21,入力!U21)))</f>
        <v/>
      </c>
      <c r="T71" s="486" t="str">
        <f>IF(入力!W21="",IF(入力!X21="","",入力!X21),IF(入力!X21="",入力!W21,IF(入力!W21&gt;入力!X21,入力!W21,入力!X21)))</f>
        <v/>
      </c>
      <c r="U71" s="234" t="str">
        <f>IF(入力!Y21="", IF(入力!W21="",IF(入力!X21="","",入力!X21-入力!Q21),IF(入力!X21="",入力!W21-入力!Q21,IF(入力!W21&gt;入力!X21,入力!W21-入力!Q21,入力!X21-入力!Q21))),入力!Y21)</f>
        <v/>
      </c>
      <c r="V71" s="234" t="str">
        <f>IF(入力!Z21="",IF(入力!AA21="","",入力!AA21),IF(入力!AA21="",入力!Z21,IF(入力!Z21&gt;入力!AA21,入力!Z21,入力!AA21)))</f>
        <v/>
      </c>
      <c r="W71" s="234" t="str">
        <f>IF(入力!AB21="", IF(入力!Z21="",IF(入力!AA21="","",入力!AA21-入力!Q21),IF(入力!AA21="",入力!Z21-入力!Q21,IF(入力!Z21&gt;入力!AA21,入力!Z21-入力!Q21,入力!AA21-入力!Q21))),入力!AB21)</f>
        <v/>
      </c>
      <c r="X71" s="234" t="str">
        <f>IF(入力!AC21="",IF(入力!AD21="","",入力!AD21),IF(入力!AD21="",入力!AC21,IF(入力!AC21&gt;入力!AD21,入力!AC21,入力!AD21)))</f>
        <v/>
      </c>
      <c r="Y71" s="234" t="str">
        <f>IF(入力!AE21="", IF(入力!AC21="",IF(入力!AD21="","",入力!AD21-入力!Q21),IF(入力!AD21="",入力!AC21-入力!Q21,IF(入力!AC21&gt;入力!AD21,入力!AC21-入力!Q21,入力!AD21-入力!Q21))),入力!AE21)</f>
        <v/>
      </c>
      <c r="Z71" s="234" t="str">
        <f>IF(入力!AF21="",IF(入力!AG21="","",入力!AG21),IF(入力!AG21="",入力!AF21,IF(入力!AF21&gt;入力!AG21,入力!AF21,入力!AG21)))</f>
        <v/>
      </c>
      <c r="AA71" s="234" t="str">
        <f>IF(入力!AH21="", IF(入力!AF21="",IF(入力!AG21="","",入力!AG21-入力!Q21),IF(入力!AG21="",入力!AF21-入力!Q21,IF(入力!AF21&gt;入力!AG21,入力!AF21-入力!Q21,入力!AG21-入力!Q21))),入力!AH21)</f>
        <v/>
      </c>
      <c r="AB71" s="126" t="str">
        <f>IF(入力!AI21="",IF(入力!AJ21="","",入力!AJ21),IF(入力!AJ21="",入力!AI21,IF(入力!AI21&gt;入力!AJ21,入力!AI21,入力!AJ21)))</f>
        <v/>
      </c>
      <c r="AC71" s="232" t="str">
        <f>IF(入力!AK21="",IF(入力!AL21="","",入力!AL21),IF(入力!AL21="",入力!AK21,IF(入力!AK21&gt;入力!AL21,入力!AK21,入力!AL21)))</f>
        <v/>
      </c>
      <c r="AD71" s="231" t="str">
        <f>IF(入力!AM21="","",入力!AM21)</f>
        <v/>
      </c>
      <c r="AE71" s="158" t="str">
        <f>IF(入力!AN21="","",入力!AN21)</f>
        <v/>
      </c>
      <c r="AF71" s="231" t="str">
        <f>IF(入力!AO21="","",入力!AO21)</f>
        <v/>
      </c>
      <c r="AG71" s="244" t="str">
        <f>IF(入力!AP21="","",入力!AP21)</f>
        <v/>
      </c>
      <c r="AH71" s="510" t="str">
        <f>IF(入力!AQ21="","",入力!AQ21)</f>
        <v/>
      </c>
      <c r="AI71" s="84" t="str">
        <f>IF(入力!AR21="","",入力!AR21)</f>
        <v/>
      </c>
      <c r="AJ71" s="89" t="str">
        <f>IF(入力!AS21="","",入力!AS21)</f>
        <v/>
      </c>
      <c r="AK71" s="158" t="str">
        <f>IF(入力!AT21="","",入力!AT21)</f>
        <v/>
      </c>
      <c r="AL71" s="160" t="str">
        <f>IF(入力!AU21="",IF(入力!AV21="","",入力!AV21),IF(入力!AV21="",入力!AU21,IF(入力!AU21&gt;入力!AV21,入力!AU21,入力!AV21)))</f>
        <v/>
      </c>
      <c r="AM71" s="283" t="str">
        <f>IF(入力!AW21="",IF(入力!AX21="","",入力!AX21),IF(入力!AX21="",入力!AW21,IF(入力!AW21&gt;入力!AX21,入力!AW21,入力!AX21)))</f>
        <v/>
      </c>
      <c r="AN71" s="199" t="str">
        <f>IF(入力!K21="","", IF(入力!AC21="","", IF(入力!Z21="","", K71/224*((X71-224)+(V71-224)))))</f>
        <v/>
      </c>
    </row>
    <row r="72" spans="1:40">
      <c r="A72" s="96">
        <f>IF(入力!A22="","",入力!A22)</f>
        <v>9</v>
      </c>
      <c r="B72" s="185" t="str">
        <f>IF(入力!B22="","",入力!B22)</f>
        <v/>
      </c>
      <c r="C72" s="185" t="str">
        <f>IF(入力!C22="","",入力!C22)</f>
        <v/>
      </c>
      <c r="D72" s="227" t="str">
        <f>IF(入力!D22="","",入力!D22)</f>
        <v/>
      </c>
      <c r="E72" s="417" t="str">
        <f>IF(入力!E71="", IF(D72="","",DATEDIF(D72,入力!$C$3,"Y")),入力!E71)</f>
        <v/>
      </c>
      <c r="F72" s="82" t="str">
        <f>IF(入力!F22="","",入力!F22)</f>
        <v/>
      </c>
      <c r="G72" s="185" t="str">
        <f>IF(入力!G22="","",入力!G22)</f>
        <v/>
      </c>
      <c r="H72" s="185" t="str">
        <f>IF(入力!H22="","",入力!H22)</f>
        <v/>
      </c>
      <c r="I72" s="82" t="str">
        <f>IF(入力!I22="","",入力!I22)</f>
        <v/>
      </c>
      <c r="J72" s="82" t="str">
        <f>IF(入力!J22="","",入力!J22)</f>
        <v/>
      </c>
      <c r="K72" s="159" t="str">
        <f>IF(入力!K22="","",入力!K22)</f>
        <v/>
      </c>
      <c r="L72" s="83" t="str">
        <f>IF(入力!L22="","",入力!L22)</f>
        <v/>
      </c>
      <c r="M72" s="205" t="str">
        <f>IF(OR(入力!M22="",入力!N22=""),"",((4.57/(1.0888-0.00153*(入力!M22+入力!N22))-4.142)*100))</f>
        <v/>
      </c>
      <c r="N72" s="83" t="str">
        <f>IF(OR(入力!L22="",入力!M22="",入力!N22=""),"",(入力!L22-(入力!L22*(4.57/(1.0888-0.00153*(入力!M22+入力!N22))-4.142)*100)/100))</f>
        <v/>
      </c>
      <c r="O72" s="83" t="str">
        <f>IF(入力!P22="", IF(入力!K22="","",入力!L22/POWER(入力!K22/100,2)),入力!P22)</f>
        <v/>
      </c>
      <c r="P72" s="83" t="str">
        <f>IF(入力!Q22="","",入力!Q22)</f>
        <v/>
      </c>
      <c r="Q72" s="189" t="str">
        <f>IF(入力!R22="","",入力!R22)</f>
        <v/>
      </c>
      <c r="R72" s="232" t="str">
        <f xml:space="preserve"> IF(入力!S22="",IF(入力!T22="","",入力!T22),IF(入力!T22="",入力!S22,IF(入力!S22&gt;入力!T22,入力!T22,入力!S22)))</f>
        <v/>
      </c>
      <c r="S72" s="241" t="str">
        <f>IF(入力!U22="",IF(入力!V22="","",入力!V22),IF(入力!V22="",入力!U22,IF(入力!U22&gt;入力!V22,入力!V22,入力!U22)))</f>
        <v/>
      </c>
      <c r="T72" s="486" t="str">
        <f>IF(入力!W22="",IF(入力!X22="","",入力!X22),IF(入力!X22="",入力!W22,IF(入力!W22&gt;入力!X22,入力!W22,入力!X22)))</f>
        <v/>
      </c>
      <c r="U72" s="234" t="str">
        <f>IF(入力!Y22="", IF(入力!W22="",IF(入力!X22="","",入力!X22-入力!Q22),IF(入力!X22="",入力!W22-入力!Q22,IF(入力!W22&gt;入力!X22,入力!W22-入力!Q22,入力!X22-入力!Q22))),入力!Y22)</f>
        <v/>
      </c>
      <c r="V72" s="234" t="str">
        <f>IF(入力!Z22="",IF(入力!AA22="","",入力!AA22),IF(入力!AA22="",入力!Z22,IF(入力!Z22&gt;入力!AA22,入力!Z22,入力!AA22)))</f>
        <v/>
      </c>
      <c r="W72" s="234" t="str">
        <f>IF(入力!AB22="", IF(入力!Z22="",IF(入力!AA22="","",入力!AA22-入力!Q22),IF(入力!AA22="",入力!Z22-入力!Q22,IF(入力!Z22&gt;入力!AA22,入力!Z22-入力!Q22,入力!AA22-入力!Q22))),入力!AB22)</f>
        <v/>
      </c>
      <c r="X72" s="234" t="str">
        <f>IF(入力!AC22="",IF(入力!AD22="","",入力!AD22),IF(入力!AD22="",入力!AC22,IF(入力!AC22&gt;入力!AD22,入力!AC22,入力!AD22)))</f>
        <v/>
      </c>
      <c r="Y72" s="234" t="str">
        <f>IF(入力!AE22="", IF(入力!AC22="",IF(入力!AD22="","",入力!AD22-入力!Q22),IF(入力!AD22="",入力!AC22-入力!Q22,IF(入力!AC22&gt;入力!AD22,入力!AC22-入力!Q22,入力!AD22-入力!Q22))),入力!AE22)</f>
        <v/>
      </c>
      <c r="Z72" s="234" t="str">
        <f>IF(入力!AF22="",IF(入力!AG22="","",入力!AG22),IF(入力!AG22="",入力!AF22,IF(入力!AF22&gt;入力!AG22,入力!AF22,入力!AG22)))</f>
        <v/>
      </c>
      <c r="AA72" s="234" t="str">
        <f>IF(入力!AH22="", IF(入力!AF22="",IF(入力!AG22="","",入力!AG22-入力!Q22),IF(入力!AG22="",入力!AF22-入力!Q22,IF(入力!AF22&gt;入力!AG22,入力!AF22-入力!Q22,入力!AG22-入力!Q22))),入力!AH22)</f>
        <v/>
      </c>
      <c r="AB72" s="126" t="str">
        <f>IF(入力!AI22="",IF(入力!AJ22="","",入力!AJ22),IF(入力!AJ22="",入力!AI22,IF(入力!AI22&gt;入力!AJ22,入力!AI22,入力!AJ22)))</f>
        <v/>
      </c>
      <c r="AC72" s="232" t="str">
        <f>IF(入力!AK22="",IF(入力!AL22="","",入力!AL22),IF(入力!AL22="",入力!AK22,IF(入力!AK22&gt;入力!AL22,入力!AK22,入力!AL22)))</f>
        <v/>
      </c>
      <c r="AD72" s="231" t="str">
        <f>IF(入力!AM22="","",入力!AM22)</f>
        <v/>
      </c>
      <c r="AE72" s="158" t="str">
        <f>IF(入力!AN22="","",入力!AN22)</f>
        <v/>
      </c>
      <c r="AF72" s="231" t="str">
        <f>IF(入力!AO22="","",入力!AO22)</f>
        <v/>
      </c>
      <c r="AG72" s="244" t="str">
        <f>IF(入力!AP22="","",入力!AP22)</f>
        <v/>
      </c>
      <c r="AH72" s="510" t="str">
        <f>IF(入力!AQ22="","",入力!AQ22)</f>
        <v/>
      </c>
      <c r="AI72" s="84" t="str">
        <f>IF(入力!AR22="","",入力!AR22)</f>
        <v/>
      </c>
      <c r="AJ72" s="89" t="str">
        <f>IF(入力!AS22="","",入力!AS22)</f>
        <v/>
      </c>
      <c r="AK72" s="158" t="str">
        <f>IF(入力!AT22="","",入力!AT22)</f>
        <v/>
      </c>
      <c r="AL72" s="160" t="str">
        <f>IF(入力!AU22="",IF(入力!AV22="","",入力!AV22),IF(入力!AV22="",入力!AU22,IF(入力!AU22&gt;入力!AV22,入力!AU22,入力!AV22)))</f>
        <v/>
      </c>
      <c r="AM72" s="283" t="str">
        <f>IF(入力!AW22="",IF(入力!AX22="","",入力!AX22),IF(入力!AX22="",入力!AW22,IF(入力!AW22&gt;入力!AX22,入力!AW22,入力!AX22)))</f>
        <v/>
      </c>
      <c r="AN72" s="199" t="str">
        <f>IF(入力!K22="","", IF(入力!AC22="","", IF(入力!Z22="","", K72/224*((X72-224)+(V72-224)))))</f>
        <v/>
      </c>
    </row>
    <row r="73" spans="1:40">
      <c r="A73" s="96">
        <f>IF(入力!A23="","",入力!A23)</f>
        <v>10</v>
      </c>
      <c r="B73" s="185" t="str">
        <f>IF(入力!B23="","",入力!B23)</f>
        <v/>
      </c>
      <c r="C73" s="185" t="str">
        <f>IF(入力!C23="","",入力!C23)</f>
        <v/>
      </c>
      <c r="D73" s="227" t="str">
        <f>IF(入力!D23="","",入力!D23)</f>
        <v/>
      </c>
      <c r="E73" s="417" t="str">
        <f>IF(入力!E72="", IF(D73="","",DATEDIF(D73,入力!$C$3,"Y")),入力!E72)</f>
        <v/>
      </c>
      <c r="F73" s="82" t="str">
        <f>IF(入力!F23="","",入力!F23)</f>
        <v/>
      </c>
      <c r="G73" s="185" t="str">
        <f>IF(入力!G23="","",入力!G23)</f>
        <v/>
      </c>
      <c r="H73" s="185" t="str">
        <f>IF(入力!H23="","",入力!H23)</f>
        <v/>
      </c>
      <c r="I73" s="82" t="str">
        <f>IF(入力!I23="","",入力!I23)</f>
        <v/>
      </c>
      <c r="J73" s="82" t="str">
        <f>IF(入力!J23="","",入力!J23)</f>
        <v/>
      </c>
      <c r="K73" s="159" t="str">
        <f>IF(入力!K23="","",入力!K23)</f>
        <v/>
      </c>
      <c r="L73" s="83" t="str">
        <f>IF(入力!L23="","",入力!L23)</f>
        <v/>
      </c>
      <c r="M73" s="205" t="str">
        <f>IF(OR(入力!M23="",入力!N23=""),"",((4.57/(1.0888-0.00153*(入力!M23+入力!N23))-4.142)*100))</f>
        <v/>
      </c>
      <c r="N73" s="83" t="str">
        <f>IF(OR(入力!L23="",入力!M23="",入力!N23=""),"",(入力!L23-(入力!L23*(4.57/(1.0888-0.00153*(入力!M23+入力!N23))-4.142)*100)/100))</f>
        <v/>
      </c>
      <c r="O73" s="83" t="str">
        <f>IF(入力!P23="", IF(入力!K23="","",入力!L23/POWER(入力!K23/100,2)),入力!P23)</f>
        <v/>
      </c>
      <c r="P73" s="83" t="str">
        <f>IF(入力!Q23="","",入力!Q23)</f>
        <v/>
      </c>
      <c r="Q73" s="189" t="str">
        <f>IF(入力!R23="","",入力!R23)</f>
        <v/>
      </c>
      <c r="R73" s="232" t="str">
        <f xml:space="preserve"> IF(入力!S23="",IF(入力!T23="","",入力!T23),IF(入力!T23="",入力!S23,IF(入力!S23&gt;入力!T23,入力!T23,入力!S23)))</f>
        <v/>
      </c>
      <c r="S73" s="241" t="str">
        <f>IF(入力!U23="",IF(入力!V23="","",入力!V23),IF(入力!V23="",入力!U23,IF(入力!U23&gt;入力!V23,入力!V23,入力!U23)))</f>
        <v/>
      </c>
      <c r="T73" s="486" t="str">
        <f>IF(入力!W23="",IF(入力!X23="","",入力!X23),IF(入力!X23="",入力!W23,IF(入力!W23&gt;入力!X23,入力!W23,入力!X23)))</f>
        <v/>
      </c>
      <c r="U73" s="234" t="str">
        <f>IF(入力!Y23="", IF(入力!W23="",IF(入力!X23="","",入力!X23-入力!Q23),IF(入力!X23="",入力!W23-入力!Q23,IF(入力!W23&gt;入力!X23,入力!W23-入力!Q23,入力!X23-入力!Q23))),入力!Y23)</f>
        <v/>
      </c>
      <c r="V73" s="234" t="str">
        <f>IF(入力!Z23="",IF(入力!AA23="","",入力!AA23),IF(入力!AA23="",入力!Z23,IF(入力!Z23&gt;入力!AA23,入力!Z23,入力!AA23)))</f>
        <v/>
      </c>
      <c r="W73" s="234" t="str">
        <f>IF(入力!AB23="", IF(入力!Z23="",IF(入力!AA23="","",入力!AA23-入力!Q23),IF(入力!AA23="",入力!Z23-入力!Q23,IF(入力!Z23&gt;入力!AA23,入力!Z23-入力!Q23,入力!AA23-入力!Q23))),入力!AB23)</f>
        <v/>
      </c>
      <c r="X73" s="234" t="str">
        <f>IF(入力!AC23="",IF(入力!AD23="","",入力!AD23),IF(入力!AD23="",入力!AC23,IF(入力!AC23&gt;入力!AD23,入力!AC23,入力!AD23)))</f>
        <v/>
      </c>
      <c r="Y73" s="234" t="str">
        <f>IF(入力!AE23="", IF(入力!AC23="",IF(入力!AD23="","",入力!AD23-入力!Q23),IF(入力!AD23="",入力!AC23-入力!Q23,IF(入力!AC23&gt;入力!AD23,入力!AC23-入力!Q23,入力!AD23-入力!Q23))),入力!AE23)</f>
        <v/>
      </c>
      <c r="Z73" s="234" t="str">
        <f>IF(入力!AF23="",IF(入力!AG23="","",入力!AG23),IF(入力!AG23="",入力!AF23,IF(入力!AF23&gt;入力!AG23,入力!AF23,入力!AG23)))</f>
        <v/>
      </c>
      <c r="AA73" s="234" t="str">
        <f>IF(入力!AH23="", IF(入力!AF23="",IF(入力!AG23="","",入力!AG23-入力!Q23),IF(入力!AG23="",入力!AF23-入力!Q23,IF(入力!AF23&gt;入力!AG23,入力!AF23-入力!Q23,入力!AG23-入力!Q23))),入力!AH23)</f>
        <v/>
      </c>
      <c r="AB73" s="126" t="str">
        <f>IF(入力!AI23="",IF(入力!AJ23="","",入力!AJ23),IF(入力!AJ23="",入力!AI23,IF(入力!AI23&gt;入力!AJ23,入力!AI23,入力!AJ23)))</f>
        <v/>
      </c>
      <c r="AC73" s="232" t="str">
        <f>IF(入力!AK23="",IF(入力!AL23="","",入力!AL23),IF(入力!AL23="",入力!AK23,IF(入力!AK23&gt;入力!AL23,入力!AK23,入力!AL23)))</f>
        <v/>
      </c>
      <c r="AD73" s="231" t="str">
        <f>IF(入力!AM23="","",入力!AM23)</f>
        <v/>
      </c>
      <c r="AE73" s="158" t="str">
        <f>IF(入力!AN23="","",入力!AN23)</f>
        <v/>
      </c>
      <c r="AF73" s="231" t="str">
        <f>IF(入力!AO23="","",入力!AO23)</f>
        <v/>
      </c>
      <c r="AG73" s="244" t="str">
        <f>IF(入力!AP23="","",入力!AP23)</f>
        <v/>
      </c>
      <c r="AH73" s="510" t="str">
        <f>IF(入力!AQ23="","",入力!AQ23)</f>
        <v/>
      </c>
      <c r="AI73" s="84" t="str">
        <f>IF(入力!AR23="","",入力!AR23)</f>
        <v/>
      </c>
      <c r="AJ73" s="89" t="str">
        <f>IF(入力!AS23="","",入力!AS23)</f>
        <v/>
      </c>
      <c r="AK73" s="158" t="str">
        <f>IF(入力!AT23="","",入力!AT23)</f>
        <v/>
      </c>
      <c r="AL73" s="160" t="str">
        <f>IF(入力!AU23="",IF(入力!AV23="","",入力!AV23),IF(入力!AV23="",入力!AU23,IF(入力!AU23&gt;入力!AV23,入力!AU23,入力!AV23)))</f>
        <v/>
      </c>
      <c r="AM73" s="283" t="str">
        <f>IF(入力!AW23="",IF(入力!AX23="","",入力!AX23),IF(入力!AX23="",入力!AW23,IF(入力!AW23&gt;入力!AX23,入力!AW23,入力!AX23)))</f>
        <v/>
      </c>
      <c r="AN73" s="199" t="str">
        <f>IF(入力!K23="","", IF(入力!AC23="","", IF(入力!Z23="","", K73/224*((X73-224)+(V73-224)))))</f>
        <v/>
      </c>
    </row>
    <row r="74" spans="1:40">
      <c r="A74" s="96">
        <f>IF(入力!A24="","",入力!A24)</f>
        <v>11</v>
      </c>
      <c r="B74" s="185" t="str">
        <f>IF(入力!B24="","",入力!B24)</f>
        <v/>
      </c>
      <c r="C74" s="185" t="str">
        <f>IF(入力!C24="","",入力!C24)</f>
        <v/>
      </c>
      <c r="D74" s="227" t="str">
        <f>IF(入力!D24="","",入力!D24)</f>
        <v/>
      </c>
      <c r="E74" s="417" t="str">
        <f>IF(入力!E73="", IF(D74="","",DATEDIF(D74,入力!$C$3,"Y")),入力!E73)</f>
        <v/>
      </c>
      <c r="F74" s="82" t="str">
        <f>IF(入力!F24="","",入力!F24)</f>
        <v/>
      </c>
      <c r="G74" s="185" t="str">
        <f>IF(入力!G24="","",入力!G24)</f>
        <v/>
      </c>
      <c r="H74" s="185" t="str">
        <f>IF(入力!H24="","",入力!H24)</f>
        <v/>
      </c>
      <c r="I74" s="82" t="str">
        <f>IF(入力!I24="","",入力!I24)</f>
        <v/>
      </c>
      <c r="J74" s="82" t="str">
        <f>IF(入力!J24="","",入力!J24)</f>
        <v/>
      </c>
      <c r="K74" s="159" t="str">
        <f>IF(入力!K24="","",入力!K24)</f>
        <v/>
      </c>
      <c r="L74" s="83" t="str">
        <f>IF(入力!L24="","",入力!L24)</f>
        <v/>
      </c>
      <c r="M74" s="205" t="str">
        <f>IF(OR(入力!M24="",入力!N24=""),"",((4.57/(1.0888-0.00153*(入力!M24+入力!N24))-4.142)*100))</f>
        <v/>
      </c>
      <c r="N74" s="83" t="str">
        <f>IF(OR(入力!L24="",入力!M24="",入力!N24=""),"",(入力!L24-(入力!L24*(4.57/(1.0888-0.00153*(入力!M24+入力!N24))-4.142)*100)/100))</f>
        <v/>
      </c>
      <c r="O74" s="83" t="str">
        <f>IF(入力!P24="", IF(入力!K24="","",入力!L24/POWER(入力!K24/100,2)),入力!P24)</f>
        <v/>
      </c>
      <c r="P74" s="83" t="str">
        <f>IF(入力!Q24="","",入力!Q24)</f>
        <v/>
      </c>
      <c r="Q74" s="189" t="str">
        <f>IF(入力!R24="","",入力!R24)</f>
        <v/>
      </c>
      <c r="R74" s="232" t="str">
        <f xml:space="preserve"> IF(入力!S24="",IF(入力!T24="","",入力!T24),IF(入力!T24="",入力!S24,IF(入力!S24&gt;入力!T24,入力!T24,入力!S24)))</f>
        <v/>
      </c>
      <c r="S74" s="241" t="str">
        <f>IF(入力!U24="",IF(入力!V24="","",入力!V24),IF(入力!V24="",入力!U24,IF(入力!U24&gt;入力!V24,入力!V24,入力!U24)))</f>
        <v/>
      </c>
      <c r="T74" s="486" t="str">
        <f>IF(入力!W24="",IF(入力!X24="","",入力!X24),IF(入力!X24="",入力!W24,IF(入力!W24&gt;入力!X24,入力!W24,入力!X24)))</f>
        <v/>
      </c>
      <c r="U74" s="234" t="str">
        <f>IF(入力!Y24="", IF(入力!W24="",IF(入力!X24="","",入力!X24-入力!Q24),IF(入力!X24="",入力!W24-入力!Q24,IF(入力!W24&gt;入力!X24,入力!W24-入力!Q24,入力!X24-入力!Q24))),入力!Y24)</f>
        <v/>
      </c>
      <c r="V74" s="234" t="str">
        <f>IF(入力!Z24="",IF(入力!AA24="","",入力!AA24),IF(入力!AA24="",入力!Z24,IF(入力!Z24&gt;入力!AA24,入力!Z24,入力!AA24)))</f>
        <v/>
      </c>
      <c r="W74" s="234" t="str">
        <f>IF(入力!AB24="", IF(入力!Z24="",IF(入力!AA24="","",入力!AA24-入力!Q24),IF(入力!AA24="",入力!Z24-入力!Q24,IF(入力!Z24&gt;入力!AA24,入力!Z24-入力!Q24,入力!AA24-入力!Q24))),入力!AB24)</f>
        <v/>
      </c>
      <c r="X74" s="234" t="str">
        <f>IF(入力!AC24="",IF(入力!AD24="","",入力!AD24),IF(入力!AD24="",入力!AC24,IF(入力!AC24&gt;入力!AD24,入力!AC24,入力!AD24)))</f>
        <v/>
      </c>
      <c r="Y74" s="234" t="str">
        <f>IF(入力!AE24="", IF(入力!AC24="",IF(入力!AD24="","",入力!AD24-入力!Q24),IF(入力!AD24="",入力!AC24-入力!Q24,IF(入力!AC24&gt;入力!AD24,入力!AC24-入力!Q24,入力!AD24-入力!Q24))),入力!AE24)</f>
        <v/>
      </c>
      <c r="Z74" s="234" t="str">
        <f>IF(入力!AF24="",IF(入力!AG24="","",入力!AG24),IF(入力!AG24="",入力!AF24,IF(入力!AF24&gt;入力!AG24,入力!AF24,入力!AG24)))</f>
        <v/>
      </c>
      <c r="AA74" s="234" t="str">
        <f>IF(入力!AH24="", IF(入力!AF24="",IF(入力!AG24="","",入力!AG24-入力!Q24),IF(入力!AG24="",入力!AF24-入力!Q24,IF(入力!AF24&gt;入力!AG24,入力!AF24-入力!Q24,入力!AG24-入力!Q24))),入力!AH24)</f>
        <v/>
      </c>
      <c r="AB74" s="126" t="str">
        <f>IF(入力!AI24="",IF(入力!AJ24="","",入力!AJ24),IF(入力!AJ24="",入力!AI24,IF(入力!AI24&gt;入力!AJ24,入力!AI24,入力!AJ24)))</f>
        <v/>
      </c>
      <c r="AC74" s="232" t="str">
        <f>IF(入力!AK24="",IF(入力!AL24="","",入力!AL24),IF(入力!AL24="",入力!AK24,IF(入力!AK24&gt;入力!AL24,入力!AK24,入力!AL24)))</f>
        <v/>
      </c>
      <c r="AD74" s="231" t="str">
        <f>IF(入力!AM24="","",入力!AM24)</f>
        <v/>
      </c>
      <c r="AE74" s="158" t="str">
        <f>IF(入力!AN24="","",入力!AN24)</f>
        <v/>
      </c>
      <c r="AF74" s="231" t="str">
        <f>IF(入力!AO24="","",入力!AO24)</f>
        <v/>
      </c>
      <c r="AG74" s="244" t="str">
        <f>IF(入力!AP24="","",入力!AP24)</f>
        <v/>
      </c>
      <c r="AH74" s="510" t="str">
        <f>IF(入力!AQ24="","",入力!AQ24)</f>
        <v/>
      </c>
      <c r="AI74" s="84" t="str">
        <f>IF(入力!AR24="","",入力!AR24)</f>
        <v/>
      </c>
      <c r="AJ74" s="89" t="str">
        <f>IF(入力!AS24="","",入力!AS24)</f>
        <v/>
      </c>
      <c r="AK74" s="158" t="str">
        <f>IF(入力!AT24="","",入力!AT24)</f>
        <v/>
      </c>
      <c r="AL74" s="160" t="str">
        <f>IF(入力!AU24="",IF(入力!AV24="","",入力!AV24),IF(入力!AV24="",入力!AU24,IF(入力!AU24&gt;入力!AV24,入力!AU24,入力!AV24)))</f>
        <v/>
      </c>
      <c r="AM74" s="283" t="str">
        <f>IF(入力!AW24="",IF(入力!AX24="","",入力!AX24),IF(入力!AX24="",入力!AW24,IF(入力!AW24&gt;入力!AX24,入力!AW24,入力!AX24)))</f>
        <v/>
      </c>
      <c r="AN74" s="199" t="str">
        <f>IF(入力!K24="","", IF(入力!AC24="","", IF(入力!Z24="","", K74/224*((X74-224)+(V74-224)))))</f>
        <v/>
      </c>
    </row>
    <row r="75" spans="1:40">
      <c r="A75" s="96">
        <f>IF(入力!A25="","",入力!A25)</f>
        <v>12</v>
      </c>
      <c r="B75" s="185" t="str">
        <f>IF(入力!B25="","",入力!B25)</f>
        <v/>
      </c>
      <c r="C75" s="185" t="str">
        <f>IF(入力!C25="","",入力!C25)</f>
        <v/>
      </c>
      <c r="D75" s="227" t="str">
        <f>IF(入力!D25="","",入力!D25)</f>
        <v/>
      </c>
      <c r="E75" s="417" t="str">
        <f>IF(入力!E74="", IF(D75="","",DATEDIF(D75,入力!$C$3,"Y")),入力!E74)</f>
        <v/>
      </c>
      <c r="F75" s="82" t="str">
        <f>IF(入力!F25="","",入力!F25)</f>
        <v/>
      </c>
      <c r="G75" s="185" t="str">
        <f>IF(入力!G25="","",入力!G25)</f>
        <v/>
      </c>
      <c r="H75" s="185" t="str">
        <f>IF(入力!H25="","",入力!H25)</f>
        <v/>
      </c>
      <c r="I75" s="82" t="str">
        <f>IF(入力!I25="","",入力!I25)</f>
        <v/>
      </c>
      <c r="J75" s="82" t="str">
        <f>IF(入力!J25="","",入力!J25)</f>
        <v/>
      </c>
      <c r="K75" s="159" t="str">
        <f>IF(入力!K25="","",入力!K25)</f>
        <v/>
      </c>
      <c r="L75" s="83" t="str">
        <f>IF(入力!L25="","",入力!L25)</f>
        <v/>
      </c>
      <c r="M75" s="205" t="str">
        <f>IF(OR(入力!M25="",入力!N25=""),"",((4.57/(1.0888-0.00153*(入力!M25+入力!N25))-4.142)*100))</f>
        <v/>
      </c>
      <c r="N75" s="83" t="str">
        <f>IF(OR(入力!L25="",入力!M25="",入力!N25=""),"",(入力!L25-(入力!L25*(4.57/(1.0888-0.00153*(入力!M25+入力!N25))-4.142)*100)/100))</f>
        <v/>
      </c>
      <c r="O75" s="83" t="str">
        <f>IF(入力!P25="", IF(入力!K25="","",入力!L25/POWER(入力!K25/100,2)),入力!P25)</f>
        <v/>
      </c>
      <c r="P75" s="83" t="str">
        <f>IF(入力!Q25="","",入力!Q25)</f>
        <v/>
      </c>
      <c r="Q75" s="189" t="str">
        <f>IF(入力!R25="","",入力!R25)</f>
        <v/>
      </c>
      <c r="R75" s="232" t="str">
        <f xml:space="preserve"> IF(入力!S25="",IF(入力!T25="","",入力!T25),IF(入力!T25="",入力!S25,IF(入力!S25&gt;入力!T25,入力!T25,入力!S25)))</f>
        <v/>
      </c>
      <c r="S75" s="241" t="str">
        <f>IF(入力!U25="",IF(入力!V25="","",入力!V25),IF(入力!V25="",入力!U25,IF(入力!U25&gt;入力!V25,入力!V25,入力!U25)))</f>
        <v/>
      </c>
      <c r="T75" s="486" t="str">
        <f>IF(入力!W25="",IF(入力!X25="","",入力!X25),IF(入力!X25="",入力!W25,IF(入力!W25&gt;入力!X25,入力!W25,入力!X25)))</f>
        <v/>
      </c>
      <c r="U75" s="234" t="str">
        <f>IF(入力!Y25="", IF(入力!W25="",IF(入力!X25="","",入力!X25-入力!Q25),IF(入力!X25="",入力!W25-入力!Q25,IF(入力!W25&gt;入力!X25,入力!W25-入力!Q25,入力!X25-入力!Q25))),入力!Y25)</f>
        <v/>
      </c>
      <c r="V75" s="234" t="str">
        <f>IF(入力!Z25="",IF(入力!AA25="","",入力!AA25),IF(入力!AA25="",入力!Z25,IF(入力!Z25&gt;入力!AA25,入力!Z25,入力!AA25)))</f>
        <v/>
      </c>
      <c r="W75" s="234" t="str">
        <f>IF(入力!AB25="", IF(入力!Z25="",IF(入力!AA25="","",入力!AA25-入力!Q25),IF(入力!AA25="",入力!Z25-入力!Q25,IF(入力!Z25&gt;入力!AA25,入力!Z25-入力!Q25,入力!AA25-入力!Q25))),入力!AB25)</f>
        <v/>
      </c>
      <c r="X75" s="234" t="str">
        <f>IF(入力!AC25="",IF(入力!AD25="","",入力!AD25),IF(入力!AD25="",入力!AC25,IF(入力!AC25&gt;入力!AD25,入力!AC25,入力!AD25)))</f>
        <v/>
      </c>
      <c r="Y75" s="234" t="str">
        <f>IF(入力!AE25="", IF(入力!AC25="",IF(入力!AD25="","",入力!AD25-入力!Q25),IF(入力!AD25="",入力!AC25-入力!Q25,IF(入力!AC25&gt;入力!AD25,入力!AC25-入力!Q25,入力!AD25-入力!Q25))),入力!AE25)</f>
        <v/>
      </c>
      <c r="Z75" s="234" t="str">
        <f>IF(入力!AF25="",IF(入力!AG25="","",入力!AG25),IF(入力!AG25="",入力!AF25,IF(入力!AF25&gt;入力!AG25,入力!AF25,入力!AG25)))</f>
        <v/>
      </c>
      <c r="AA75" s="234" t="str">
        <f>IF(入力!AH25="", IF(入力!AF25="",IF(入力!AG25="","",入力!AG25-入力!Q25),IF(入力!AG25="",入力!AF25-入力!Q25,IF(入力!AF25&gt;入力!AG25,入力!AF25-入力!Q25,入力!AG25-入力!Q25))),入力!AH25)</f>
        <v/>
      </c>
      <c r="AB75" s="126" t="str">
        <f>IF(入力!AI25="",IF(入力!AJ25="","",入力!AJ25),IF(入力!AJ25="",入力!AI25,IF(入力!AI25&gt;入力!AJ25,入力!AI25,入力!AJ25)))</f>
        <v/>
      </c>
      <c r="AC75" s="232" t="str">
        <f>IF(入力!AK25="",IF(入力!AL25="","",入力!AL25),IF(入力!AL25="",入力!AK25,IF(入力!AK25&gt;入力!AL25,入力!AK25,入力!AL25)))</f>
        <v/>
      </c>
      <c r="AD75" s="231" t="str">
        <f>IF(入力!AM25="","",入力!AM25)</f>
        <v/>
      </c>
      <c r="AE75" s="158" t="str">
        <f>IF(入力!AN25="","",入力!AN25)</f>
        <v/>
      </c>
      <c r="AF75" s="231" t="str">
        <f>IF(入力!AO25="","",入力!AO25)</f>
        <v/>
      </c>
      <c r="AG75" s="244" t="str">
        <f>IF(入力!AP25="","",入力!AP25)</f>
        <v/>
      </c>
      <c r="AH75" s="510" t="str">
        <f>IF(入力!AQ25="","",入力!AQ25)</f>
        <v/>
      </c>
      <c r="AI75" s="84" t="str">
        <f>IF(入力!AR25="","",入力!AR25)</f>
        <v/>
      </c>
      <c r="AJ75" s="89" t="str">
        <f>IF(入力!AS25="","",入力!AS25)</f>
        <v/>
      </c>
      <c r="AK75" s="158" t="str">
        <f>IF(入力!AT25="","",入力!AT25)</f>
        <v/>
      </c>
      <c r="AL75" s="160" t="str">
        <f>IF(入力!AU25="",IF(入力!AV25="","",入力!AV25),IF(入力!AV25="",入力!AU25,IF(入力!AU25&gt;入力!AV25,入力!AU25,入力!AV25)))</f>
        <v/>
      </c>
      <c r="AM75" s="283" t="str">
        <f>IF(入力!AW25="",IF(入力!AX25="","",入力!AX25),IF(入力!AX25="",入力!AW25,IF(入力!AW25&gt;入力!AX25,入力!AW25,入力!AX25)))</f>
        <v/>
      </c>
      <c r="AN75" s="199" t="str">
        <f>IF(入力!K25="","", IF(入力!AC25="","", IF(入力!Z25="","", K75/224*((X75-224)+(V75-224)))))</f>
        <v/>
      </c>
    </row>
    <row r="76" spans="1:40">
      <c r="A76" s="96">
        <f>IF(入力!A26="","",入力!A26)</f>
        <v>13</v>
      </c>
      <c r="B76" s="185" t="str">
        <f>IF(入力!B26="","",入力!B26)</f>
        <v/>
      </c>
      <c r="C76" s="185" t="str">
        <f>IF(入力!C26="","",入力!C26)</f>
        <v/>
      </c>
      <c r="D76" s="227" t="str">
        <f>IF(入力!D26="","",入力!D26)</f>
        <v/>
      </c>
      <c r="E76" s="417" t="str">
        <f>IF(入力!E75="", IF(D76="","",DATEDIF(D76,入力!$C$3,"Y")),入力!E75)</f>
        <v/>
      </c>
      <c r="F76" s="82" t="str">
        <f>IF(入力!F26="","",入力!F26)</f>
        <v/>
      </c>
      <c r="G76" s="185" t="str">
        <f>IF(入力!G26="","",入力!G26)</f>
        <v/>
      </c>
      <c r="H76" s="185" t="str">
        <f>IF(入力!H26="","",入力!H26)</f>
        <v/>
      </c>
      <c r="I76" s="82" t="str">
        <f>IF(入力!I26="","",入力!I26)</f>
        <v/>
      </c>
      <c r="J76" s="82" t="str">
        <f>IF(入力!J26="","",入力!J26)</f>
        <v/>
      </c>
      <c r="K76" s="159" t="str">
        <f>IF(入力!K26="","",入力!K26)</f>
        <v/>
      </c>
      <c r="L76" s="83" t="str">
        <f>IF(入力!L26="","",入力!L26)</f>
        <v/>
      </c>
      <c r="M76" s="205" t="str">
        <f>IF(OR(入力!M26="",入力!N26=""),"",((4.57/(1.0888-0.00153*(入力!M26+入力!N26))-4.142)*100))</f>
        <v/>
      </c>
      <c r="N76" s="83" t="str">
        <f>IF(OR(入力!L26="",入力!M26="",入力!N26=""),"",(入力!L26-(入力!L26*(4.57/(1.0888-0.00153*(入力!M26+入力!N26))-4.142)*100)/100))</f>
        <v/>
      </c>
      <c r="O76" s="83" t="str">
        <f>IF(入力!P26="", IF(入力!K26="","",入力!L26/POWER(入力!K26/100,2)),入力!P26)</f>
        <v/>
      </c>
      <c r="P76" s="83" t="str">
        <f>IF(入力!Q26="","",入力!Q26)</f>
        <v/>
      </c>
      <c r="Q76" s="189" t="str">
        <f>IF(入力!R26="","",入力!R26)</f>
        <v/>
      </c>
      <c r="R76" s="232" t="str">
        <f xml:space="preserve"> IF(入力!S26="",IF(入力!T26="","",入力!T26),IF(入力!T26="",入力!S26,IF(入力!S26&gt;入力!T26,入力!T26,入力!S26)))</f>
        <v/>
      </c>
      <c r="S76" s="241" t="str">
        <f>IF(入力!U26="",IF(入力!V26="","",入力!V26),IF(入力!V26="",入力!U26,IF(入力!U26&gt;入力!V26,入力!V26,入力!U26)))</f>
        <v/>
      </c>
      <c r="T76" s="486" t="str">
        <f>IF(入力!W26="",IF(入力!X26="","",入力!X26),IF(入力!X26="",入力!W26,IF(入力!W26&gt;入力!X26,入力!W26,入力!X26)))</f>
        <v/>
      </c>
      <c r="U76" s="234" t="str">
        <f>IF(入力!Y26="", IF(入力!W26="",IF(入力!X26="","",入力!X26-入力!Q26),IF(入力!X26="",入力!W26-入力!Q26,IF(入力!W26&gt;入力!X26,入力!W26-入力!Q26,入力!X26-入力!Q26))),入力!Y26)</f>
        <v/>
      </c>
      <c r="V76" s="234" t="str">
        <f>IF(入力!Z26="",IF(入力!AA26="","",入力!AA26),IF(入力!AA26="",入力!Z26,IF(入力!Z26&gt;入力!AA26,入力!Z26,入力!AA26)))</f>
        <v/>
      </c>
      <c r="W76" s="234" t="str">
        <f>IF(入力!AB26="", IF(入力!Z26="",IF(入力!AA26="","",入力!AA26-入力!Q26),IF(入力!AA26="",入力!Z26-入力!Q26,IF(入力!Z26&gt;入力!AA26,入力!Z26-入力!Q26,入力!AA26-入力!Q26))),入力!AB26)</f>
        <v/>
      </c>
      <c r="X76" s="234" t="str">
        <f>IF(入力!AC26="",IF(入力!AD26="","",入力!AD26),IF(入力!AD26="",入力!AC26,IF(入力!AC26&gt;入力!AD26,入力!AC26,入力!AD26)))</f>
        <v/>
      </c>
      <c r="Y76" s="234" t="str">
        <f>IF(入力!AE26="", IF(入力!AC26="",IF(入力!AD26="","",入力!AD26-入力!Q26),IF(入力!AD26="",入力!AC26-入力!Q26,IF(入力!AC26&gt;入力!AD26,入力!AC26-入力!Q26,入力!AD26-入力!Q26))),入力!AE26)</f>
        <v/>
      </c>
      <c r="Z76" s="234" t="str">
        <f>IF(入力!AF26="",IF(入力!AG26="","",入力!AG26),IF(入力!AG26="",入力!AF26,IF(入力!AF26&gt;入力!AG26,入力!AF26,入力!AG26)))</f>
        <v/>
      </c>
      <c r="AA76" s="234" t="str">
        <f>IF(入力!AH26="", IF(入力!AF26="",IF(入力!AG26="","",入力!AG26-入力!Q26),IF(入力!AG26="",入力!AF26-入力!Q26,IF(入力!AF26&gt;入力!AG26,入力!AF26-入力!Q26,入力!AG26-入力!Q26))),入力!AH26)</f>
        <v/>
      </c>
      <c r="AB76" s="126" t="str">
        <f>IF(入力!AI26="",IF(入力!AJ26="","",入力!AJ26),IF(入力!AJ26="",入力!AI26,IF(入力!AI26&gt;入力!AJ26,入力!AI26,入力!AJ26)))</f>
        <v/>
      </c>
      <c r="AC76" s="232" t="str">
        <f>IF(入力!AK26="",IF(入力!AL26="","",入力!AL26),IF(入力!AL26="",入力!AK26,IF(入力!AK26&gt;入力!AL26,入力!AK26,入力!AL26)))</f>
        <v/>
      </c>
      <c r="AD76" s="231" t="str">
        <f>IF(入力!AM26="","",入力!AM26)</f>
        <v/>
      </c>
      <c r="AE76" s="158" t="str">
        <f>IF(入力!AN26="","",入力!AN26)</f>
        <v/>
      </c>
      <c r="AF76" s="231" t="str">
        <f>IF(入力!AO26="","",入力!AO26)</f>
        <v/>
      </c>
      <c r="AG76" s="244" t="str">
        <f>IF(入力!AP26="","",入力!AP26)</f>
        <v/>
      </c>
      <c r="AH76" s="510" t="str">
        <f>IF(入力!AQ26="","",入力!AQ26)</f>
        <v/>
      </c>
      <c r="AI76" s="84" t="str">
        <f>IF(入力!AR26="","",入力!AR26)</f>
        <v/>
      </c>
      <c r="AJ76" s="89" t="str">
        <f>IF(入力!AS26="","",入力!AS26)</f>
        <v/>
      </c>
      <c r="AK76" s="158" t="str">
        <f>IF(入力!AT26="","",入力!AT26)</f>
        <v/>
      </c>
      <c r="AL76" s="160" t="str">
        <f>IF(入力!AU26="",IF(入力!AV26="","",入力!AV26),IF(入力!AV26="",入力!AU26,IF(入力!AU26&gt;入力!AV26,入力!AU26,入力!AV26)))</f>
        <v/>
      </c>
      <c r="AM76" s="283" t="str">
        <f>IF(入力!AW26="",IF(入力!AX26="","",入力!AX26),IF(入力!AX26="",入力!AW26,IF(入力!AW26&gt;入力!AX26,入力!AW26,入力!AX26)))</f>
        <v/>
      </c>
      <c r="AN76" s="199" t="str">
        <f>IF(入力!K26="","", IF(入力!AC26="","", IF(入力!Z26="","", K76/224*((X76-224)+(V76-224)))))</f>
        <v/>
      </c>
    </row>
    <row r="77" spans="1:40">
      <c r="A77" s="96">
        <f>IF(入力!A27="","",入力!A27)</f>
        <v>14</v>
      </c>
      <c r="B77" s="185" t="str">
        <f>IF(入力!B27="","",入力!B27)</f>
        <v/>
      </c>
      <c r="C77" s="185" t="str">
        <f>IF(入力!C27="","",入力!C27)</f>
        <v/>
      </c>
      <c r="D77" s="227" t="str">
        <f>IF(入力!D27="","",入力!D27)</f>
        <v/>
      </c>
      <c r="E77" s="417" t="str">
        <f>IF(入力!E76="", IF(D77="","",DATEDIF(D77,入力!$C$3,"Y")),入力!E76)</f>
        <v/>
      </c>
      <c r="F77" s="82" t="str">
        <f>IF(入力!F27="","",入力!F27)</f>
        <v/>
      </c>
      <c r="G77" s="185" t="str">
        <f>IF(入力!G27="","",入力!G27)</f>
        <v/>
      </c>
      <c r="H77" s="185" t="str">
        <f>IF(入力!H27="","",入力!H27)</f>
        <v/>
      </c>
      <c r="I77" s="82" t="str">
        <f>IF(入力!I27="","",入力!I27)</f>
        <v/>
      </c>
      <c r="J77" s="82" t="str">
        <f>IF(入力!J27="","",入力!J27)</f>
        <v/>
      </c>
      <c r="K77" s="159" t="str">
        <f>IF(入力!K27="","",入力!K27)</f>
        <v/>
      </c>
      <c r="L77" s="83" t="str">
        <f>IF(入力!L27="","",入力!L27)</f>
        <v/>
      </c>
      <c r="M77" s="205" t="str">
        <f>IF(OR(入力!M27="",入力!N27=""),"",((4.57/(1.0888-0.00153*(入力!M27+入力!N27))-4.142)*100))</f>
        <v/>
      </c>
      <c r="N77" s="83" t="str">
        <f>IF(OR(入力!L27="",入力!M27="",入力!N27=""),"",(入力!L27-(入力!L27*(4.57/(1.0888-0.00153*(入力!M27+入力!N27))-4.142)*100)/100))</f>
        <v/>
      </c>
      <c r="O77" s="83" t="str">
        <f>IF(入力!P27="", IF(入力!K27="","",入力!L27/POWER(入力!K27/100,2)),入力!P27)</f>
        <v/>
      </c>
      <c r="P77" s="83" t="str">
        <f>IF(入力!Q27="","",入力!Q27)</f>
        <v/>
      </c>
      <c r="Q77" s="189" t="str">
        <f>IF(入力!R27="","",入力!R27)</f>
        <v/>
      </c>
      <c r="R77" s="232" t="str">
        <f xml:space="preserve"> IF(入力!S27="",IF(入力!T27="","",入力!T27),IF(入力!T27="",入力!S27,IF(入力!S27&gt;入力!T27,入力!T27,入力!S27)))</f>
        <v/>
      </c>
      <c r="S77" s="241" t="str">
        <f>IF(入力!U27="",IF(入力!V27="","",入力!V27),IF(入力!V27="",入力!U27,IF(入力!U27&gt;入力!V27,入力!V27,入力!U27)))</f>
        <v/>
      </c>
      <c r="T77" s="486" t="str">
        <f>IF(入力!W27="",IF(入力!X27="","",入力!X27),IF(入力!X27="",入力!W27,IF(入力!W27&gt;入力!X27,入力!W27,入力!X27)))</f>
        <v/>
      </c>
      <c r="U77" s="234" t="str">
        <f>IF(入力!Y27="", IF(入力!W27="",IF(入力!X27="","",入力!X27-入力!Q27),IF(入力!X27="",入力!W27-入力!Q27,IF(入力!W27&gt;入力!X27,入力!W27-入力!Q27,入力!X27-入力!Q27))),入力!Y27)</f>
        <v/>
      </c>
      <c r="V77" s="234" t="str">
        <f>IF(入力!Z27="",IF(入力!AA27="","",入力!AA27),IF(入力!AA27="",入力!Z27,IF(入力!Z27&gt;入力!AA27,入力!Z27,入力!AA27)))</f>
        <v/>
      </c>
      <c r="W77" s="234" t="str">
        <f>IF(入力!AB27="", IF(入力!Z27="",IF(入力!AA27="","",入力!AA27-入力!Q27),IF(入力!AA27="",入力!Z27-入力!Q27,IF(入力!Z27&gt;入力!AA27,入力!Z27-入力!Q27,入力!AA27-入力!Q27))),入力!AB27)</f>
        <v/>
      </c>
      <c r="X77" s="234" t="str">
        <f>IF(入力!AC27="",IF(入力!AD27="","",入力!AD27),IF(入力!AD27="",入力!AC27,IF(入力!AC27&gt;入力!AD27,入力!AC27,入力!AD27)))</f>
        <v/>
      </c>
      <c r="Y77" s="234" t="str">
        <f>IF(入力!AE27="", IF(入力!AC27="",IF(入力!AD27="","",入力!AD27-入力!Q27),IF(入力!AD27="",入力!AC27-入力!Q27,IF(入力!AC27&gt;入力!AD27,入力!AC27-入力!Q27,入力!AD27-入力!Q27))),入力!AE27)</f>
        <v/>
      </c>
      <c r="Z77" s="234" t="str">
        <f>IF(入力!AF27="",IF(入力!AG27="","",入力!AG27),IF(入力!AG27="",入力!AF27,IF(入力!AF27&gt;入力!AG27,入力!AF27,入力!AG27)))</f>
        <v/>
      </c>
      <c r="AA77" s="234" t="str">
        <f>IF(入力!AH27="", IF(入力!AF27="",IF(入力!AG27="","",入力!AG27-入力!Q27),IF(入力!AG27="",入力!AF27-入力!Q27,IF(入力!AF27&gt;入力!AG27,入力!AF27-入力!Q27,入力!AG27-入力!Q27))),入力!AH27)</f>
        <v/>
      </c>
      <c r="AB77" s="126" t="str">
        <f>IF(入力!AI27="",IF(入力!AJ27="","",入力!AJ27),IF(入力!AJ27="",入力!AI27,IF(入力!AI27&gt;入力!AJ27,入力!AI27,入力!AJ27)))</f>
        <v/>
      </c>
      <c r="AC77" s="232" t="str">
        <f>IF(入力!AK27="",IF(入力!AL27="","",入力!AL27),IF(入力!AL27="",入力!AK27,IF(入力!AK27&gt;入力!AL27,入力!AK27,入力!AL27)))</f>
        <v/>
      </c>
      <c r="AD77" s="231" t="str">
        <f>IF(入力!AM27="","",入力!AM27)</f>
        <v/>
      </c>
      <c r="AE77" s="158" t="str">
        <f>IF(入力!AN27="","",入力!AN27)</f>
        <v/>
      </c>
      <c r="AF77" s="231" t="str">
        <f>IF(入力!AO27="","",入力!AO27)</f>
        <v/>
      </c>
      <c r="AG77" s="244" t="str">
        <f>IF(入力!AP27="","",入力!AP27)</f>
        <v/>
      </c>
      <c r="AH77" s="510" t="str">
        <f>IF(入力!AQ27="","",入力!AQ27)</f>
        <v/>
      </c>
      <c r="AI77" s="84" t="str">
        <f>IF(入力!AR27="","",入力!AR27)</f>
        <v/>
      </c>
      <c r="AJ77" s="89" t="str">
        <f>IF(入力!AS27="","",入力!AS27)</f>
        <v/>
      </c>
      <c r="AK77" s="158" t="str">
        <f>IF(入力!AT27="","",入力!AT27)</f>
        <v/>
      </c>
      <c r="AL77" s="160" t="str">
        <f>IF(入力!AU27="",IF(入力!AV27="","",入力!AV27),IF(入力!AV27="",入力!AU27,IF(入力!AU27&gt;入力!AV27,入力!AU27,入力!AV27)))</f>
        <v/>
      </c>
      <c r="AM77" s="283" t="str">
        <f>IF(入力!AW27="",IF(入力!AX27="","",入力!AX27),IF(入力!AX27="",入力!AW27,IF(入力!AW27&gt;入力!AX27,入力!AW27,入力!AX27)))</f>
        <v/>
      </c>
      <c r="AN77" s="199" t="str">
        <f>IF(入力!K27="","", IF(入力!AC27="","", IF(入力!Z27="","", K77/224*((X77-224)+(V77-224)))))</f>
        <v/>
      </c>
    </row>
    <row r="78" spans="1:40">
      <c r="A78" s="96">
        <f>IF(入力!A28="","",入力!A28)</f>
        <v>15</v>
      </c>
      <c r="B78" s="185" t="str">
        <f>IF(入力!B28="","",入力!B28)</f>
        <v/>
      </c>
      <c r="C78" s="185" t="str">
        <f>IF(入力!C28="","",入力!C28)</f>
        <v/>
      </c>
      <c r="D78" s="227" t="str">
        <f>IF(入力!D28="","",入力!D28)</f>
        <v/>
      </c>
      <c r="E78" s="417" t="str">
        <f>IF(入力!E77="", IF(D78="","",DATEDIF(D78,入力!$C$3,"Y")),入力!E77)</f>
        <v/>
      </c>
      <c r="F78" s="82" t="str">
        <f>IF(入力!F28="","",入力!F28)</f>
        <v/>
      </c>
      <c r="G78" s="185" t="str">
        <f>IF(入力!G28="","",入力!G28)</f>
        <v/>
      </c>
      <c r="H78" s="185" t="str">
        <f>IF(入力!H28="","",入力!H28)</f>
        <v/>
      </c>
      <c r="I78" s="82" t="str">
        <f>IF(入力!I28="","",入力!I28)</f>
        <v/>
      </c>
      <c r="J78" s="82" t="str">
        <f>IF(入力!J28="","",入力!J28)</f>
        <v/>
      </c>
      <c r="K78" s="159" t="str">
        <f>IF(入力!K28="","",入力!K28)</f>
        <v/>
      </c>
      <c r="L78" s="83" t="str">
        <f>IF(入力!L28="","",入力!L28)</f>
        <v/>
      </c>
      <c r="M78" s="205" t="str">
        <f>IF(OR(入力!M28="",入力!N28=""),"",((4.57/(1.0888-0.00153*(入力!M28+入力!N28))-4.142)*100))</f>
        <v/>
      </c>
      <c r="N78" s="83" t="str">
        <f>IF(OR(入力!L28="",入力!M28="",入力!N28=""),"",(入力!L28-(入力!L28*(4.57/(1.0888-0.00153*(入力!M28+入力!N28))-4.142)*100)/100))</f>
        <v/>
      </c>
      <c r="O78" s="83" t="str">
        <f>IF(入力!P28="", IF(入力!K28="","",入力!L28/POWER(入力!K28/100,2)),入力!P28)</f>
        <v/>
      </c>
      <c r="P78" s="83" t="str">
        <f>IF(入力!Q28="","",入力!Q28)</f>
        <v/>
      </c>
      <c r="Q78" s="189" t="str">
        <f>IF(入力!R28="","",入力!R28)</f>
        <v/>
      </c>
      <c r="R78" s="232" t="str">
        <f xml:space="preserve"> IF(入力!S28="",IF(入力!T28="","",入力!T28),IF(入力!T28="",入力!S28,IF(入力!S28&gt;入力!T28,入力!T28,入力!S28)))</f>
        <v/>
      </c>
      <c r="S78" s="241" t="str">
        <f>IF(入力!U28="",IF(入力!V28="","",入力!V28),IF(入力!V28="",入力!U28,IF(入力!U28&gt;入力!V28,入力!V28,入力!U28)))</f>
        <v/>
      </c>
      <c r="T78" s="486" t="str">
        <f>IF(入力!W28="",IF(入力!X28="","",入力!X28),IF(入力!X28="",入力!W28,IF(入力!W28&gt;入力!X28,入力!W28,入力!X28)))</f>
        <v/>
      </c>
      <c r="U78" s="234" t="str">
        <f>IF(入力!Y28="", IF(入力!W28="",IF(入力!X28="","",入力!X28-入力!Q28),IF(入力!X28="",入力!W28-入力!Q28,IF(入力!W28&gt;入力!X28,入力!W28-入力!Q28,入力!X28-入力!Q28))),入力!Y28)</f>
        <v/>
      </c>
      <c r="V78" s="234" t="str">
        <f>IF(入力!Z28="",IF(入力!AA28="","",入力!AA28),IF(入力!AA28="",入力!Z28,IF(入力!Z28&gt;入力!AA28,入力!Z28,入力!AA28)))</f>
        <v/>
      </c>
      <c r="W78" s="234" t="str">
        <f>IF(入力!AB28="", IF(入力!Z28="",IF(入力!AA28="","",入力!AA28-入力!Q28),IF(入力!AA28="",入力!Z28-入力!Q28,IF(入力!Z28&gt;入力!AA28,入力!Z28-入力!Q28,入力!AA28-入力!Q28))),入力!AB28)</f>
        <v/>
      </c>
      <c r="X78" s="234" t="str">
        <f>IF(入力!AC28="",IF(入力!AD28="","",入力!AD28),IF(入力!AD28="",入力!AC28,IF(入力!AC28&gt;入力!AD28,入力!AC28,入力!AD28)))</f>
        <v/>
      </c>
      <c r="Y78" s="234" t="str">
        <f>IF(入力!AE28="", IF(入力!AC28="",IF(入力!AD28="","",入力!AD28-入力!Q28),IF(入力!AD28="",入力!AC28-入力!Q28,IF(入力!AC28&gt;入力!AD28,入力!AC28-入力!Q28,入力!AD28-入力!Q28))),入力!AE28)</f>
        <v/>
      </c>
      <c r="Z78" s="234" t="str">
        <f>IF(入力!AF28="",IF(入力!AG28="","",入力!AG28),IF(入力!AG28="",入力!AF28,IF(入力!AF28&gt;入力!AG28,入力!AF28,入力!AG28)))</f>
        <v/>
      </c>
      <c r="AA78" s="234" t="str">
        <f>IF(入力!AH28="", IF(入力!AF28="",IF(入力!AG28="","",入力!AG28-入力!Q28),IF(入力!AG28="",入力!AF28-入力!Q28,IF(入力!AF28&gt;入力!AG28,入力!AF28-入力!Q28,入力!AG28-入力!Q28))),入力!AH28)</f>
        <v/>
      </c>
      <c r="AB78" s="126" t="str">
        <f>IF(入力!AI28="",IF(入力!AJ28="","",入力!AJ28),IF(入力!AJ28="",入力!AI28,IF(入力!AI28&gt;入力!AJ28,入力!AI28,入力!AJ28)))</f>
        <v/>
      </c>
      <c r="AC78" s="232" t="str">
        <f>IF(入力!AK28="",IF(入力!AL28="","",入力!AL28),IF(入力!AL28="",入力!AK28,IF(入力!AK28&gt;入力!AL28,入力!AK28,入力!AL28)))</f>
        <v/>
      </c>
      <c r="AD78" s="231" t="str">
        <f>IF(入力!AM28="","",入力!AM28)</f>
        <v/>
      </c>
      <c r="AE78" s="158" t="str">
        <f>IF(入力!AN28="","",入力!AN28)</f>
        <v/>
      </c>
      <c r="AF78" s="231" t="str">
        <f>IF(入力!AO28="","",入力!AO28)</f>
        <v/>
      </c>
      <c r="AG78" s="244" t="str">
        <f>IF(入力!AP28="","",入力!AP28)</f>
        <v/>
      </c>
      <c r="AH78" s="510" t="str">
        <f>IF(入力!AQ28="","",入力!AQ28)</f>
        <v/>
      </c>
      <c r="AI78" s="84" t="str">
        <f>IF(入力!AR28="","",入力!AR28)</f>
        <v/>
      </c>
      <c r="AJ78" s="89" t="str">
        <f>IF(入力!AS28="","",入力!AS28)</f>
        <v/>
      </c>
      <c r="AK78" s="158" t="str">
        <f>IF(入力!AT28="","",入力!AT28)</f>
        <v/>
      </c>
      <c r="AL78" s="160" t="str">
        <f>IF(入力!AU28="",IF(入力!AV28="","",入力!AV28),IF(入力!AV28="",入力!AU28,IF(入力!AU28&gt;入力!AV28,入力!AU28,入力!AV28)))</f>
        <v/>
      </c>
      <c r="AM78" s="283" t="str">
        <f>IF(入力!AW28="",IF(入力!AX28="","",入力!AX28),IF(入力!AX28="",入力!AW28,IF(入力!AW28&gt;入力!AX28,入力!AW28,入力!AX28)))</f>
        <v/>
      </c>
      <c r="AN78" s="199" t="str">
        <f>IF(入力!K28="","", IF(入力!AC28="","", IF(入力!Z28="","", K78/224*((X78-224)+(V78-224)))))</f>
        <v/>
      </c>
    </row>
    <row r="79" spans="1:40">
      <c r="A79" s="96">
        <f>IF(入力!A29="","",入力!A29)</f>
        <v>16</v>
      </c>
      <c r="B79" s="185" t="str">
        <f>IF(入力!B29="","",入力!B29)</f>
        <v/>
      </c>
      <c r="C79" s="185" t="str">
        <f>IF(入力!C29="","",入力!C29)</f>
        <v/>
      </c>
      <c r="D79" s="227" t="str">
        <f>IF(入力!D29="","",入力!D29)</f>
        <v/>
      </c>
      <c r="E79" s="417" t="str">
        <f>IF(入力!E78="", IF(D79="","",DATEDIF(D79,入力!$C$3,"Y")),入力!E78)</f>
        <v/>
      </c>
      <c r="F79" s="82" t="str">
        <f>IF(入力!F29="","",入力!F29)</f>
        <v/>
      </c>
      <c r="G79" s="185" t="str">
        <f>IF(入力!G29="","",入力!G29)</f>
        <v/>
      </c>
      <c r="H79" s="185" t="str">
        <f>IF(入力!H29="","",入力!H29)</f>
        <v/>
      </c>
      <c r="I79" s="82" t="str">
        <f>IF(入力!I29="","",入力!I29)</f>
        <v/>
      </c>
      <c r="J79" s="82" t="str">
        <f>IF(入力!J29="","",入力!J29)</f>
        <v/>
      </c>
      <c r="K79" s="159" t="str">
        <f>IF(入力!K29="","",入力!K29)</f>
        <v/>
      </c>
      <c r="L79" s="83" t="str">
        <f>IF(入力!L29="","",入力!L29)</f>
        <v/>
      </c>
      <c r="M79" s="205" t="str">
        <f>IF(OR(入力!M29="",入力!N29=""),"",((4.57/(1.0888-0.00153*(入力!M29+入力!N29))-4.142)*100))</f>
        <v/>
      </c>
      <c r="N79" s="83" t="str">
        <f>IF(OR(入力!L29="",入力!M29="",入力!N29=""),"",(入力!L29-(入力!L29*(4.57/(1.0888-0.00153*(入力!M29+入力!N29))-4.142)*100)/100))</f>
        <v/>
      </c>
      <c r="O79" s="83" t="str">
        <f>IF(入力!P29="", IF(入力!K29="","",入力!L29/POWER(入力!K29/100,2)),入力!P29)</f>
        <v/>
      </c>
      <c r="P79" s="83" t="str">
        <f>IF(入力!Q29="","",入力!Q29)</f>
        <v/>
      </c>
      <c r="Q79" s="189" t="str">
        <f>IF(入力!R29="","",入力!R29)</f>
        <v/>
      </c>
      <c r="R79" s="232" t="str">
        <f xml:space="preserve"> IF(入力!S29="",IF(入力!T29="","",入力!T29),IF(入力!T29="",入力!S29,IF(入力!S29&gt;入力!T29,入力!T29,入力!S29)))</f>
        <v/>
      </c>
      <c r="S79" s="241" t="str">
        <f>IF(入力!U29="",IF(入力!V29="","",入力!V29),IF(入力!V29="",入力!U29,IF(入力!U29&gt;入力!V29,入力!V29,入力!U29)))</f>
        <v/>
      </c>
      <c r="T79" s="486" t="str">
        <f>IF(入力!W29="",IF(入力!X29="","",入力!X29),IF(入力!X29="",入力!W29,IF(入力!W29&gt;入力!X29,入力!W29,入力!X29)))</f>
        <v/>
      </c>
      <c r="U79" s="234" t="str">
        <f>IF(入力!Y29="", IF(入力!W29="",IF(入力!X29="","",入力!X29-入力!Q29),IF(入力!X29="",入力!W29-入力!Q29,IF(入力!W29&gt;入力!X29,入力!W29-入力!Q29,入力!X29-入力!Q29))),入力!Y29)</f>
        <v/>
      </c>
      <c r="V79" s="234" t="str">
        <f>IF(入力!Z29="",IF(入力!AA29="","",入力!AA29),IF(入力!AA29="",入力!Z29,IF(入力!Z29&gt;入力!AA29,入力!Z29,入力!AA29)))</f>
        <v/>
      </c>
      <c r="W79" s="234" t="str">
        <f>IF(入力!AB29="", IF(入力!Z29="",IF(入力!AA29="","",入力!AA29-入力!Q29),IF(入力!AA29="",入力!Z29-入力!Q29,IF(入力!Z29&gt;入力!AA29,入力!Z29-入力!Q29,入力!AA29-入力!Q29))),入力!AB29)</f>
        <v/>
      </c>
      <c r="X79" s="234" t="str">
        <f>IF(入力!AC29="",IF(入力!AD29="","",入力!AD29),IF(入力!AD29="",入力!AC29,IF(入力!AC29&gt;入力!AD29,入力!AC29,入力!AD29)))</f>
        <v/>
      </c>
      <c r="Y79" s="234" t="str">
        <f>IF(入力!AE29="", IF(入力!AC29="",IF(入力!AD29="","",入力!AD29-入力!Q29),IF(入力!AD29="",入力!AC29-入力!Q29,IF(入力!AC29&gt;入力!AD29,入力!AC29-入力!Q29,入力!AD29-入力!Q29))),入力!AE29)</f>
        <v/>
      </c>
      <c r="Z79" s="234" t="str">
        <f>IF(入力!AF29="",IF(入力!AG29="","",入力!AG29),IF(入力!AG29="",入力!AF29,IF(入力!AF29&gt;入力!AG29,入力!AF29,入力!AG29)))</f>
        <v/>
      </c>
      <c r="AA79" s="234" t="str">
        <f>IF(入力!AH29="", IF(入力!AF29="",IF(入力!AG29="","",入力!AG29-入力!Q29),IF(入力!AG29="",入力!AF29-入力!Q29,IF(入力!AF29&gt;入力!AG29,入力!AF29-入力!Q29,入力!AG29-入力!Q29))),入力!AH29)</f>
        <v/>
      </c>
      <c r="AB79" s="126" t="str">
        <f>IF(入力!AI29="",IF(入力!AJ29="","",入力!AJ29),IF(入力!AJ29="",入力!AI29,IF(入力!AI29&gt;入力!AJ29,入力!AI29,入力!AJ29)))</f>
        <v/>
      </c>
      <c r="AC79" s="232" t="str">
        <f>IF(入力!AK29="",IF(入力!AL29="","",入力!AL29),IF(入力!AL29="",入力!AK29,IF(入力!AK29&gt;入力!AL29,入力!AK29,入力!AL29)))</f>
        <v/>
      </c>
      <c r="AD79" s="231" t="str">
        <f>IF(入力!AM29="","",入力!AM29)</f>
        <v/>
      </c>
      <c r="AE79" s="158" t="str">
        <f>IF(入力!AN29="","",入力!AN29)</f>
        <v/>
      </c>
      <c r="AF79" s="231" t="str">
        <f>IF(入力!AO29="","",入力!AO29)</f>
        <v/>
      </c>
      <c r="AG79" s="244" t="str">
        <f>IF(入力!AP29="","",入力!AP29)</f>
        <v/>
      </c>
      <c r="AH79" s="510" t="str">
        <f>IF(入力!AQ29="","",入力!AQ29)</f>
        <v/>
      </c>
      <c r="AI79" s="84" t="str">
        <f>IF(入力!AR29="","",入力!AR29)</f>
        <v/>
      </c>
      <c r="AJ79" s="89" t="str">
        <f>IF(入力!AS29="","",入力!AS29)</f>
        <v/>
      </c>
      <c r="AK79" s="158" t="str">
        <f>IF(入力!AT29="","",入力!AT29)</f>
        <v/>
      </c>
      <c r="AL79" s="160" t="str">
        <f>IF(入力!AU29="",IF(入力!AV29="","",入力!AV29),IF(入力!AV29="",入力!AU29,IF(入力!AU29&gt;入力!AV29,入力!AU29,入力!AV29)))</f>
        <v/>
      </c>
      <c r="AM79" s="283" t="str">
        <f>IF(入力!AW29="",IF(入力!AX29="","",入力!AX29),IF(入力!AX29="",入力!AW29,IF(入力!AW29&gt;入力!AX29,入力!AW29,入力!AX29)))</f>
        <v/>
      </c>
      <c r="AN79" s="199" t="str">
        <f>IF(入力!K29="","", IF(入力!AC29="","", IF(入力!Z29="","", K79/224*((X79-224)+(V79-224)))))</f>
        <v/>
      </c>
    </row>
    <row r="80" spans="1:40">
      <c r="A80" s="96">
        <f>IF(入力!A30="","",入力!A30)</f>
        <v>17</v>
      </c>
      <c r="B80" s="185" t="str">
        <f>IF(入力!B30="","",入力!B30)</f>
        <v/>
      </c>
      <c r="C80" s="185" t="str">
        <f>IF(入力!C30="","",入力!C30)</f>
        <v/>
      </c>
      <c r="D80" s="227" t="str">
        <f>IF(入力!D30="","",入力!D30)</f>
        <v/>
      </c>
      <c r="E80" s="417" t="str">
        <f>IF(入力!E79="", IF(D80="","",DATEDIF(D80,入力!$C$3,"Y")),入力!E79)</f>
        <v/>
      </c>
      <c r="F80" s="82" t="str">
        <f>IF(入力!F30="","",入力!F30)</f>
        <v/>
      </c>
      <c r="G80" s="185" t="str">
        <f>IF(入力!G30="","",入力!G30)</f>
        <v/>
      </c>
      <c r="H80" s="185" t="str">
        <f>IF(入力!H30="","",入力!H30)</f>
        <v/>
      </c>
      <c r="I80" s="82" t="str">
        <f>IF(入力!I30="","",入力!I30)</f>
        <v/>
      </c>
      <c r="J80" s="82" t="str">
        <f>IF(入力!J30="","",入力!J30)</f>
        <v/>
      </c>
      <c r="K80" s="159" t="str">
        <f>IF(入力!K30="","",入力!K30)</f>
        <v/>
      </c>
      <c r="L80" s="83" t="str">
        <f>IF(入力!L30="","",入力!L30)</f>
        <v/>
      </c>
      <c r="M80" s="205" t="str">
        <f>IF(OR(入力!M30="",入力!N30=""),"",((4.57/(1.0888-0.00153*(入力!M30+入力!N30))-4.142)*100))</f>
        <v/>
      </c>
      <c r="N80" s="83" t="str">
        <f>IF(OR(入力!L30="",入力!M30="",入力!N30=""),"",(入力!L30-(入力!L30*(4.57/(1.0888-0.00153*(入力!M30+入力!N30))-4.142)*100)/100))</f>
        <v/>
      </c>
      <c r="O80" s="83" t="str">
        <f>IF(入力!P30="", IF(入力!K30="","",入力!L30/POWER(入力!K30/100,2)),入力!P30)</f>
        <v/>
      </c>
      <c r="P80" s="83" t="str">
        <f>IF(入力!Q30="","",入力!Q30)</f>
        <v/>
      </c>
      <c r="Q80" s="189" t="str">
        <f>IF(入力!R30="","",入力!R30)</f>
        <v/>
      </c>
      <c r="R80" s="232" t="str">
        <f xml:space="preserve"> IF(入力!S30="",IF(入力!T30="","",入力!T30),IF(入力!T30="",入力!S30,IF(入力!S30&gt;入力!T30,入力!T30,入力!S30)))</f>
        <v/>
      </c>
      <c r="S80" s="487" t="str">
        <f>IF(入力!U30="",IF(入力!V30="","",入力!V30),IF(入力!V30="",入力!U30,IF(入力!U30&gt;入力!V30,入力!V30,入力!U30)))</f>
        <v/>
      </c>
      <c r="T80" s="226" t="str">
        <f>IF(入力!W30="",IF(入力!X30="","",入力!X30),IF(入力!X30="",入力!W30,IF(入力!W30&gt;入力!X30,入力!W30,入力!X30)))</f>
        <v/>
      </c>
      <c r="U80" s="234" t="str">
        <f>IF(入力!Y30="", IF(入力!W30="",IF(入力!X30="","",入力!X30-入力!Q30),IF(入力!X30="",入力!W30-入力!Q30,IF(入力!W30&gt;入力!X30,入力!W30-入力!Q30,入力!X30-入力!Q30))),入力!Y30)</f>
        <v/>
      </c>
      <c r="V80" s="234" t="str">
        <f>IF(入力!Z30="",IF(入力!AA30="","",入力!AA30),IF(入力!AA30="",入力!Z30,IF(入力!Z30&gt;入力!AA30,入力!Z30,入力!AA30)))</f>
        <v/>
      </c>
      <c r="W80" s="234" t="str">
        <f>IF(入力!AB30="", IF(入力!Z30="",IF(入力!AA30="","",入力!AA30-入力!Q30),IF(入力!AA30="",入力!Z30-入力!Q30,IF(入力!Z30&gt;入力!AA30,入力!Z30-入力!Q30,入力!AA30-入力!Q30))),入力!AB30)</f>
        <v/>
      </c>
      <c r="X80" s="234" t="str">
        <f>IF(入力!AC30="",IF(入力!AD30="","",入力!AD30),IF(入力!AD30="",入力!AC30,IF(入力!AC30&gt;入力!AD30,入力!AC30,入力!AD30)))</f>
        <v/>
      </c>
      <c r="Y80" s="234" t="str">
        <f>IF(入力!AE30="", IF(入力!AC30="",IF(入力!AD30="","",入力!AD30-入力!Q30),IF(入力!AD30="",入力!AC30-入力!Q30,IF(入力!AC30&gt;入力!AD30,入力!AC30-入力!Q30,入力!AD30-入力!Q30))),入力!AE30)</f>
        <v/>
      </c>
      <c r="Z80" s="234" t="str">
        <f>IF(入力!AF30="",IF(入力!AG30="","",入力!AG30),IF(入力!AG30="",入力!AF30,IF(入力!AF30&gt;入力!AG30,入力!AF30,入力!AG30)))</f>
        <v/>
      </c>
      <c r="AA80" s="234" t="str">
        <f>IF(入力!AH30="", IF(入力!AF30="",IF(入力!AG30="","",入力!AG30-入力!Q30),IF(入力!AG30="",入力!AF30-入力!Q30,IF(入力!AF30&gt;入力!AG30,入力!AF30-入力!Q30,入力!AG30-入力!Q30))),入力!AH30)</f>
        <v/>
      </c>
      <c r="AB80" s="126" t="str">
        <f>IF(入力!AI30="",IF(入力!AJ30="","",入力!AJ30),IF(入力!AJ30="",入力!AI30,IF(入力!AI30&gt;入力!AJ30,入力!AI30,入力!AJ30)))</f>
        <v/>
      </c>
      <c r="AC80" s="232" t="str">
        <f>IF(入力!AK30="",IF(入力!AL30="","",入力!AL30),IF(入力!AL30="",入力!AK30,IF(入力!AK30&gt;入力!AL30,入力!AK30,入力!AL30)))</f>
        <v/>
      </c>
      <c r="AD80" s="231" t="str">
        <f>IF(入力!AM30="","",入力!AM30)</f>
        <v/>
      </c>
      <c r="AE80" s="158" t="str">
        <f>IF(入力!AN30="","",入力!AN30)</f>
        <v/>
      </c>
      <c r="AF80" s="231" t="str">
        <f>IF(入力!AO30="","",入力!AO30)</f>
        <v/>
      </c>
      <c r="AG80" s="244" t="str">
        <f>IF(入力!AP30="","",入力!AP30)</f>
        <v/>
      </c>
      <c r="AH80" s="510" t="str">
        <f>IF(入力!AQ30="","",入力!AQ30)</f>
        <v/>
      </c>
      <c r="AI80" s="84" t="str">
        <f>IF(入力!AR30="","",入力!AR30)</f>
        <v/>
      </c>
      <c r="AJ80" s="89" t="str">
        <f>IF(入力!AS30="","",入力!AS30)</f>
        <v/>
      </c>
      <c r="AK80" s="158" t="str">
        <f>IF(入力!AT30="","",入力!AT30)</f>
        <v/>
      </c>
      <c r="AL80" s="160" t="str">
        <f>IF(入力!AU30="",IF(入力!AV30="","",入力!AV30),IF(入力!AV30="",入力!AU30,IF(入力!AU30&gt;入力!AV30,入力!AU30,入力!AV30)))</f>
        <v/>
      </c>
      <c r="AM80" s="283" t="str">
        <f>IF(入力!AW30="",IF(入力!AX30="","",入力!AX30),IF(入力!AX30="",入力!AW30,IF(入力!AW30&gt;入力!AX30,入力!AW30,入力!AX30)))</f>
        <v/>
      </c>
      <c r="AN80" s="199" t="str">
        <f>IF(入力!K30="","", IF(入力!AC30="","", IF(入力!Z30="","", K80/224*((X80-224)+(V80-224)))))</f>
        <v/>
      </c>
    </row>
    <row r="81" spans="1:41">
      <c r="A81" s="96">
        <f>IF(入力!A31="","",入力!A31)</f>
        <v>18</v>
      </c>
      <c r="B81" s="185" t="str">
        <f>IF(入力!B31="","",入力!B31)</f>
        <v/>
      </c>
      <c r="C81" s="185" t="str">
        <f>IF(入力!C31="","",入力!C31)</f>
        <v/>
      </c>
      <c r="D81" s="227" t="str">
        <f>IF(入力!D31="","",入力!D31)</f>
        <v/>
      </c>
      <c r="E81" s="417" t="str">
        <f>IF(入力!E80="", IF(D81="","",DATEDIF(D81,入力!$C$3,"Y")),入力!E80)</f>
        <v/>
      </c>
      <c r="F81" s="82" t="str">
        <f>IF(入力!F31="","",入力!F31)</f>
        <v/>
      </c>
      <c r="G81" s="185" t="str">
        <f>IF(入力!G31="","",入力!G31)</f>
        <v/>
      </c>
      <c r="H81" s="185" t="str">
        <f>IF(入力!H31="","",入力!H31)</f>
        <v/>
      </c>
      <c r="I81" s="82" t="str">
        <f>IF(入力!I31="","",入力!I31)</f>
        <v/>
      </c>
      <c r="J81" s="82" t="str">
        <f>IF(入力!J31="","",入力!J31)</f>
        <v/>
      </c>
      <c r="K81" s="159" t="str">
        <f>IF(入力!K31="","",入力!K31)</f>
        <v/>
      </c>
      <c r="L81" s="83" t="str">
        <f>IF(入力!L31="","",入力!L31)</f>
        <v/>
      </c>
      <c r="M81" s="205" t="str">
        <f>IF(OR(入力!M31="",入力!N31=""),"",((4.57/(1.0888-0.00153*(入力!M31+入力!N31))-4.142)*100))</f>
        <v/>
      </c>
      <c r="N81" s="83" t="str">
        <f>IF(OR(入力!L31="",入力!M31="",入力!N31=""),"",(入力!L31-(入力!L31*(4.57/(1.0888-0.00153*(入力!M31+入力!N31))-4.142)*100)/100))</f>
        <v/>
      </c>
      <c r="O81" s="83" t="str">
        <f>IF(入力!P31="", IF(入力!K31="","",入力!L31/POWER(入力!K31/100,2)),入力!P31)</f>
        <v/>
      </c>
      <c r="P81" s="83" t="str">
        <f>IF(入力!Q31="","",入力!Q31)</f>
        <v/>
      </c>
      <c r="Q81" s="189" t="str">
        <f>IF(入力!R31="","",入力!R31)</f>
        <v/>
      </c>
      <c r="R81" s="232" t="str">
        <f xml:space="preserve"> IF(入力!S31="",IF(入力!T31="","",入力!T31),IF(入力!T31="",入力!S31,IF(入力!S31&gt;入力!T31,入力!T31,入力!S31)))</f>
        <v/>
      </c>
      <c r="S81" s="487" t="str">
        <f>IF(入力!U31="",IF(入力!V31="","",入力!V31),IF(入力!V31="",入力!U31,IF(入力!U31&gt;入力!V31,入力!V31,入力!U31)))</f>
        <v/>
      </c>
      <c r="T81" s="226" t="str">
        <f>IF(入力!W31="",IF(入力!X31="","",入力!X31),IF(入力!X31="",入力!W31,IF(入力!W31&gt;入力!X31,入力!W31,入力!X31)))</f>
        <v/>
      </c>
      <c r="U81" s="234" t="str">
        <f>IF(入力!Y31="", IF(入力!W31="",IF(入力!X31="","",入力!X31-入力!Q31),IF(入力!X31="",入力!W31-入力!Q31,IF(入力!W31&gt;入力!X31,入力!W31-入力!Q31,入力!X31-入力!Q31))),入力!Y31)</f>
        <v/>
      </c>
      <c r="V81" s="234" t="str">
        <f>IF(入力!Z31="",IF(入力!AA31="","",入力!AA31),IF(入力!AA31="",入力!Z31,IF(入力!Z31&gt;入力!AA31,入力!Z31,入力!AA31)))</f>
        <v/>
      </c>
      <c r="W81" s="234" t="str">
        <f>IF(入力!AB31="", IF(入力!Z31="",IF(入力!AA31="","",入力!AA31-入力!Q31),IF(入力!AA31="",入力!Z31-入力!Q31,IF(入力!Z31&gt;入力!AA31,入力!Z31-入力!Q31,入力!AA31-入力!Q31))),入力!AB31)</f>
        <v/>
      </c>
      <c r="X81" s="234" t="str">
        <f>IF(入力!AC31="",IF(入力!AD31="","",入力!AD31),IF(入力!AD31="",入力!AC31,IF(入力!AC31&gt;入力!AD31,入力!AC31,入力!AD31)))</f>
        <v/>
      </c>
      <c r="Y81" s="234" t="str">
        <f>IF(入力!AE31="", IF(入力!AC31="",IF(入力!AD31="","",入力!AD31-入力!Q31),IF(入力!AD31="",入力!AC31-入力!Q31,IF(入力!AC31&gt;入力!AD31,入力!AC31-入力!Q31,入力!AD31-入力!Q31))),入力!AE31)</f>
        <v/>
      </c>
      <c r="Z81" s="234" t="str">
        <f>IF(入力!AF31="",IF(入力!AG31="","",入力!AG31),IF(入力!AG31="",入力!AF31,IF(入力!AF31&gt;入力!AG31,入力!AF31,入力!AG31)))</f>
        <v/>
      </c>
      <c r="AA81" s="234" t="str">
        <f>IF(入力!AH31="", IF(入力!AF31="",IF(入力!AG31="","",入力!AG31-入力!Q31),IF(入力!AG31="",入力!AF31-入力!Q31,IF(入力!AF31&gt;入力!AG31,入力!AF31-入力!Q31,入力!AG31-入力!Q31))),入力!AH31)</f>
        <v/>
      </c>
      <c r="AB81" s="126" t="str">
        <f>IF(入力!AI31="",IF(入力!AJ31="","",入力!AJ31),IF(入力!AJ31="",入力!AI31,IF(入力!AI31&gt;入力!AJ31,入力!AI31,入力!AJ31)))</f>
        <v/>
      </c>
      <c r="AC81" s="232" t="str">
        <f>IF(入力!AK31="",IF(入力!AL31="","",入力!AL31),IF(入力!AL31="",入力!AK31,IF(入力!AK31&gt;入力!AL31,入力!AK31,入力!AL31)))</f>
        <v/>
      </c>
      <c r="AD81" s="231" t="str">
        <f>IF(入力!AM31="","",入力!AM31)</f>
        <v/>
      </c>
      <c r="AE81" s="158" t="str">
        <f>IF(入力!AN31="","",入力!AN31)</f>
        <v/>
      </c>
      <c r="AF81" s="231" t="str">
        <f>IF(入力!AO31="","",入力!AO31)</f>
        <v/>
      </c>
      <c r="AG81" s="244" t="str">
        <f>IF(入力!AP31="","",入力!AP31)</f>
        <v/>
      </c>
      <c r="AH81" s="510" t="str">
        <f>IF(入力!AQ31="","",入力!AQ31)</f>
        <v/>
      </c>
      <c r="AI81" s="84" t="str">
        <f>IF(入力!AR31="","",入力!AR31)</f>
        <v/>
      </c>
      <c r="AJ81" s="89" t="str">
        <f>IF(入力!AS31="","",入力!AS31)</f>
        <v/>
      </c>
      <c r="AK81" s="158" t="str">
        <f>IF(入力!AT31="","",入力!AT31)</f>
        <v/>
      </c>
      <c r="AL81" s="160" t="str">
        <f>IF(入力!AU31="",IF(入力!AV31="","",入力!AV31),IF(入力!AV31="",入力!AU31,IF(入力!AU31&gt;入力!AV31,入力!AU31,入力!AV31)))</f>
        <v/>
      </c>
      <c r="AM81" s="283" t="str">
        <f>IF(入力!AW31="",IF(入力!AX31="","",入力!AX31),IF(入力!AX31="",入力!AW31,IF(入力!AW31&gt;入力!AX31,入力!AW31,入力!AX31)))</f>
        <v/>
      </c>
      <c r="AN81" s="199" t="str">
        <f>IF(入力!K31="","", IF(入力!AC31="","", IF(入力!Z31="","", K81/224*((X81-224)+(V81-224)))))</f>
        <v/>
      </c>
    </row>
    <row r="82" spans="1:41">
      <c r="A82" s="96">
        <f>IF(入力!A32="","",入力!A32)</f>
        <v>19</v>
      </c>
      <c r="B82" s="185" t="str">
        <f>IF(入力!B32="","",入力!B32)</f>
        <v/>
      </c>
      <c r="C82" s="185" t="str">
        <f>IF(入力!C32="","",入力!C32)</f>
        <v/>
      </c>
      <c r="D82" s="227" t="str">
        <f>IF(入力!D32="","",入力!D32)</f>
        <v/>
      </c>
      <c r="E82" s="417" t="str">
        <f>IF(入力!E81="", IF(D82="","",DATEDIF(D82,入力!$C$3,"Y")),入力!E81)</f>
        <v/>
      </c>
      <c r="F82" s="82" t="str">
        <f>IF(入力!F32="","",入力!F32)</f>
        <v/>
      </c>
      <c r="G82" s="185" t="str">
        <f>IF(入力!G32="","",入力!G32)</f>
        <v/>
      </c>
      <c r="H82" s="185" t="str">
        <f>IF(入力!H32="","",入力!H32)</f>
        <v/>
      </c>
      <c r="I82" s="82" t="str">
        <f>IF(入力!I32="","",入力!I32)</f>
        <v/>
      </c>
      <c r="J82" s="82" t="str">
        <f>IF(入力!J32="","",入力!J32)</f>
        <v/>
      </c>
      <c r="K82" s="159" t="str">
        <f>IF(入力!K32="","",入力!K32)</f>
        <v/>
      </c>
      <c r="L82" s="83" t="str">
        <f>IF(入力!L32="","",入力!L32)</f>
        <v/>
      </c>
      <c r="M82" s="205" t="str">
        <f>IF(OR(入力!M32="",入力!N32=""),"",((4.57/(1.0888-0.00153*(入力!M32+入力!N32))-4.142)*100))</f>
        <v/>
      </c>
      <c r="N82" s="83" t="str">
        <f>IF(OR(入力!L32="",入力!M32="",入力!N32=""),"",(入力!L32-(入力!L32*(4.57/(1.0888-0.00153*(入力!M32+入力!N32))-4.142)*100)/100))</f>
        <v/>
      </c>
      <c r="O82" s="83" t="str">
        <f>IF(入力!P32="", IF(入力!K32="","",入力!L32/POWER(入力!K32/100,2)),入力!P32)</f>
        <v/>
      </c>
      <c r="P82" s="83" t="str">
        <f>IF(入力!Q32="","",入力!Q32)</f>
        <v/>
      </c>
      <c r="Q82" s="189" t="str">
        <f>IF(入力!R32="","",入力!R32)</f>
        <v/>
      </c>
      <c r="R82" s="232" t="str">
        <f xml:space="preserve"> IF(入力!S32="",IF(入力!T32="","",入力!T32),IF(入力!T32="",入力!S32,IF(入力!S32&gt;入力!T32,入力!T32,入力!S32)))</f>
        <v/>
      </c>
      <c r="S82" s="487" t="str">
        <f>IF(入力!U32="",IF(入力!V32="","",入力!V32),IF(入力!V32="",入力!U32,IF(入力!U32&gt;入力!V32,入力!V32,入力!U32)))</f>
        <v/>
      </c>
      <c r="T82" s="226" t="str">
        <f>IF(入力!W32="",IF(入力!X32="","",入力!X32),IF(入力!X32="",入力!W32,IF(入力!W32&gt;入力!X32,入力!W32,入力!X32)))</f>
        <v/>
      </c>
      <c r="U82" s="234" t="str">
        <f>IF(入力!Y32="", IF(入力!W32="",IF(入力!X32="","",入力!X32-入力!Q32),IF(入力!X32="",入力!W32-入力!Q32,IF(入力!W32&gt;入力!X32,入力!W32-入力!Q32,入力!X32-入力!Q32))),入力!Y32)</f>
        <v/>
      </c>
      <c r="V82" s="234" t="str">
        <f>IF(入力!Z32="",IF(入力!AA32="","",入力!AA32),IF(入力!AA32="",入力!Z32,IF(入力!Z32&gt;入力!AA32,入力!Z32,入力!AA32)))</f>
        <v/>
      </c>
      <c r="W82" s="234" t="str">
        <f>IF(入力!AB32="", IF(入力!Z32="",IF(入力!AA32="","",入力!AA32-入力!Q32),IF(入力!AA32="",入力!Z32-入力!Q32,IF(入力!Z32&gt;入力!AA32,入力!Z32-入力!Q32,入力!AA32-入力!Q32))),入力!AB32)</f>
        <v/>
      </c>
      <c r="X82" s="234" t="str">
        <f>IF(入力!AC32="",IF(入力!AD32="","",入力!AD32),IF(入力!AD32="",入力!AC32,IF(入力!AC32&gt;入力!AD32,入力!AC32,入力!AD32)))</f>
        <v/>
      </c>
      <c r="Y82" s="234" t="str">
        <f>IF(入力!AE32="", IF(入力!AC32="",IF(入力!AD32="","",入力!AD32-入力!Q32),IF(入力!AD32="",入力!AC32-入力!Q32,IF(入力!AC32&gt;入力!AD32,入力!AC32-入力!Q32,入力!AD32-入力!Q32))),入力!AE32)</f>
        <v/>
      </c>
      <c r="Z82" s="234" t="str">
        <f>IF(入力!AF32="",IF(入力!AG32="","",入力!AG32),IF(入力!AG32="",入力!AF32,IF(入力!AF32&gt;入力!AG32,入力!AF32,入力!AG32)))</f>
        <v/>
      </c>
      <c r="AA82" s="234" t="str">
        <f>IF(入力!AH32="", IF(入力!AF32="",IF(入力!AG32="","",入力!AG32-入力!Q32),IF(入力!AG32="",入力!AF32-入力!Q32,IF(入力!AF32&gt;入力!AG32,入力!AF32-入力!Q32,入力!AG32-入力!Q32))),入力!AH32)</f>
        <v/>
      </c>
      <c r="AB82" s="126" t="str">
        <f>IF(入力!AI32="",IF(入力!AJ32="","",入力!AJ32),IF(入力!AJ32="",入力!AI32,IF(入力!AI32&gt;入力!AJ32,入力!AI32,入力!AJ32)))</f>
        <v/>
      </c>
      <c r="AC82" s="232" t="str">
        <f>IF(入力!AK32="",IF(入力!AL32="","",入力!AL32),IF(入力!AL32="",入力!AK32,IF(入力!AK32&gt;入力!AL32,入力!AK32,入力!AL32)))</f>
        <v/>
      </c>
      <c r="AD82" s="231" t="str">
        <f>IF(入力!AM32="","",入力!AM32)</f>
        <v/>
      </c>
      <c r="AE82" s="158" t="str">
        <f>IF(入力!AN32="","",入力!AN32)</f>
        <v/>
      </c>
      <c r="AF82" s="231" t="str">
        <f>IF(入力!AO32="","",入力!AO32)</f>
        <v/>
      </c>
      <c r="AG82" s="244" t="str">
        <f>IF(入力!AP32="","",入力!AP32)</f>
        <v/>
      </c>
      <c r="AH82" s="510" t="str">
        <f>IF(入力!AQ32="","",入力!AQ32)</f>
        <v/>
      </c>
      <c r="AI82" s="84" t="str">
        <f>IF(入力!AR32="","",入力!AR32)</f>
        <v/>
      </c>
      <c r="AJ82" s="89" t="str">
        <f>IF(入力!AS32="","",入力!AS32)</f>
        <v/>
      </c>
      <c r="AK82" s="158" t="str">
        <f>IF(入力!AT32="","",入力!AT32)</f>
        <v/>
      </c>
      <c r="AL82" s="160" t="str">
        <f>IF(入力!AU32="",IF(入力!AV32="","",入力!AV32),IF(入力!AV32="",入力!AU32,IF(入力!AU32&gt;入力!AV32,入力!AU32,入力!AV32)))</f>
        <v/>
      </c>
      <c r="AM82" s="283" t="str">
        <f>IF(入力!AW32="",IF(入力!AX32="","",入力!AX32),IF(入力!AX32="",入力!AW32,IF(入力!AW32&gt;入力!AX32,入力!AW32,入力!AX32)))</f>
        <v/>
      </c>
      <c r="AN82" s="199" t="str">
        <f>IF(入力!K32="","", IF(入力!AC32="","", IF(入力!Z32="","", K82/224*((X82-224)+(V82-224)))))</f>
        <v/>
      </c>
    </row>
    <row r="83" spans="1:41">
      <c r="A83" s="96">
        <f>IF(入力!A33="","",入力!A33)</f>
        <v>20</v>
      </c>
      <c r="B83" s="185" t="str">
        <f>IF(入力!B33="","",入力!B33)</f>
        <v/>
      </c>
      <c r="C83" s="185" t="str">
        <f>IF(入力!C33="","",入力!C33)</f>
        <v/>
      </c>
      <c r="D83" s="227" t="str">
        <f>IF(入力!D33="","",入力!D33)</f>
        <v/>
      </c>
      <c r="E83" s="417" t="str">
        <f>IF(入力!E82="", IF(D83="","",DATEDIF(D83,入力!$C$3,"Y")),入力!E82)</f>
        <v/>
      </c>
      <c r="F83" s="82" t="str">
        <f>IF(入力!F33="","",入力!F33)</f>
        <v/>
      </c>
      <c r="G83" s="185" t="str">
        <f>IF(入力!G33="","",入力!G33)</f>
        <v/>
      </c>
      <c r="H83" s="185" t="str">
        <f>IF(入力!H33="","",入力!H33)</f>
        <v/>
      </c>
      <c r="I83" s="82" t="str">
        <f>IF(入力!I33="","",入力!I33)</f>
        <v/>
      </c>
      <c r="J83" s="82" t="str">
        <f>IF(入力!J33="","",入力!J33)</f>
        <v/>
      </c>
      <c r="K83" s="159" t="str">
        <f>IF(入力!K33="","",入力!K33)</f>
        <v/>
      </c>
      <c r="L83" s="83" t="str">
        <f>IF(入力!L33="","",入力!L33)</f>
        <v/>
      </c>
      <c r="M83" s="205" t="str">
        <f>IF(OR(入力!M33="",入力!N33=""),"",((4.57/(1.0888-0.00153*(入力!M33+入力!N33))-4.142)*100))</f>
        <v/>
      </c>
      <c r="N83" s="83" t="str">
        <f>IF(OR(入力!L33="",入力!M33="",入力!N33=""),"",(入力!L33-(入力!L33*(4.57/(1.0888-0.00153*(入力!M33+入力!N33))-4.142)*100)/100))</f>
        <v/>
      </c>
      <c r="O83" s="83" t="str">
        <f>IF(入力!P33="", IF(入力!K33="","",入力!L33/POWER(入力!K33/100,2)),入力!P33)</f>
        <v/>
      </c>
      <c r="P83" s="83" t="str">
        <f>IF(入力!Q33="","",入力!Q33)</f>
        <v/>
      </c>
      <c r="Q83" s="189" t="str">
        <f>IF(入力!R33="","",入力!R33)</f>
        <v/>
      </c>
      <c r="R83" s="232" t="str">
        <f xml:space="preserve"> IF(入力!S33="",IF(入力!T33="","",入力!T33),IF(入力!T33="",入力!S33,IF(入力!S33&gt;入力!T33,入力!T33,入力!S33)))</f>
        <v/>
      </c>
      <c r="S83" s="487" t="str">
        <f>IF(入力!U33="",IF(入力!V33="","",入力!V33),IF(入力!V33="",入力!U33,IF(入力!U33&gt;入力!V33,入力!V33,入力!U33)))</f>
        <v/>
      </c>
      <c r="T83" s="226" t="str">
        <f>IF(入力!W33="",IF(入力!X33="","",入力!X33),IF(入力!X33="",入力!W33,IF(入力!W33&gt;入力!X33,入力!W33,入力!X33)))</f>
        <v/>
      </c>
      <c r="U83" s="234" t="str">
        <f>IF(入力!Y33="", IF(入力!W33="",IF(入力!X33="","",入力!X33-入力!Q33),IF(入力!X33="",入力!W33-入力!Q33,IF(入力!W33&gt;入力!X33,入力!W33-入力!Q33,入力!X33-入力!Q33))),入力!Y33)</f>
        <v/>
      </c>
      <c r="V83" s="234" t="str">
        <f>IF(入力!Z33="",IF(入力!AA33="","",入力!AA33),IF(入力!AA33="",入力!Z33,IF(入力!Z33&gt;入力!AA33,入力!Z33,入力!AA33)))</f>
        <v/>
      </c>
      <c r="W83" s="234" t="str">
        <f>IF(入力!AB33="", IF(入力!Z33="",IF(入力!AA33="","",入力!AA33-入力!Q33),IF(入力!AA33="",入力!Z33-入力!Q33,IF(入力!Z33&gt;入力!AA33,入力!Z33-入力!Q33,入力!AA33-入力!Q33))),入力!AB33)</f>
        <v/>
      </c>
      <c r="X83" s="234" t="str">
        <f>IF(入力!AC33="",IF(入力!AD33="","",入力!AD33),IF(入力!AD33="",入力!AC33,IF(入力!AC33&gt;入力!AD33,入力!AC33,入力!AD33)))</f>
        <v/>
      </c>
      <c r="Y83" s="234" t="str">
        <f>IF(入力!AE33="", IF(入力!AC33="",IF(入力!AD33="","",入力!AD33-入力!Q33),IF(入力!AD33="",入力!AC33-入力!Q33,IF(入力!AC33&gt;入力!AD33,入力!AC33-入力!Q33,入力!AD33-入力!Q33))),入力!AE33)</f>
        <v/>
      </c>
      <c r="Z83" s="234" t="str">
        <f>IF(入力!AF33="",IF(入力!AG33="","",入力!AG33),IF(入力!AG33="",入力!AF33,IF(入力!AF33&gt;入力!AG33,入力!AF33,入力!AG33)))</f>
        <v/>
      </c>
      <c r="AA83" s="234" t="str">
        <f>IF(入力!AH33="", IF(入力!AF33="",IF(入力!AG33="","",入力!AG33-入力!Q33),IF(入力!AG33="",入力!AF33-入力!Q33,IF(入力!AF33&gt;入力!AG33,入力!AF33-入力!Q33,入力!AG33-入力!Q33))),入力!AH33)</f>
        <v/>
      </c>
      <c r="AB83" s="126" t="str">
        <f>IF(入力!AI33="",IF(入力!AJ33="","",入力!AJ33),IF(入力!AJ33="",入力!AI33,IF(入力!AI33&gt;入力!AJ33,入力!AI33,入力!AJ33)))</f>
        <v/>
      </c>
      <c r="AC83" s="232" t="str">
        <f>IF(入力!AK33="",IF(入力!AL33="","",入力!AL33),IF(入力!AL33="",入力!AK33,IF(入力!AK33&gt;入力!AL33,入力!AK33,入力!AL33)))</f>
        <v/>
      </c>
      <c r="AD83" s="231" t="str">
        <f>IF(入力!AM33="","",入力!AM33)</f>
        <v/>
      </c>
      <c r="AE83" s="158" t="str">
        <f>IF(入力!AN33="","",入力!AN33)</f>
        <v/>
      </c>
      <c r="AF83" s="231" t="str">
        <f>IF(入力!AO33="","",入力!AO33)</f>
        <v/>
      </c>
      <c r="AG83" s="244" t="str">
        <f>IF(入力!AP33="","",入力!AP33)</f>
        <v/>
      </c>
      <c r="AH83" s="510" t="str">
        <f>IF(入力!AQ33="","",入力!AQ33)</f>
        <v/>
      </c>
      <c r="AI83" s="84" t="str">
        <f>IF(入力!AR33="","",入力!AR33)</f>
        <v/>
      </c>
      <c r="AJ83" s="89" t="str">
        <f>IF(入力!AS33="","",入力!AS33)</f>
        <v/>
      </c>
      <c r="AK83" s="158" t="str">
        <f>IF(入力!AT33="","",入力!AT33)</f>
        <v/>
      </c>
      <c r="AL83" s="160" t="str">
        <f>IF(入力!AU33="",IF(入力!AV33="","",入力!AV33),IF(入力!AV33="",入力!AU33,IF(入力!AU33&gt;入力!AV33,入力!AU33,入力!AV33)))</f>
        <v/>
      </c>
      <c r="AM83" s="283" t="str">
        <f>IF(入力!AW33="",IF(入力!AX33="","",入力!AX33),IF(入力!AX33="",入力!AW33,IF(入力!AW33&gt;入力!AX33,入力!AW33,入力!AX33)))</f>
        <v/>
      </c>
      <c r="AN83" s="199" t="str">
        <f>IF(入力!K33="","", IF(入力!AC33="","", IF(入力!Z33="","", K83/224*((X83-224)+(V83-224)))))</f>
        <v/>
      </c>
    </row>
    <row r="84" spans="1:41">
      <c r="A84" s="96">
        <f>IF(入力!A34="","",入力!A34)</f>
        <v>21</v>
      </c>
      <c r="B84" s="185" t="str">
        <f>IF(入力!B34="","",入力!B34)</f>
        <v/>
      </c>
      <c r="C84" s="185" t="str">
        <f>IF(入力!C34="","",入力!C34)</f>
        <v/>
      </c>
      <c r="D84" s="227" t="str">
        <f>IF(入力!D34="","",入力!D34)</f>
        <v/>
      </c>
      <c r="E84" s="417" t="str">
        <f>IF(入力!E83="", IF(D84="","",DATEDIF(D84,入力!$C$3,"Y")),入力!E83)</f>
        <v/>
      </c>
      <c r="F84" s="82" t="str">
        <f>IF(入力!F34="","",入力!F34)</f>
        <v/>
      </c>
      <c r="G84" s="185" t="str">
        <f>IF(入力!G34="","",入力!G34)</f>
        <v/>
      </c>
      <c r="H84" s="185" t="str">
        <f>IF(入力!H34="","",入力!H34)</f>
        <v/>
      </c>
      <c r="I84" s="82" t="str">
        <f>IF(入力!I34="","",入力!I34)</f>
        <v/>
      </c>
      <c r="J84" s="82" t="str">
        <f>IF(入力!J34="","",入力!J34)</f>
        <v/>
      </c>
      <c r="K84" s="159" t="str">
        <f>IF(入力!K34="","",入力!K34)</f>
        <v/>
      </c>
      <c r="L84" s="83" t="str">
        <f>IF(入力!L34="","",入力!L34)</f>
        <v/>
      </c>
      <c r="M84" s="205" t="str">
        <f>IF(OR(入力!M34="",入力!N34=""),"",((4.57/(1.0888-0.00153*(入力!M34+入力!N34))-4.142)*100))</f>
        <v/>
      </c>
      <c r="N84" s="83" t="str">
        <f>IF(OR(入力!L34="",入力!M34="",入力!N34=""),"",(入力!L34-(入力!L34*(4.57/(1.0888-0.00153*(入力!M34+入力!N34))-4.142)*100)/100))</f>
        <v/>
      </c>
      <c r="O84" s="83" t="str">
        <f>IF(入力!P34="", IF(入力!K34="","",入力!L34/POWER(入力!K34/100,2)),入力!P34)</f>
        <v/>
      </c>
      <c r="P84" s="83" t="str">
        <f>IF(入力!Q34="","",入力!Q34)</f>
        <v/>
      </c>
      <c r="Q84" s="189" t="str">
        <f>IF(入力!R34="","",入力!R34)</f>
        <v/>
      </c>
      <c r="R84" s="232" t="str">
        <f xml:space="preserve"> IF(入力!S34="",IF(入力!T34="","",入力!T34),IF(入力!T34="",入力!S34,IF(入力!S34&gt;入力!T34,入力!T34,入力!S34)))</f>
        <v/>
      </c>
      <c r="S84" s="487" t="str">
        <f>IF(入力!U34="",IF(入力!V34="","",入力!V34),IF(入力!V34="",入力!U34,IF(入力!U34&gt;入力!V34,入力!V34,入力!U34)))</f>
        <v/>
      </c>
      <c r="T84" s="226" t="str">
        <f>IF(入力!W34="",IF(入力!X34="","",入力!X34),IF(入力!X34="",入力!W34,IF(入力!W34&gt;入力!X34,入力!W34,入力!X34)))</f>
        <v/>
      </c>
      <c r="U84" s="234" t="str">
        <f>IF(入力!Y34="", IF(入力!W34="",IF(入力!X34="","",入力!X34-入力!Q34),IF(入力!X34="",入力!W34-入力!Q34,IF(入力!W34&gt;入力!X34,入力!W34-入力!Q34,入力!X34-入力!Q34))),入力!Y34)</f>
        <v/>
      </c>
      <c r="V84" s="234" t="str">
        <f>IF(入力!Z34="",IF(入力!AA34="","",入力!AA34),IF(入力!AA34="",入力!Z34,IF(入力!Z34&gt;入力!AA34,入力!Z34,入力!AA34)))</f>
        <v/>
      </c>
      <c r="W84" s="234" t="str">
        <f>IF(入力!AB34="", IF(入力!Z34="",IF(入力!AA34="","",入力!AA34-入力!Q34),IF(入力!AA34="",入力!Z34-入力!Q34,IF(入力!Z34&gt;入力!AA34,入力!Z34-入力!Q34,入力!AA34-入力!Q34))),入力!AB34)</f>
        <v/>
      </c>
      <c r="X84" s="234" t="str">
        <f>IF(入力!AC34="",IF(入力!AD34="","",入力!AD34),IF(入力!AD34="",入力!AC34,IF(入力!AC34&gt;入力!AD34,入力!AC34,入力!AD34)))</f>
        <v/>
      </c>
      <c r="Y84" s="234" t="str">
        <f>IF(入力!AE34="", IF(入力!AC34="",IF(入力!AD34="","",入力!AD34-入力!Q34),IF(入力!AD34="",入力!AC34-入力!Q34,IF(入力!AC34&gt;入力!AD34,入力!AC34-入力!Q34,入力!AD34-入力!Q34))),入力!AE34)</f>
        <v/>
      </c>
      <c r="Z84" s="234" t="str">
        <f>IF(入力!AF34="",IF(入力!AG34="","",入力!AG34),IF(入力!AG34="",入力!AF34,IF(入力!AF34&gt;入力!AG34,入力!AF34,入力!AG34)))</f>
        <v/>
      </c>
      <c r="AA84" s="234" t="str">
        <f>IF(入力!AH34="", IF(入力!AF34="",IF(入力!AG34="","",入力!AG34-入力!Q34),IF(入力!AG34="",入力!AF34-入力!Q34,IF(入力!AF34&gt;入力!AG34,入力!AF34-入力!Q34,入力!AG34-入力!Q34))),入力!AH34)</f>
        <v/>
      </c>
      <c r="AB84" s="126" t="str">
        <f>IF(入力!AI34="",IF(入力!AJ34="","",入力!AJ34),IF(入力!AJ34="",入力!AI34,IF(入力!AI34&gt;入力!AJ34,入力!AI34,入力!AJ34)))</f>
        <v/>
      </c>
      <c r="AC84" s="232" t="str">
        <f>IF(入力!AK34="",IF(入力!AL34="","",入力!AL34),IF(入力!AL34="",入力!AK34,IF(入力!AK34&gt;入力!AL34,入力!AK34,入力!AL34)))</f>
        <v/>
      </c>
      <c r="AD84" s="231" t="str">
        <f>IF(入力!AM34="","",入力!AM34)</f>
        <v/>
      </c>
      <c r="AE84" s="158" t="str">
        <f>IF(入力!AN34="","",入力!AN34)</f>
        <v/>
      </c>
      <c r="AF84" s="231" t="str">
        <f>IF(入力!AO34="","",入力!AO34)</f>
        <v/>
      </c>
      <c r="AG84" s="244" t="str">
        <f>IF(入力!AP34="","",入力!AP34)</f>
        <v/>
      </c>
      <c r="AH84" s="510" t="str">
        <f>IF(入力!AQ34="","",入力!AQ34)</f>
        <v/>
      </c>
      <c r="AI84" s="84" t="str">
        <f>IF(入力!AR34="","",入力!AR34)</f>
        <v/>
      </c>
      <c r="AJ84" s="89" t="str">
        <f>IF(入力!AS34="","",入力!AS34)</f>
        <v/>
      </c>
      <c r="AK84" s="158" t="str">
        <f>IF(入力!AT34="","",入力!AT34)</f>
        <v/>
      </c>
      <c r="AL84" s="160" t="str">
        <f>IF(入力!AU34="",IF(入力!AV34="","",入力!AV34),IF(入力!AV34="",入力!AU34,IF(入力!AU34&gt;入力!AV34,入力!AU34,入力!AV34)))</f>
        <v/>
      </c>
      <c r="AM84" s="283" t="str">
        <f>IF(入力!AW34="",IF(入力!AX34="","",入力!AX34),IF(入力!AX34="",入力!AW34,IF(入力!AW34&gt;入力!AX34,入力!AW34,入力!AX34)))</f>
        <v/>
      </c>
      <c r="AN84" s="199" t="str">
        <f>IF(入力!K34="","", IF(入力!AC34="","", IF(入力!Z34="","", K84/224*((X84-224)+(V84-224)))))</f>
        <v/>
      </c>
    </row>
    <row r="85" spans="1:41">
      <c r="A85" s="96">
        <f>IF(入力!A35="","",入力!A35)</f>
        <v>22</v>
      </c>
      <c r="B85" s="185" t="str">
        <f>IF(入力!B35="","",入力!B35)</f>
        <v/>
      </c>
      <c r="C85" s="185" t="str">
        <f>IF(入力!C35="","",入力!C35)</f>
        <v/>
      </c>
      <c r="D85" s="227" t="str">
        <f>IF(入力!D35="","",入力!D35)</f>
        <v/>
      </c>
      <c r="E85" s="417" t="str">
        <f>IF(入力!E84="", IF(D85="","",DATEDIF(D85,入力!$C$3,"Y")),入力!E84)</f>
        <v/>
      </c>
      <c r="F85" s="82" t="str">
        <f>IF(入力!F35="","",入力!F35)</f>
        <v/>
      </c>
      <c r="G85" s="185" t="str">
        <f>IF(入力!G35="","",入力!G35)</f>
        <v/>
      </c>
      <c r="H85" s="185" t="str">
        <f>IF(入力!H35="","",入力!H35)</f>
        <v/>
      </c>
      <c r="I85" s="82" t="str">
        <f>IF(入力!I35="","",入力!I35)</f>
        <v/>
      </c>
      <c r="J85" s="82" t="str">
        <f>IF(入力!J35="","",入力!J35)</f>
        <v/>
      </c>
      <c r="K85" s="159" t="str">
        <f>IF(入力!K35="","",入力!K35)</f>
        <v/>
      </c>
      <c r="L85" s="83" t="str">
        <f>IF(入力!L35="","",入力!L35)</f>
        <v/>
      </c>
      <c r="M85" s="205" t="str">
        <f>IF(OR(入力!M35="",入力!N35=""),"",((4.57/(1.0888-0.00153*(入力!M35+入力!N35))-4.142)*100))</f>
        <v/>
      </c>
      <c r="N85" s="83" t="str">
        <f>IF(OR(入力!L35="",入力!M35="",入力!N35=""),"",(入力!L35-(入力!L35*(4.57/(1.0888-0.00153*(入力!M35+入力!N35))-4.142)*100)/100))</f>
        <v/>
      </c>
      <c r="O85" s="83" t="str">
        <f>IF(入力!P35="", IF(入力!K35="","",入力!L35/POWER(入力!K35/100,2)),入力!P35)</f>
        <v/>
      </c>
      <c r="P85" s="83" t="str">
        <f>IF(入力!Q35="","",入力!Q35)</f>
        <v/>
      </c>
      <c r="Q85" s="189" t="str">
        <f>IF(入力!R35="","",入力!R35)</f>
        <v/>
      </c>
      <c r="R85" s="232" t="str">
        <f xml:space="preserve"> IF(入力!S35="",IF(入力!T35="","",入力!T35),IF(入力!T35="",入力!S35,IF(入力!S35&gt;入力!T35,入力!T35,入力!S35)))</f>
        <v/>
      </c>
      <c r="S85" s="487" t="str">
        <f>IF(入力!U35="",IF(入力!V35="","",入力!V35),IF(入力!V35="",入力!U35,IF(入力!U35&gt;入力!V35,入力!V35,入力!U35)))</f>
        <v/>
      </c>
      <c r="T85" s="226" t="str">
        <f>IF(入力!W35="",IF(入力!X35="","",入力!X35),IF(入力!X35="",入力!W35,IF(入力!W35&gt;入力!X35,入力!W35,入力!X35)))</f>
        <v/>
      </c>
      <c r="U85" s="234" t="str">
        <f>IF(入力!Y35="", IF(入力!W35="",IF(入力!X35="","",入力!X35-入力!Q35),IF(入力!X35="",入力!W35-入力!Q35,IF(入力!W35&gt;入力!X35,入力!W35-入力!Q35,入力!X35-入力!Q35))),入力!Y35)</f>
        <v/>
      </c>
      <c r="V85" s="234" t="str">
        <f>IF(入力!Z35="",IF(入力!AA35="","",入力!AA35),IF(入力!AA35="",入力!Z35,IF(入力!Z35&gt;入力!AA35,入力!Z35,入力!AA35)))</f>
        <v/>
      </c>
      <c r="W85" s="234" t="str">
        <f>IF(入力!AB35="", IF(入力!Z35="",IF(入力!AA35="","",入力!AA35-入力!Q35),IF(入力!AA35="",入力!Z35-入力!Q35,IF(入力!Z35&gt;入力!AA35,入力!Z35-入力!Q35,入力!AA35-入力!Q35))),入力!AB35)</f>
        <v/>
      </c>
      <c r="X85" s="234" t="str">
        <f>IF(入力!AC35="",IF(入力!AD35="","",入力!AD35),IF(入力!AD35="",入力!AC35,IF(入力!AC35&gt;入力!AD35,入力!AC35,入力!AD35)))</f>
        <v/>
      </c>
      <c r="Y85" s="234" t="str">
        <f>IF(入力!AE35="", IF(入力!AC35="",IF(入力!AD35="","",入力!AD35-入力!Q35),IF(入力!AD35="",入力!AC35-入力!Q35,IF(入力!AC35&gt;入力!AD35,入力!AC35-入力!Q35,入力!AD35-入力!Q35))),入力!AE35)</f>
        <v/>
      </c>
      <c r="Z85" s="234" t="str">
        <f>IF(入力!AF35="",IF(入力!AG35="","",入力!AG35),IF(入力!AG35="",入力!AF35,IF(入力!AF35&gt;入力!AG35,入力!AF35,入力!AG35)))</f>
        <v/>
      </c>
      <c r="AA85" s="234" t="str">
        <f>IF(入力!AH35="", IF(入力!AF35="",IF(入力!AG35="","",入力!AG35-入力!Q35),IF(入力!AG35="",入力!AF35-入力!Q35,IF(入力!AF35&gt;入力!AG35,入力!AF35-入力!Q35,入力!AG35-入力!Q35))),入力!AH35)</f>
        <v/>
      </c>
      <c r="AB85" s="126" t="str">
        <f>IF(入力!AI35="",IF(入力!AJ35="","",入力!AJ35),IF(入力!AJ35="",入力!AI35,IF(入力!AI35&gt;入力!AJ35,入力!AI35,入力!AJ35)))</f>
        <v/>
      </c>
      <c r="AC85" s="232" t="str">
        <f>IF(入力!AK35="",IF(入力!AL35="","",入力!AL35),IF(入力!AL35="",入力!AK35,IF(入力!AK35&gt;入力!AL35,入力!AK35,入力!AL35)))</f>
        <v/>
      </c>
      <c r="AD85" s="231" t="str">
        <f>IF(入力!AM35="","",入力!AM35)</f>
        <v/>
      </c>
      <c r="AE85" s="158" t="str">
        <f>IF(入力!AN35="","",入力!AN35)</f>
        <v/>
      </c>
      <c r="AF85" s="231" t="str">
        <f>IF(入力!AO35="","",入力!AO35)</f>
        <v/>
      </c>
      <c r="AG85" s="244" t="str">
        <f>IF(入力!AP35="","",入力!AP35)</f>
        <v/>
      </c>
      <c r="AH85" s="510" t="str">
        <f>IF(入力!AQ35="","",入力!AQ35)</f>
        <v/>
      </c>
      <c r="AI85" s="84" t="str">
        <f>IF(入力!AR35="","",入力!AR35)</f>
        <v/>
      </c>
      <c r="AJ85" s="89" t="str">
        <f>IF(入力!AS35="","",入力!AS35)</f>
        <v/>
      </c>
      <c r="AK85" s="158" t="str">
        <f>IF(入力!AT35="","",入力!AT35)</f>
        <v/>
      </c>
      <c r="AL85" s="160" t="str">
        <f>IF(入力!AU35="",IF(入力!AV35="","",入力!AV35),IF(入力!AV35="",入力!AU35,IF(入力!AU35&gt;入力!AV35,入力!AU35,入力!AV35)))</f>
        <v/>
      </c>
      <c r="AM85" s="283" t="str">
        <f>IF(入力!AW35="",IF(入力!AX35="","",入力!AX35),IF(入力!AX35="",入力!AW35,IF(入力!AW35&gt;入力!AX35,入力!AW35,入力!AX35)))</f>
        <v/>
      </c>
      <c r="AN85" s="199" t="str">
        <f>IF(入力!K35="","", IF(入力!AC35="","", IF(入力!Z35="","", K85/224*((X85-224)+(V85-224)))))</f>
        <v/>
      </c>
    </row>
    <row r="86" spans="1:41">
      <c r="A86" s="96">
        <f>IF(入力!A36="","",入力!A36)</f>
        <v>23</v>
      </c>
      <c r="B86" s="185" t="str">
        <f>IF(入力!B36="","",入力!B36)</f>
        <v/>
      </c>
      <c r="C86" s="185" t="str">
        <f>IF(入力!C36="","",入力!C36)</f>
        <v/>
      </c>
      <c r="D86" s="227" t="str">
        <f>IF(入力!D36="","",入力!D36)</f>
        <v/>
      </c>
      <c r="E86" s="417" t="str">
        <f>IF(入力!E85="", IF(D86="","",DATEDIF(D86,入力!$C$3,"Y")),入力!E85)</f>
        <v/>
      </c>
      <c r="F86" s="82" t="str">
        <f>IF(入力!F36="","",入力!F36)</f>
        <v/>
      </c>
      <c r="G86" s="185" t="str">
        <f>IF(入力!G36="","",入力!G36)</f>
        <v/>
      </c>
      <c r="H86" s="185" t="str">
        <f>IF(入力!H36="","",入力!H36)</f>
        <v/>
      </c>
      <c r="I86" s="82" t="str">
        <f>IF(入力!I36="","",入力!I36)</f>
        <v/>
      </c>
      <c r="J86" s="82" t="str">
        <f>IF(入力!J36="","",入力!J36)</f>
        <v/>
      </c>
      <c r="K86" s="159" t="str">
        <f>IF(入力!K36="","",入力!K36)</f>
        <v/>
      </c>
      <c r="L86" s="83" t="str">
        <f>IF(入力!L36="","",入力!L36)</f>
        <v/>
      </c>
      <c r="M86" s="205" t="str">
        <f>IF(OR(入力!M36="",入力!N36=""),"",((4.57/(1.0888-0.00153*(入力!M36+入力!N36))-4.142)*100))</f>
        <v/>
      </c>
      <c r="N86" s="83" t="str">
        <f>IF(OR(入力!L36="",入力!M36="",入力!N36=""),"",(入力!L36-(入力!L36*(4.57/(1.0888-0.00153*(入力!M36+入力!N36))-4.142)*100)/100))</f>
        <v/>
      </c>
      <c r="O86" s="83" t="str">
        <f>IF(入力!P36="", IF(入力!K36="","",入力!L36/POWER(入力!K36/100,2)),入力!P36)</f>
        <v/>
      </c>
      <c r="P86" s="83" t="str">
        <f>IF(入力!Q36="","",入力!Q36)</f>
        <v/>
      </c>
      <c r="Q86" s="189" t="str">
        <f>IF(入力!R36="","",入力!R36)</f>
        <v/>
      </c>
      <c r="R86" s="232" t="str">
        <f xml:space="preserve"> IF(入力!S36="",IF(入力!T36="","",入力!T36),IF(入力!T36="",入力!S36,IF(入力!S36&gt;入力!T36,入力!T36,入力!S36)))</f>
        <v/>
      </c>
      <c r="S86" s="487" t="str">
        <f>IF(入力!U36="",IF(入力!V36="","",入力!V36),IF(入力!V36="",入力!U36,IF(入力!U36&gt;入力!V36,入力!V36,入力!U36)))</f>
        <v/>
      </c>
      <c r="T86" s="226" t="str">
        <f>IF(入力!W36="",IF(入力!X36="","",入力!X36),IF(入力!X36="",入力!W36,IF(入力!W36&gt;入力!X36,入力!W36,入力!X36)))</f>
        <v/>
      </c>
      <c r="U86" s="234" t="str">
        <f>IF(入力!Y36="", IF(入力!W36="",IF(入力!X36="","",入力!X36-入力!Q36),IF(入力!X36="",入力!W36-入力!Q36,IF(入力!W36&gt;入力!X36,入力!W36-入力!Q36,入力!X36-入力!Q36))),入力!Y36)</f>
        <v/>
      </c>
      <c r="V86" s="234" t="str">
        <f>IF(入力!Z36="",IF(入力!AA36="","",入力!AA36),IF(入力!AA36="",入力!Z36,IF(入力!Z36&gt;入力!AA36,入力!Z36,入力!AA36)))</f>
        <v/>
      </c>
      <c r="W86" s="234" t="str">
        <f>IF(入力!AB36="", IF(入力!Z36="",IF(入力!AA36="","",入力!AA36-入力!Q36),IF(入力!AA36="",入力!Z36-入力!Q36,IF(入力!Z36&gt;入力!AA36,入力!Z36-入力!Q36,入力!AA36-入力!Q36))),入力!AB36)</f>
        <v/>
      </c>
      <c r="X86" s="234" t="str">
        <f>IF(入力!AC36="",IF(入力!AD36="","",入力!AD36),IF(入力!AD36="",入力!AC36,IF(入力!AC36&gt;入力!AD36,入力!AC36,入力!AD36)))</f>
        <v/>
      </c>
      <c r="Y86" s="234" t="str">
        <f>IF(入力!AE36="", IF(入力!AC36="",IF(入力!AD36="","",入力!AD36-入力!Q36),IF(入力!AD36="",入力!AC36-入力!Q36,IF(入力!AC36&gt;入力!AD36,入力!AC36-入力!Q36,入力!AD36-入力!Q36))),入力!AE36)</f>
        <v/>
      </c>
      <c r="Z86" s="234" t="str">
        <f>IF(入力!AF36="",IF(入力!AG36="","",入力!AG36),IF(入力!AG36="",入力!AF36,IF(入力!AF36&gt;入力!AG36,入力!AF36,入力!AG36)))</f>
        <v/>
      </c>
      <c r="AA86" s="234" t="str">
        <f>IF(入力!AH36="", IF(入力!AF36="",IF(入力!AG36="","",入力!AG36-入力!Q36),IF(入力!AG36="",入力!AF36-入力!Q36,IF(入力!AF36&gt;入力!AG36,入力!AF36-入力!Q36,入力!AG36-入力!Q36))),入力!AH36)</f>
        <v/>
      </c>
      <c r="AB86" s="126" t="str">
        <f>IF(入力!AI36="",IF(入力!AJ36="","",入力!AJ36),IF(入力!AJ36="",入力!AI36,IF(入力!AI36&gt;入力!AJ36,入力!AI36,入力!AJ36)))</f>
        <v/>
      </c>
      <c r="AC86" s="232" t="str">
        <f>IF(入力!AK36="",IF(入力!AL36="","",入力!AL36),IF(入力!AL36="",入力!AK36,IF(入力!AK36&gt;入力!AL36,入力!AK36,入力!AL36)))</f>
        <v/>
      </c>
      <c r="AD86" s="231" t="str">
        <f>IF(入力!AM36="","",入力!AM36)</f>
        <v/>
      </c>
      <c r="AE86" s="158" t="str">
        <f>IF(入力!AN36="","",入力!AN36)</f>
        <v/>
      </c>
      <c r="AF86" s="231" t="str">
        <f>IF(入力!AO36="","",入力!AO36)</f>
        <v/>
      </c>
      <c r="AG86" s="244" t="str">
        <f>IF(入力!AP36="","",入力!AP36)</f>
        <v/>
      </c>
      <c r="AH86" s="510" t="str">
        <f>IF(入力!AQ36="","",入力!AQ36)</f>
        <v/>
      </c>
      <c r="AI86" s="84" t="str">
        <f>IF(入力!AR36="","",入力!AR36)</f>
        <v/>
      </c>
      <c r="AJ86" s="89" t="str">
        <f>IF(入力!AS36="","",入力!AS36)</f>
        <v/>
      </c>
      <c r="AK86" s="158" t="str">
        <f>IF(入力!AT36="","",入力!AT36)</f>
        <v/>
      </c>
      <c r="AL86" s="160" t="str">
        <f>IF(入力!AU36="",IF(入力!AV36="","",入力!AV36),IF(入力!AV36="",入力!AU36,IF(入力!AU36&gt;入力!AV36,入力!AU36,入力!AV36)))</f>
        <v/>
      </c>
      <c r="AM86" s="283" t="str">
        <f>IF(入力!AW36="",IF(入力!AX36="","",入力!AX36),IF(入力!AX36="",入力!AW36,IF(入力!AW36&gt;入力!AX36,入力!AW36,入力!AX36)))</f>
        <v/>
      </c>
      <c r="AN86" s="199" t="str">
        <f>IF(入力!K36="","", IF(入力!AC36="","", IF(入力!Z36="","", K86/224*((X86-224)+(V86-224)))))</f>
        <v/>
      </c>
    </row>
    <row r="87" spans="1:41">
      <c r="A87" s="96">
        <f>IF(入力!A37="","",入力!A37)</f>
        <v>24</v>
      </c>
      <c r="B87" s="185" t="str">
        <f>IF(入力!B37="","",入力!B37)</f>
        <v/>
      </c>
      <c r="C87" s="185" t="str">
        <f>IF(入力!C37="","",入力!C37)</f>
        <v/>
      </c>
      <c r="D87" s="227" t="str">
        <f>IF(入力!D37="","",入力!D37)</f>
        <v/>
      </c>
      <c r="E87" s="417" t="str">
        <f>IF(入力!E86="", IF(D87="","",DATEDIF(D87,入力!$C$3,"Y")),入力!E86)</f>
        <v/>
      </c>
      <c r="F87" s="82" t="str">
        <f>IF(入力!F37="","",入力!F37)</f>
        <v/>
      </c>
      <c r="G87" s="185" t="str">
        <f>IF(入力!G37="","",入力!G37)</f>
        <v/>
      </c>
      <c r="H87" s="185" t="str">
        <f>IF(入力!H37="","",入力!H37)</f>
        <v/>
      </c>
      <c r="I87" s="82" t="str">
        <f>IF(入力!I37="","",入力!I37)</f>
        <v/>
      </c>
      <c r="J87" s="82" t="str">
        <f>IF(入力!J37="","",入力!J37)</f>
        <v/>
      </c>
      <c r="K87" s="159" t="str">
        <f>IF(入力!K37="","",入力!K37)</f>
        <v/>
      </c>
      <c r="L87" s="83" t="str">
        <f>IF(入力!L37="","",入力!L37)</f>
        <v/>
      </c>
      <c r="M87" s="205" t="str">
        <f>IF(OR(入力!M37="",入力!N37=""),"",((4.57/(1.0888-0.00153*(入力!M37+入力!N37))-4.142)*100))</f>
        <v/>
      </c>
      <c r="N87" s="83" t="str">
        <f>IF(OR(入力!L37="",入力!M37="",入力!N37=""),"",(入力!L37-(入力!L37*(4.57/(1.0888-0.00153*(入力!M37+入力!N37))-4.142)*100)/100))</f>
        <v/>
      </c>
      <c r="O87" s="83" t="str">
        <f>IF(入力!P37="", IF(入力!K37="","",入力!L37/POWER(入力!K37/100,2)),入力!P37)</f>
        <v/>
      </c>
      <c r="P87" s="83" t="str">
        <f>IF(入力!Q37="","",入力!Q37)</f>
        <v/>
      </c>
      <c r="Q87" s="189" t="str">
        <f>IF(入力!R37="","",入力!R37)</f>
        <v/>
      </c>
      <c r="R87" s="232" t="str">
        <f xml:space="preserve"> IF(入力!S37="",IF(入力!T37="","",入力!T37),IF(入力!T37="",入力!S37,IF(入力!S37&gt;入力!T37,入力!T37,入力!S37)))</f>
        <v/>
      </c>
      <c r="S87" s="487" t="str">
        <f>IF(入力!U37="",IF(入力!V37="","",入力!V37),IF(入力!V37="",入力!U37,IF(入力!U37&gt;入力!V37,入力!V37,入力!U37)))</f>
        <v/>
      </c>
      <c r="T87" s="486" t="str">
        <f>IF(入力!W37="",IF(入力!X37="","",入力!X37),IF(入力!X37="",入力!W37,IF(入力!W37&gt;入力!X37,入力!W37,入力!X37)))</f>
        <v/>
      </c>
      <c r="U87" s="234" t="str">
        <f>IF(入力!Y37="", IF(入力!W37="",IF(入力!X37="","",入力!X37-入力!Q37),IF(入力!X37="",入力!W37-入力!Q37,IF(入力!W37&gt;入力!X37,入力!W37-入力!Q37,入力!X37-入力!Q37))),入力!Y37)</f>
        <v/>
      </c>
      <c r="V87" s="234" t="str">
        <f>IF(入力!Z37="",IF(入力!AA37="","",入力!AA37),IF(入力!AA37="",入力!Z37,IF(入力!Z37&gt;入力!AA37,入力!Z37,入力!AA37)))</f>
        <v/>
      </c>
      <c r="W87" s="234" t="str">
        <f>IF(入力!AB37="", IF(入力!Z37="",IF(入力!AA37="","",入力!AA37-入力!Q37),IF(入力!AA37="",入力!Z37-入力!Q37,IF(入力!Z37&gt;入力!AA37,入力!Z37-入力!Q37,入力!AA37-入力!Q37))),入力!AB37)</f>
        <v/>
      </c>
      <c r="X87" s="234" t="str">
        <f>IF(入力!AC37="",IF(入力!AD37="","",入力!AD37),IF(入力!AD37="",入力!AC37,IF(入力!AC37&gt;入力!AD37,入力!AC37,入力!AD37)))</f>
        <v/>
      </c>
      <c r="Y87" s="234" t="str">
        <f>IF(入力!AE37="", IF(入力!AC37="",IF(入力!AD37="","",入力!AD37-入力!Q37),IF(入力!AD37="",入力!AC37-入力!Q37,IF(入力!AC37&gt;入力!AD37,入力!AC37-入力!Q37,入力!AD37-入力!Q37))),入力!AE37)</f>
        <v/>
      </c>
      <c r="Z87" s="234" t="str">
        <f>IF(入力!AF37="",IF(入力!AG37="","",入力!AG37),IF(入力!AG37="",入力!AF37,IF(入力!AF37&gt;入力!AG37,入力!AF37,入力!AG37)))</f>
        <v/>
      </c>
      <c r="AA87" s="234" t="str">
        <f>IF(入力!AH37="", IF(入力!AF37="",IF(入力!AG37="","",入力!AG37-入力!Q37),IF(入力!AG37="",入力!AF37-入力!Q37,IF(入力!AF37&gt;入力!AG37,入力!AF37-入力!Q37,入力!AG37-入力!Q37))),入力!AH37)</f>
        <v/>
      </c>
      <c r="AB87" s="126" t="str">
        <f>IF(入力!AI37="",IF(入力!AJ37="","",入力!AJ37),IF(入力!AJ37="",入力!AI37,IF(入力!AI37&gt;入力!AJ37,入力!AI37,入力!AJ37)))</f>
        <v/>
      </c>
      <c r="AC87" s="232" t="str">
        <f>IF(入力!AK37="",IF(入力!AL37="","",入力!AL37),IF(入力!AL37="",入力!AK37,IF(入力!AK37&gt;入力!AL37,入力!AK37,入力!AL37)))</f>
        <v/>
      </c>
      <c r="AD87" s="231" t="str">
        <f>IF(入力!AM37="","",入力!AM37)</f>
        <v/>
      </c>
      <c r="AE87" s="158" t="str">
        <f>IF(入力!AN37="","",入力!AN37)</f>
        <v/>
      </c>
      <c r="AF87" s="231" t="str">
        <f>IF(入力!AO37="","",入力!AO37)</f>
        <v/>
      </c>
      <c r="AG87" s="244" t="str">
        <f>IF(入力!AP37="","",入力!AP37)</f>
        <v/>
      </c>
      <c r="AH87" s="510" t="str">
        <f>IF(入力!AQ37="","",入力!AQ37)</f>
        <v/>
      </c>
      <c r="AI87" s="84" t="str">
        <f>IF(入力!AR37="","",入力!AR37)</f>
        <v/>
      </c>
      <c r="AJ87" s="89" t="str">
        <f>IF(入力!AS37="","",入力!AS37)</f>
        <v/>
      </c>
      <c r="AK87" s="158" t="str">
        <f>IF(入力!AT37="","",入力!AT37)</f>
        <v/>
      </c>
      <c r="AL87" s="160" t="str">
        <f>IF(入力!AU37="",IF(入力!AV37="","",入力!AV37),IF(入力!AV37="",入力!AU37,IF(入力!AU37&gt;入力!AV37,入力!AU37,入力!AV37)))</f>
        <v/>
      </c>
      <c r="AM87" s="283" t="str">
        <f>IF(入力!AW37="",IF(入力!AX37="","",入力!AX37),IF(入力!AX37="",入力!AW37,IF(入力!AW37&gt;入力!AX37,入力!AW37,入力!AX37)))</f>
        <v/>
      </c>
      <c r="AN87" s="199" t="str">
        <f>IF(入力!K37="","", IF(入力!AC37="","", IF(入力!Z37="","", K87/224*((X87-224)+(V87-224)))))</f>
        <v/>
      </c>
    </row>
    <row r="88" spans="1:41">
      <c r="A88" s="96">
        <f>IF(入力!A38="","",入力!A38)</f>
        <v>25</v>
      </c>
      <c r="B88" s="185" t="str">
        <f>IF(入力!B38="","",入力!B38)</f>
        <v/>
      </c>
      <c r="C88" s="185" t="str">
        <f>IF(入力!C38="","",入力!C38)</f>
        <v/>
      </c>
      <c r="D88" s="227" t="str">
        <f>IF(入力!D38="","",入力!D38)</f>
        <v/>
      </c>
      <c r="E88" s="417" t="str">
        <f>IF(入力!E87="", IF(D88="","",DATEDIF(D88,入力!$C$3,"Y")),入力!E87)</f>
        <v/>
      </c>
      <c r="F88" s="82" t="str">
        <f>IF(入力!F38="","",入力!F38)</f>
        <v/>
      </c>
      <c r="G88" s="185" t="str">
        <f>IF(入力!G38="","",入力!G38)</f>
        <v/>
      </c>
      <c r="H88" s="185" t="str">
        <f>IF(入力!H38="","",入力!H38)</f>
        <v/>
      </c>
      <c r="I88" s="82" t="str">
        <f>IF(入力!I38="","",入力!I38)</f>
        <v/>
      </c>
      <c r="J88" s="82" t="str">
        <f>IF(入力!J38="","",入力!J38)</f>
        <v/>
      </c>
      <c r="K88" s="159" t="str">
        <f>IF(入力!K38="","",入力!K38)</f>
        <v/>
      </c>
      <c r="L88" s="83" t="str">
        <f>IF(入力!L38="","",入力!L38)</f>
        <v/>
      </c>
      <c r="M88" s="205" t="str">
        <f>IF(OR(入力!M38="",入力!N38=""),"",((4.57/(1.0888-0.00153*(入力!M38+入力!N38))-4.142)*100))</f>
        <v/>
      </c>
      <c r="N88" s="83" t="str">
        <f>IF(OR(入力!L38="",入力!M38="",入力!N38=""),"",(入力!L38-(入力!L38*(4.57/(1.0888-0.00153*(入力!M38+入力!N38))-4.142)*100)/100))</f>
        <v/>
      </c>
      <c r="O88" s="83" t="str">
        <f>IF(入力!P38="", IF(入力!K38="","",入力!L38/POWER(入力!K38/100,2)),入力!P38)</f>
        <v/>
      </c>
      <c r="P88" s="83" t="str">
        <f>IF(入力!Q38="","",入力!Q38)</f>
        <v/>
      </c>
      <c r="Q88" s="189" t="str">
        <f>IF(入力!R38="","",入力!R38)</f>
        <v/>
      </c>
      <c r="R88" s="232" t="str">
        <f xml:space="preserve"> IF(入力!S38="",IF(入力!T38="","",入力!T38),IF(入力!T38="",入力!S38,IF(入力!S38&gt;入力!T38,入力!T38,入力!S38)))</f>
        <v/>
      </c>
      <c r="S88" s="487" t="str">
        <f>IF(入力!U38="",IF(入力!V38="","",入力!V38),IF(入力!V38="",入力!U38,IF(入力!U38&gt;入力!V38,入力!V38,入力!U38)))</f>
        <v/>
      </c>
      <c r="T88" s="226" t="str">
        <f>IF(入力!W38="",IF(入力!X38="","",入力!X38),IF(入力!X38="",入力!W38,IF(入力!W38&gt;入力!X38,入力!W38,入力!X38)))</f>
        <v/>
      </c>
      <c r="U88" s="234" t="str">
        <f>IF(入力!Y38="", IF(入力!W38="",IF(入力!X38="","",入力!X38-入力!Q38),IF(入力!X38="",入力!W38-入力!Q38,IF(入力!W38&gt;入力!X38,入力!W38-入力!Q38,入力!X38-入力!Q38))),入力!Y38)</f>
        <v/>
      </c>
      <c r="V88" s="234" t="str">
        <f>IF(入力!Z38="",IF(入力!AA38="","",入力!AA38),IF(入力!AA38="",入力!Z38,IF(入力!Z38&gt;入力!AA38,入力!Z38,入力!AA38)))</f>
        <v/>
      </c>
      <c r="W88" s="234" t="str">
        <f>IF(入力!AB38="", IF(入力!Z38="",IF(入力!AA38="","",入力!AA38-入力!Q38),IF(入力!AA38="",入力!Z38-入力!Q38,IF(入力!Z38&gt;入力!AA38,入力!Z38-入力!Q38,入力!AA38-入力!Q38))),入力!AB38)</f>
        <v/>
      </c>
      <c r="X88" s="234" t="str">
        <f>IF(入力!AC38="",IF(入力!AD38="","",入力!AD38),IF(入力!AD38="",入力!AC38,IF(入力!AC38&gt;入力!AD38,入力!AC38,入力!AD38)))</f>
        <v/>
      </c>
      <c r="Y88" s="234" t="str">
        <f>IF(入力!AE38="", IF(入力!AC38="",IF(入力!AD38="","",入力!AD38-入力!Q38),IF(入力!AD38="",入力!AC38-入力!Q38,IF(入力!AC38&gt;入力!AD38,入力!AC38-入力!Q38,入力!AD38-入力!Q38))),入力!AE38)</f>
        <v/>
      </c>
      <c r="Z88" s="234" t="str">
        <f>IF(入力!AF38="",IF(入力!AG38="","",入力!AG38),IF(入力!AG38="",入力!AF38,IF(入力!AF38&gt;入力!AG38,入力!AF38,入力!AG38)))</f>
        <v/>
      </c>
      <c r="AA88" s="234" t="str">
        <f>IF(入力!AH38="", IF(入力!AF38="",IF(入力!AG38="","",入力!AG38-入力!Q38),IF(入力!AG38="",入力!AF38-入力!Q38,IF(入力!AF38&gt;入力!AG38,入力!AF38-入力!Q38,入力!AG38-入力!Q38))),入力!AH38)</f>
        <v/>
      </c>
      <c r="AB88" s="126" t="str">
        <f>IF(入力!AI38="",IF(入力!AJ38="","",入力!AJ38),IF(入力!AJ38="",入力!AI38,IF(入力!AI38&gt;入力!AJ38,入力!AI38,入力!AJ38)))</f>
        <v/>
      </c>
      <c r="AC88" s="232" t="str">
        <f>IF(入力!AK38="",IF(入力!AL38="","",入力!AL38),IF(入力!AL38="",入力!AK38,IF(入力!AK38&gt;入力!AL38,入力!AK38,入力!AL38)))</f>
        <v/>
      </c>
      <c r="AD88" s="231" t="str">
        <f>IF(入力!AM38="","",入力!AM38)</f>
        <v/>
      </c>
      <c r="AE88" s="158" t="str">
        <f>IF(入力!AN38="","",入力!AN38)</f>
        <v/>
      </c>
      <c r="AF88" s="231" t="str">
        <f>IF(入力!AO38="","",入力!AO38)</f>
        <v/>
      </c>
      <c r="AG88" s="244" t="str">
        <f>IF(入力!AP38="","",入力!AP38)</f>
        <v/>
      </c>
      <c r="AH88" s="510" t="str">
        <f>IF(入力!AQ38="","",入力!AQ38)</f>
        <v/>
      </c>
      <c r="AI88" s="84" t="str">
        <f>IF(入力!AR38="","",入力!AR38)</f>
        <v/>
      </c>
      <c r="AJ88" s="89" t="str">
        <f>IF(入力!AS38="","",入力!AS38)</f>
        <v/>
      </c>
      <c r="AK88" s="158" t="str">
        <f>IF(入力!AT38="","",入力!AT38)</f>
        <v/>
      </c>
      <c r="AL88" s="160" t="str">
        <f>IF(入力!AU38="",IF(入力!AV38="","",入力!AV38),IF(入力!AV38="",入力!AU38,IF(入力!AU38&gt;入力!AV38,入力!AU38,入力!AV38)))</f>
        <v/>
      </c>
      <c r="AM88" s="283" t="str">
        <f>IF(入力!AW38="",IF(入力!AX38="","",入力!AX38),IF(入力!AX38="",入力!AW38,IF(入力!AW38&gt;入力!AX38,入力!AW38,入力!AX38)))</f>
        <v/>
      </c>
      <c r="AN88" s="199" t="str">
        <f>IF(入力!K38="","", IF(入力!AC38="","", IF(入力!Z38="","", K88/224*((X88-224)+(V88-224)))))</f>
        <v/>
      </c>
    </row>
    <row r="89" spans="1:41">
      <c r="A89" s="96">
        <f>IF(入力!A39="","",入力!A39)</f>
        <v>26</v>
      </c>
      <c r="B89" s="185" t="str">
        <f>IF(入力!B39="","",入力!B39)</f>
        <v/>
      </c>
      <c r="C89" s="185" t="str">
        <f>IF(入力!C39="","",入力!C39)</f>
        <v/>
      </c>
      <c r="D89" s="227" t="str">
        <f>IF(入力!D39="","",入力!D39)</f>
        <v/>
      </c>
      <c r="E89" s="417" t="str">
        <f>IF(入力!E88="", IF(D89="","",DATEDIF(D89,入力!$C$3,"Y")),入力!E88)</f>
        <v/>
      </c>
      <c r="F89" s="82" t="str">
        <f>IF(入力!F39="","",入力!F39)</f>
        <v/>
      </c>
      <c r="G89" s="185" t="str">
        <f>IF(入力!G39="","",入力!G39)</f>
        <v/>
      </c>
      <c r="H89" s="185" t="str">
        <f>IF(入力!H39="","",入力!H39)</f>
        <v/>
      </c>
      <c r="I89" s="82" t="str">
        <f>IF(入力!I39="","",入力!I39)</f>
        <v/>
      </c>
      <c r="J89" s="82" t="str">
        <f>IF(入力!J39="","",入力!J39)</f>
        <v/>
      </c>
      <c r="K89" s="159" t="str">
        <f>IF(入力!K39="","",入力!K39)</f>
        <v/>
      </c>
      <c r="L89" s="83" t="str">
        <f>IF(入力!L39="","",入力!L39)</f>
        <v/>
      </c>
      <c r="M89" s="205" t="str">
        <f>IF(OR(入力!M39="",入力!N39=""),"",((4.57/(1.0888-0.00153*(入力!M39+入力!N39))-4.142)*100))</f>
        <v/>
      </c>
      <c r="N89" s="83" t="str">
        <f>IF(OR(入力!L39="",入力!M39="",入力!N39=""),"",(入力!L39-(入力!L39*(4.57/(1.0888-0.00153*(入力!M39+入力!N39))-4.142)*100)/100))</f>
        <v/>
      </c>
      <c r="O89" s="83" t="str">
        <f>IF(入力!P39="", IF(入力!K39="","",入力!L39/POWER(入力!K39/100,2)),入力!P39)</f>
        <v/>
      </c>
      <c r="P89" s="83" t="str">
        <f>IF(入力!Q39="","",入力!Q39)</f>
        <v/>
      </c>
      <c r="Q89" s="189" t="str">
        <f>IF(入力!R39="","",入力!R39)</f>
        <v/>
      </c>
      <c r="R89" s="232" t="str">
        <f xml:space="preserve"> IF(入力!S39="",IF(入力!T39="","",入力!T39),IF(入力!T39="",入力!S39,IF(入力!S39&gt;入力!T39,入力!T39,入力!S39)))</f>
        <v/>
      </c>
      <c r="S89" s="487" t="str">
        <f>IF(入力!U39="",IF(入力!V39="","",入力!V39),IF(入力!V39="",入力!U39,IF(入力!U39&gt;入力!V39,入力!V39,入力!U39)))</f>
        <v/>
      </c>
      <c r="T89" s="226" t="str">
        <f>IF(入力!W39="",IF(入力!X39="","",入力!X39),IF(入力!X39="",入力!W39,IF(入力!W39&gt;入力!X39,入力!W39,入力!X39)))</f>
        <v/>
      </c>
      <c r="U89" s="234" t="str">
        <f>IF(入力!Y39="", IF(入力!W39="",IF(入力!X39="","",入力!X39-入力!Q39),IF(入力!X39="",入力!W39-入力!Q39,IF(入力!W39&gt;入力!X39,入力!W39-入力!Q39,入力!X39-入力!Q39))),入力!Y39)</f>
        <v/>
      </c>
      <c r="V89" s="234" t="str">
        <f>IF(入力!Z39="",IF(入力!AA39="","",入力!AA39),IF(入力!AA39="",入力!Z39,IF(入力!Z39&gt;入力!AA39,入力!Z39,入力!AA39)))</f>
        <v/>
      </c>
      <c r="W89" s="234" t="str">
        <f>IF(入力!AB39="", IF(入力!Z39="",IF(入力!AA39="","",入力!AA39-入力!Q39),IF(入力!AA39="",入力!Z39-入力!Q39,IF(入力!Z39&gt;入力!AA39,入力!Z39-入力!Q39,入力!AA39-入力!Q39))),入力!AB39)</f>
        <v/>
      </c>
      <c r="X89" s="234" t="str">
        <f>IF(入力!AC39="",IF(入力!AD39="","",入力!AD39),IF(入力!AD39="",入力!AC39,IF(入力!AC39&gt;入力!AD39,入力!AC39,入力!AD39)))</f>
        <v/>
      </c>
      <c r="Y89" s="234" t="str">
        <f>IF(入力!AE39="", IF(入力!AC39="",IF(入力!AD39="","",入力!AD39-入力!Q39),IF(入力!AD39="",入力!AC39-入力!Q39,IF(入力!AC39&gt;入力!AD39,入力!AC39-入力!Q39,入力!AD39-入力!Q39))),入力!AE39)</f>
        <v/>
      </c>
      <c r="Z89" s="234" t="str">
        <f>IF(入力!AF39="",IF(入力!AG39="","",入力!AG39),IF(入力!AG39="",入力!AF39,IF(入力!AF39&gt;入力!AG39,入力!AF39,入力!AG39)))</f>
        <v/>
      </c>
      <c r="AA89" s="234" t="str">
        <f>IF(入力!AH39="", IF(入力!AF39="",IF(入力!AG39="","",入力!AG39-入力!Q39),IF(入力!AG39="",入力!AF39-入力!Q39,IF(入力!AF39&gt;入力!AG39,入力!AF39-入力!Q39,入力!AG39-入力!Q39))),入力!AH39)</f>
        <v/>
      </c>
      <c r="AB89" s="126" t="str">
        <f>IF(入力!AI39="",IF(入力!AJ39="","",入力!AJ39),IF(入力!AJ39="",入力!AI39,IF(入力!AI39&gt;入力!AJ39,入力!AI39,入力!AJ39)))</f>
        <v/>
      </c>
      <c r="AC89" s="232" t="str">
        <f>IF(入力!AK39="",IF(入力!AL39="","",入力!AL39),IF(入力!AL39="",入力!AK39,IF(入力!AK39&gt;入力!AL39,入力!AK39,入力!AL39)))</f>
        <v/>
      </c>
      <c r="AD89" s="231" t="str">
        <f>IF(入力!AM39="","",入力!AM39)</f>
        <v/>
      </c>
      <c r="AE89" s="158" t="str">
        <f>IF(入力!AN39="","",入力!AN39)</f>
        <v/>
      </c>
      <c r="AF89" s="231" t="str">
        <f>IF(入力!AO39="","",入力!AO39)</f>
        <v/>
      </c>
      <c r="AG89" s="244" t="str">
        <f>IF(入力!AP39="","",入力!AP39)</f>
        <v/>
      </c>
      <c r="AH89" s="510" t="str">
        <f>IF(入力!AQ39="","",入力!AQ39)</f>
        <v/>
      </c>
      <c r="AI89" s="84" t="str">
        <f>IF(入力!AR39="","",入力!AR39)</f>
        <v/>
      </c>
      <c r="AJ89" s="89" t="str">
        <f>IF(入力!AS39="","",入力!AS39)</f>
        <v/>
      </c>
      <c r="AK89" s="158" t="str">
        <f>IF(入力!AT39="","",入力!AT39)</f>
        <v/>
      </c>
      <c r="AL89" s="160" t="str">
        <f>IF(入力!AU39="",IF(入力!AV39="","",入力!AV39),IF(入力!AV39="",入力!AU39,IF(入力!AU39&gt;入力!AV39,入力!AU39,入力!AV39)))</f>
        <v/>
      </c>
      <c r="AM89" s="283" t="str">
        <f>IF(入力!AW39="",IF(入力!AX39="","",入力!AX39),IF(入力!AX39="",入力!AW39,IF(入力!AW39&gt;入力!AX39,入力!AW39,入力!AX39)))</f>
        <v/>
      </c>
      <c r="AN89" s="199" t="str">
        <f>IF(入力!K39="","", IF(入力!AC39="","", IF(入力!Z39="","", K89/224*((X89-224)+(V89-224)))))</f>
        <v/>
      </c>
    </row>
    <row r="90" spans="1:41">
      <c r="A90" s="96">
        <f>IF(入力!A40="","",入力!A40)</f>
        <v>27</v>
      </c>
      <c r="B90" s="185" t="str">
        <f>IF(入力!B40="","",入力!B40)</f>
        <v/>
      </c>
      <c r="C90" s="185" t="str">
        <f>IF(入力!C40="","",入力!C40)</f>
        <v/>
      </c>
      <c r="D90" s="227" t="str">
        <f>IF(入力!D40="","",入力!D40)</f>
        <v/>
      </c>
      <c r="E90" s="417" t="str">
        <f>IF(入力!E89="", IF(D90="","",DATEDIF(D90,入力!$C$3,"Y")),入力!E89)</f>
        <v/>
      </c>
      <c r="F90" s="82" t="str">
        <f>IF(入力!F40="","",入力!F40)</f>
        <v/>
      </c>
      <c r="G90" s="185" t="str">
        <f>IF(入力!G40="","",入力!G40)</f>
        <v/>
      </c>
      <c r="H90" s="185" t="str">
        <f>IF(入力!H40="","",入力!H40)</f>
        <v/>
      </c>
      <c r="I90" s="82" t="str">
        <f>IF(入力!I40="","",入力!I40)</f>
        <v/>
      </c>
      <c r="J90" s="82" t="str">
        <f>IF(入力!J40="","",入力!J40)</f>
        <v/>
      </c>
      <c r="K90" s="159" t="str">
        <f>IF(入力!K40="","",入力!K40)</f>
        <v/>
      </c>
      <c r="L90" s="83" t="str">
        <f>IF(入力!L40="","",入力!L40)</f>
        <v/>
      </c>
      <c r="M90" s="205" t="str">
        <f>IF(OR(入力!M40="",入力!N40=""),"",((4.57/(1.0888-0.00153*(入力!M40+入力!N40))-4.142)*100))</f>
        <v/>
      </c>
      <c r="N90" s="83" t="str">
        <f>IF(OR(入力!L40="",入力!M40="",入力!N40=""),"",(入力!L40-(入力!L40*(4.57/(1.0888-0.00153*(入力!M40+入力!N40))-4.142)*100)/100))</f>
        <v/>
      </c>
      <c r="O90" s="83" t="str">
        <f>IF(入力!P40="", IF(入力!K40="","",入力!L40/POWER(入力!K40/100,2)),入力!P40)</f>
        <v/>
      </c>
      <c r="P90" s="83" t="str">
        <f>IF(入力!Q40="","",入力!Q40)</f>
        <v/>
      </c>
      <c r="Q90" s="189" t="str">
        <f>IF(入力!R40="","",入力!R40)</f>
        <v/>
      </c>
      <c r="R90" s="232" t="str">
        <f xml:space="preserve"> IF(入力!S40="",IF(入力!T40="","",入力!T40),IF(入力!T40="",入力!S40,IF(入力!S40&gt;入力!T40,入力!T40,入力!S40)))</f>
        <v/>
      </c>
      <c r="S90" s="487" t="str">
        <f>IF(入力!U40="",IF(入力!V40="","",入力!V40),IF(入力!V40="",入力!U40,IF(入力!U40&gt;入力!V40,入力!V40,入力!U40)))</f>
        <v/>
      </c>
      <c r="T90" s="226" t="str">
        <f>IF(入力!W40="",IF(入力!X40="","",入力!X40),IF(入力!X40="",入力!W40,IF(入力!W40&gt;入力!X40,入力!W40,入力!X40)))</f>
        <v/>
      </c>
      <c r="U90" s="234" t="str">
        <f>IF(入力!Y40="", IF(入力!W40="",IF(入力!X40="","",入力!X40-入力!Q40),IF(入力!X40="",入力!W40-入力!Q40,IF(入力!W40&gt;入力!X40,入力!W40-入力!Q40,入力!X40-入力!Q40))),入力!Y40)</f>
        <v/>
      </c>
      <c r="V90" s="234" t="str">
        <f>IF(入力!Z40="",IF(入力!AA40="","",入力!AA40),IF(入力!AA40="",入力!Z40,IF(入力!Z40&gt;入力!AA40,入力!Z40,入力!AA40)))</f>
        <v/>
      </c>
      <c r="W90" s="234" t="str">
        <f>IF(入力!AB40="", IF(入力!Z40="",IF(入力!AA40="","",入力!AA40-入力!Q40),IF(入力!AA40="",入力!Z40-入力!Q40,IF(入力!Z40&gt;入力!AA40,入力!Z40-入力!Q40,入力!AA40-入力!Q40))),入力!AB40)</f>
        <v/>
      </c>
      <c r="X90" s="234" t="str">
        <f>IF(入力!AC40="",IF(入力!AD40="","",入力!AD40),IF(入力!AD40="",入力!AC40,IF(入力!AC40&gt;入力!AD40,入力!AC40,入力!AD40)))</f>
        <v/>
      </c>
      <c r="Y90" s="234" t="str">
        <f>IF(入力!AE40="", IF(入力!AC40="",IF(入力!AD40="","",入力!AD40-入力!Q40),IF(入力!AD40="",入力!AC40-入力!Q40,IF(入力!AC40&gt;入力!AD40,入力!AC40-入力!Q40,入力!AD40-入力!Q40))),入力!AE40)</f>
        <v/>
      </c>
      <c r="Z90" s="234" t="str">
        <f>IF(入力!AF40="",IF(入力!AG40="","",入力!AG40),IF(入力!AG40="",入力!AF40,IF(入力!AF40&gt;入力!AG40,入力!AF40,入力!AG40)))</f>
        <v/>
      </c>
      <c r="AA90" s="234" t="str">
        <f>IF(入力!AH40="", IF(入力!AF40="",IF(入力!AG40="","",入力!AG40-入力!Q40),IF(入力!AG40="",入力!AF40-入力!Q40,IF(入力!AF40&gt;入力!AG40,入力!AF40-入力!Q40,入力!AG40-入力!Q40))),入力!AH40)</f>
        <v/>
      </c>
      <c r="AB90" s="126" t="str">
        <f>IF(入力!AI40="",IF(入力!AJ40="","",入力!AJ40),IF(入力!AJ40="",入力!AI40,IF(入力!AI40&gt;入力!AJ40,入力!AI40,入力!AJ40)))</f>
        <v/>
      </c>
      <c r="AC90" s="232" t="str">
        <f>IF(入力!AK40="",IF(入力!AL40="","",入力!AL40),IF(入力!AL40="",入力!AK40,IF(入力!AK40&gt;入力!AL40,入力!AK40,入力!AL40)))</f>
        <v/>
      </c>
      <c r="AD90" s="231" t="str">
        <f>IF(入力!AM40="","",入力!AM40)</f>
        <v/>
      </c>
      <c r="AE90" s="158" t="str">
        <f>IF(入力!AN40="","",入力!AN40)</f>
        <v/>
      </c>
      <c r="AF90" s="231" t="str">
        <f>IF(入力!AO40="","",入力!AO40)</f>
        <v/>
      </c>
      <c r="AG90" s="244" t="str">
        <f>IF(入力!AP40="","",入力!AP40)</f>
        <v/>
      </c>
      <c r="AH90" s="510" t="str">
        <f>IF(入力!AQ40="","",入力!AQ40)</f>
        <v/>
      </c>
      <c r="AI90" s="84" t="str">
        <f>IF(入力!AR40="","",入力!AR40)</f>
        <v/>
      </c>
      <c r="AJ90" s="89" t="str">
        <f>IF(入力!AS40="","",入力!AS40)</f>
        <v/>
      </c>
      <c r="AK90" s="158" t="str">
        <f>IF(入力!AT40="","",入力!AT40)</f>
        <v/>
      </c>
      <c r="AL90" s="160" t="str">
        <f>IF(入力!AU40="",IF(入力!AV40="","",入力!AV40),IF(入力!AV40="",入力!AU40,IF(入力!AU40&gt;入力!AV40,入力!AU40,入力!AV40)))</f>
        <v/>
      </c>
      <c r="AM90" s="283" t="str">
        <f>IF(入力!AW40="",IF(入力!AX40="","",入力!AX40),IF(入力!AX40="",入力!AW40,IF(入力!AW40&gt;入力!AX40,入力!AW40,入力!AX40)))</f>
        <v/>
      </c>
      <c r="AN90" s="199" t="str">
        <f>IF(入力!K40="","", IF(入力!AC40="","", IF(入力!Z40="","", K90/224*((X90-224)+(V90-224)))))</f>
        <v/>
      </c>
    </row>
    <row r="91" spans="1:41">
      <c r="A91" s="96">
        <f>IF(入力!A41="","",入力!A41)</f>
        <v>28</v>
      </c>
      <c r="B91" s="185" t="str">
        <f>IF(入力!B41="","",入力!B41)</f>
        <v/>
      </c>
      <c r="C91" s="185" t="str">
        <f>IF(入力!C41="","",入力!C41)</f>
        <v/>
      </c>
      <c r="D91" s="227" t="str">
        <f>IF(入力!D41="","",入力!D41)</f>
        <v/>
      </c>
      <c r="E91" s="417" t="str">
        <f>IF(入力!E90="", IF(D91="","",DATEDIF(D91,入力!$C$3,"Y")),入力!E90)</f>
        <v/>
      </c>
      <c r="F91" s="82" t="str">
        <f>IF(入力!F41="","",入力!F41)</f>
        <v/>
      </c>
      <c r="G91" s="185" t="str">
        <f>IF(入力!G41="","",入力!G41)</f>
        <v/>
      </c>
      <c r="H91" s="185" t="str">
        <f>IF(入力!H41="","",入力!H41)</f>
        <v/>
      </c>
      <c r="I91" s="82" t="str">
        <f>IF(入力!I41="","",入力!I41)</f>
        <v/>
      </c>
      <c r="J91" s="82" t="str">
        <f>IF(入力!J41="","",入力!J41)</f>
        <v/>
      </c>
      <c r="K91" s="159" t="str">
        <f>IF(入力!K41="","",入力!K41)</f>
        <v/>
      </c>
      <c r="L91" s="83" t="str">
        <f>IF(入力!L41="","",入力!L41)</f>
        <v/>
      </c>
      <c r="M91" s="205" t="str">
        <f>IF(OR(入力!M41="",入力!N41=""),"",((4.57/(1.0888-0.00153*(入力!M41+入力!N41))-4.142)*100))</f>
        <v/>
      </c>
      <c r="N91" s="83" t="str">
        <f>IF(OR(入力!L41="",入力!M41="",入力!N41=""),"",(入力!L41-(入力!L41*(4.57/(1.0888-0.00153*(入力!M41+入力!N41))-4.142)*100)/100))</f>
        <v/>
      </c>
      <c r="O91" s="83" t="str">
        <f>IF(入力!P41="", IF(入力!K41="","",入力!L41/POWER(入力!K41/100,2)),入力!P41)</f>
        <v/>
      </c>
      <c r="P91" s="83" t="str">
        <f>IF(入力!Q41="","",入力!Q41)</f>
        <v/>
      </c>
      <c r="Q91" s="189" t="str">
        <f>IF(入力!R41="","",入力!R41)</f>
        <v/>
      </c>
      <c r="R91" s="232" t="str">
        <f xml:space="preserve"> IF(入力!S41="",IF(入力!T41="","",入力!T41),IF(入力!T41="",入力!S41,IF(入力!S41&gt;入力!T41,入力!T41,入力!S41)))</f>
        <v/>
      </c>
      <c r="S91" s="487" t="str">
        <f>IF(入力!U41="",IF(入力!V41="","",入力!V41),IF(入力!V41="",入力!U41,IF(入力!U41&gt;入力!V41,入力!V41,入力!U41)))</f>
        <v/>
      </c>
      <c r="T91" s="226" t="str">
        <f>IF(入力!W41="",IF(入力!X41="","",入力!X41),IF(入力!X41="",入力!W41,IF(入力!W41&gt;入力!X41,入力!W41,入力!X41)))</f>
        <v/>
      </c>
      <c r="U91" s="234" t="str">
        <f>IF(入力!Y41="", IF(入力!W41="",IF(入力!X41="","",入力!X41-入力!Q41),IF(入力!X41="",入力!W41-入力!Q41,IF(入力!W41&gt;入力!X41,入力!W41-入力!Q41,入力!X41-入力!Q41))),入力!Y41)</f>
        <v/>
      </c>
      <c r="V91" s="234" t="str">
        <f>IF(入力!Z41="",IF(入力!AA41="","",入力!AA41),IF(入力!AA41="",入力!Z41,IF(入力!Z41&gt;入力!AA41,入力!Z41,入力!AA41)))</f>
        <v/>
      </c>
      <c r="W91" s="234" t="str">
        <f>IF(入力!AB41="", IF(入力!Z41="",IF(入力!AA41="","",入力!AA41-入力!Q41),IF(入力!AA41="",入力!Z41-入力!Q41,IF(入力!Z41&gt;入力!AA41,入力!Z41-入力!Q41,入力!AA41-入力!Q41))),入力!AB41)</f>
        <v/>
      </c>
      <c r="X91" s="234" t="str">
        <f>IF(入力!AC41="",IF(入力!AD41="","",入力!AD41),IF(入力!AD41="",入力!AC41,IF(入力!AC41&gt;入力!AD41,入力!AC41,入力!AD41)))</f>
        <v/>
      </c>
      <c r="Y91" s="234" t="str">
        <f>IF(入力!AE41="", IF(入力!AC41="",IF(入力!AD41="","",入力!AD41-入力!Q41),IF(入力!AD41="",入力!AC41-入力!Q41,IF(入力!AC41&gt;入力!AD41,入力!AC41-入力!Q41,入力!AD41-入力!Q41))),入力!AE41)</f>
        <v/>
      </c>
      <c r="Z91" s="234" t="str">
        <f>IF(入力!AF41="",IF(入力!AG41="","",入力!AG41),IF(入力!AG41="",入力!AF41,IF(入力!AF41&gt;入力!AG41,入力!AF41,入力!AG41)))</f>
        <v/>
      </c>
      <c r="AA91" s="234" t="str">
        <f>IF(入力!AH41="", IF(入力!AF41="",IF(入力!AG41="","",入力!AG41-入力!Q41),IF(入力!AG41="",入力!AF41-入力!Q41,IF(入力!AF41&gt;入力!AG41,入力!AF41-入力!Q41,入力!AG41-入力!Q41))),入力!AH41)</f>
        <v/>
      </c>
      <c r="AB91" s="126" t="str">
        <f>IF(入力!AI41="",IF(入力!AJ41="","",入力!AJ41),IF(入力!AJ41="",入力!AI41,IF(入力!AI41&gt;入力!AJ41,入力!AI41,入力!AJ41)))</f>
        <v/>
      </c>
      <c r="AC91" s="232" t="str">
        <f>IF(入力!AK41="",IF(入力!AL41="","",入力!AL41),IF(入力!AL41="",入力!AK41,IF(入力!AK41&gt;入力!AL41,入力!AK41,入力!AL41)))</f>
        <v/>
      </c>
      <c r="AD91" s="231" t="str">
        <f>IF(入力!AM41="","",入力!AM41)</f>
        <v/>
      </c>
      <c r="AE91" s="158" t="str">
        <f>IF(入力!AN41="","",入力!AN41)</f>
        <v/>
      </c>
      <c r="AF91" s="231" t="str">
        <f>IF(入力!AO41="","",入力!AO41)</f>
        <v/>
      </c>
      <c r="AG91" s="244" t="str">
        <f>IF(入力!AP41="","",入力!AP41)</f>
        <v/>
      </c>
      <c r="AH91" s="510" t="str">
        <f>IF(入力!AQ41="","",入力!AQ41)</f>
        <v/>
      </c>
      <c r="AI91" s="84" t="str">
        <f>IF(入力!AR41="","",入力!AR41)</f>
        <v/>
      </c>
      <c r="AJ91" s="89" t="str">
        <f>IF(入力!AS41="","",入力!AS41)</f>
        <v/>
      </c>
      <c r="AK91" s="158" t="str">
        <f>IF(入力!AT41="","",入力!AT41)</f>
        <v/>
      </c>
      <c r="AL91" s="160" t="str">
        <f>IF(入力!AU41="",IF(入力!AV41="","",入力!AV41),IF(入力!AV41="",入力!AU41,IF(入力!AU41&gt;入力!AV41,入力!AU41,入力!AV41)))</f>
        <v/>
      </c>
      <c r="AM91" s="283" t="str">
        <f>IF(入力!AW41="",IF(入力!AX41="","",入力!AX41),IF(入力!AX41="",入力!AW41,IF(入力!AW41&gt;入力!AX41,入力!AW41,入力!AX41)))</f>
        <v/>
      </c>
      <c r="AN91" s="199" t="str">
        <f>IF(入力!K41="","", IF(入力!AC41="","", IF(入力!Z41="","", K91/224*((X91-224)+(V91-224)))))</f>
        <v/>
      </c>
    </row>
    <row r="92" spans="1:41">
      <c r="A92" s="96">
        <f>IF(入力!A42="","",入力!A42)</f>
        <v>29</v>
      </c>
      <c r="B92" s="185" t="str">
        <f>IF(入力!B42="","",入力!B42)</f>
        <v/>
      </c>
      <c r="C92" s="185" t="str">
        <f>IF(入力!C42="","",入力!C42)</f>
        <v/>
      </c>
      <c r="D92" s="227" t="str">
        <f>IF(入力!D42="","",入力!D42)</f>
        <v/>
      </c>
      <c r="E92" s="417" t="str">
        <f>IF(入力!E91="", IF(D92="","",DATEDIF(D92,入力!$C$3,"Y")),入力!E91)</f>
        <v/>
      </c>
      <c r="F92" s="82" t="str">
        <f>IF(入力!F42="","",入力!F42)</f>
        <v/>
      </c>
      <c r="G92" s="185" t="str">
        <f>IF(入力!G42="","",入力!G42)</f>
        <v/>
      </c>
      <c r="H92" s="185" t="str">
        <f>IF(入力!H42="","",入力!H42)</f>
        <v/>
      </c>
      <c r="I92" s="82" t="str">
        <f>IF(入力!I42="","",入力!I42)</f>
        <v/>
      </c>
      <c r="J92" s="82" t="str">
        <f>IF(入力!J42="","",入力!J42)</f>
        <v/>
      </c>
      <c r="K92" s="159" t="str">
        <f>IF(入力!K42="","",入力!K42)</f>
        <v/>
      </c>
      <c r="L92" s="83" t="str">
        <f>IF(入力!L42="","",入力!L42)</f>
        <v/>
      </c>
      <c r="M92" s="205" t="str">
        <f>IF(OR(入力!M42="",入力!N42=""),"",((4.57/(1.0888-0.00153*(入力!M42+入力!N42))-4.142)*100))</f>
        <v/>
      </c>
      <c r="N92" s="83" t="str">
        <f>IF(OR(入力!L42="",入力!M42="",入力!N42=""),"",(入力!L42-(入力!L42*(4.57/(1.0888-0.00153*(入力!M42+入力!N42))-4.142)*100)/100))</f>
        <v/>
      </c>
      <c r="O92" s="83" t="str">
        <f>IF(入力!P42="", IF(入力!K42="","",入力!L42/POWER(入力!K42/100,2)),入力!P42)</f>
        <v/>
      </c>
      <c r="P92" s="83" t="str">
        <f>IF(入力!Q42="","",入力!Q42)</f>
        <v/>
      </c>
      <c r="Q92" s="189" t="str">
        <f>IF(入力!R42="","",入力!R42)</f>
        <v/>
      </c>
      <c r="R92" s="232" t="str">
        <f xml:space="preserve"> IF(入力!S42="",IF(入力!T42="","",入力!T42),IF(入力!T42="",入力!S42,IF(入力!S42&gt;入力!T42,入力!T42,入力!S42)))</f>
        <v/>
      </c>
      <c r="S92" s="487" t="str">
        <f>IF(入力!U42="",IF(入力!V42="","",入力!V42),IF(入力!V42="",入力!U42,IF(入力!U42&gt;入力!V42,入力!V42,入力!U42)))</f>
        <v/>
      </c>
      <c r="T92" s="226" t="str">
        <f>IF(入力!W42="",IF(入力!X42="","",入力!X42),IF(入力!X42="",入力!W42,IF(入力!W42&gt;入力!X42,入力!W42,入力!X42)))</f>
        <v/>
      </c>
      <c r="U92" s="234" t="str">
        <f>IF(入力!Y42="", IF(入力!W42="",IF(入力!X42="","",入力!X42-入力!Q42),IF(入力!X42="",入力!W42-入力!Q42,IF(入力!W42&gt;入力!X42,入力!W42-入力!Q42,入力!X42-入力!Q42))),入力!Y42)</f>
        <v/>
      </c>
      <c r="V92" s="234" t="str">
        <f>IF(入力!Z42="",IF(入力!AA42="","",入力!AA42),IF(入力!AA42="",入力!Z42,IF(入力!Z42&gt;入力!AA42,入力!Z42,入力!AA42)))</f>
        <v/>
      </c>
      <c r="W92" s="234" t="str">
        <f>IF(入力!AB42="", IF(入力!Z42="",IF(入力!AA42="","",入力!AA42-入力!Q42),IF(入力!AA42="",入力!Z42-入力!Q42,IF(入力!Z42&gt;入力!AA42,入力!Z42-入力!Q42,入力!AA42-入力!Q42))),入力!AB42)</f>
        <v/>
      </c>
      <c r="X92" s="234" t="str">
        <f>IF(入力!AC42="",IF(入力!AD42="","",入力!AD42),IF(入力!AD42="",入力!AC42,IF(入力!AC42&gt;入力!AD42,入力!AC42,入力!AD42)))</f>
        <v/>
      </c>
      <c r="Y92" s="234" t="str">
        <f>IF(入力!AE42="", IF(入力!AC42="",IF(入力!AD42="","",入力!AD42-入力!Q42),IF(入力!AD42="",入力!AC42-入力!Q42,IF(入力!AC42&gt;入力!AD42,入力!AC42-入力!Q42,入力!AD42-入力!Q42))),入力!AE42)</f>
        <v/>
      </c>
      <c r="Z92" s="234" t="str">
        <f>IF(入力!AF42="",IF(入力!AG42="","",入力!AG42),IF(入力!AG42="",入力!AF42,IF(入力!AF42&gt;入力!AG42,入力!AF42,入力!AG42)))</f>
        <v/>
      </c>
      <c r="AA92" s="234" t="str">
        <f>IF(入力!AH42="", IF(入力!AF42="",IF(入力!AG42="","",入力!AG42-入力!Q42),IF(入力!AG42="",入力!AF42-入力!Q42,IF(入力!AF42&gt;入力!AG42,入力!AF42-入力!Q42,入力!AG42-入力!Q42))),入力!AH42)</f>
        <v/>
      </c>
      <c r="AB92" s="126" t="str">
        <f>IF(入力!AI42="",IF(入力!AJ42="","",入力!AJ42),IF(入力!AJ42="",入力!AI42,IF(入力!AI42&gt;入力!AJ42,入力!AI42,入力!AJ42)))</f>
        <v/>
      </c>
      <c r="AC92" s="232" t="str">
        <f>IF(入力!AK42="",IF(入力!AL42="","",入力!AL42),IF(入力!AL42="",入力!AK42,IF(入力!AK42&gt;入力!AL42,入力!AK42,入力!AL42)))</f>
        <v/>
      </c>
      <c r="AD92" s="231" t="str">
        <f>IF(入力!AM42="","",入力!AM42)</f>
        <v/>
      </c>
      <c r="AE92" s="158" t="str">
        <f>IF(入力!AN42="","",入力!AN42)</f>
        <v/>
      </c>
      <c r="AF92" s="231" t="str">
        <f>IF(入力!AO42="","",入力!AO42)</f>
        <v/>
      </c>
      <c r="AG92" s="244" t="str">
        <f>IF(入力!AP42="","",入力!AP42)</f>
        <v/>
      </c>
      <c r="AH92" s="510" t="str">
        <f>IF(入力!AQ42="","",入力!AQ42)</f>
        <v/>
      </c>
      <c r="AI92" s="84" t="str">
        <f>IF(入力!AR42="","",入力!AR42)</f>
        <v/>
      </c>
      <c r="AJ92" s="89" t="str">
        <f>IF(入力!AS42="","",入力!AS42)</f>
        <v/>
      </c>
      <c r="AK92" s="158" t="str">
        <f>IF(入力!AT42="","",入力!AT42)</f>
        <v/>
      </c>
      <c r="AL92" s="160" t="str">
        <f>IF(入力!AU42="",IF(入力!AV42="","",入力!AV42),IF(入力!AV42="",入力!AU42,IF(入力!AU42&gt;入力!AV42,入力!AU42,入力!AV42)))</f>
        <v/>
      </c>
      <c r="AM92" s="283" t="str">
        <f>IF(入力!AW42="",IF(入力!AX42="","",入力!AX42),IF(入力!AX42="",入力!AW42,IF(入力!AW42&gt;入力!AX42,入力!AW42,入力!AX42)))</f>
        <v/>
      </c>
      <c r="AN92" s="199" t="str">
        <f>IF(入力!K42="","", IF(入力!AC42="","", IF(入力!Z42="","", K92/224*((X92-224)+(V92-224)))))</f>
        <v/>
      </c>
    </row>
    <row r="93" spans="1:41" ht="14.25" thickBot="1">
      <c r="A93" s="99">
        <f>IF(入力!A43="","",入力!A43)</f>
        <v>30</v>
      </c>
      <c r="B93" s="209" t="str">
        <f>IF(入力!B43="","",入力!B43)</f>
        <v/>
      </c>
      <c r="C93" s="209" t="str">
        <f>IF(入力!C43="","",入力!C43)</f>
        <v/>
      </c>
      <c r="D93" s="228" t="str">
        <f>IF(入力!D43="","",入力!D43)</f>
        <v/>
      </c>
      <c r="E93" s="100" t="str">
        <f>IF(入力!E92="", IF(D93="","",DATEDIF(D93,入力!$C$3,"Y")),入力!E92)</f>
        <v/>
      </c>
      <c r="F93" s="100" t="str">
        <f>IF(入力!F43="","",入力!F43)</f>
        <v/>
      </c>
      <c r="G93" s="209" t="str">
        <f>IF(入力!G43="","",入力!G43)</f>
        <v/>
      </c>
      <c r="H93" s="185" t="str">
        <f>IF(入力!H43="","",入力!H43)</f>
        <v/>
      </c>
      <c r="I93" s="224" t="str">
        <f>IF(入力!I43="","",入力!I43)</f>
        <v/>
      </c>
      <c r="J93" s="224" t="str">
        <f>IF(入力!J43="","",入力!J43)</f>
        <v/>
      </c>
      <c r="K93" s="218" t="str">
        <f>IF(入力!K43="","",入力!K43)</f>
        <v/>
      </c>
      <c r="L93" s="219" t="str">
        <f>IF(入力!L43="","",入力!L43)</f>
        <v/>
      </c>
      <c r="M93" s="205" t="str">
        <f>IF(OR(入力!M43="",入力!N43=""),"",((4.57/(1.0888-0.00153*(入力!M43+入力!N43))-4.142)*100))</f>
        <v/>
      </c>
      <c r="N93" s="83" t="str">
        <f>IF(OR(入力!L43="",入力!M43="",入力!N43=""),"",(入力!L43-(入力!L43*(4.57/(1.0888-0.00153*(入力!M43+入力!N43))-4.142)*100)/100))</f>
        <v/>
      </c>
      <c r="O93" s="219" t="str">
        <f>IF(入力!P43="", IF(入力!K43="","",入力!L43/POWER(入力!K43/100,2)),入力!P43)</f>
        <v/>
      </c>
      <c r="P93" s="219" t="str">
        <f>IF(入力!Q43="","",入力!Q43)</f>
        <v/>
      </c>
      <c r="Q93" s="247" t="str">
        <f>IF(入力!R43="","",入力!R43)</f>
        <v/>
      </c>
      <c r="R93" s="235" t="str">
        <f xml:space="preserve"> IF(入力!S43="",IF(入力!T43="","",入力!T43),IF(入力!T43="",入力!S43,IF(入力!S43&gt;入力!T43,入力!T43,入力!S43)))</f>
        <v/>
      </c>
      <c r="S93" s="488" t="str">
        <f>IF(入力!U43="",IF(入力!V43="","",入力!V43),IF(入力!V43="",入力!U43,IF(入力!U43&gt;入力!V43,入力!V43,入力!U43)))</f>
        <v/>
      </c>
      <c r="T93" s="236" t="str">
        <f>IF(入力!W43="",IF(入力!X43="","",入力!X43),IF(入力!X43="",入力!W43,IF(入力!W43&gt;入力!X43,入力!W43,入力!X43)))</f>
        <v/>
      </c>
      <c r="U93" s="223" t="str">
        <f>IF(入力!Y43="", IF(入力!W43="",IF(入力!X43="","",入力!X43-入力!Q43),IF(入力!X43="",入力!W43-入力!Q43,IF(入力!W43&gt;入力!X43,入力!W43-入力!Q43,入力!X43-入力!Q43))),入力!Y43)</f>
        <v/>
      </c>
      <c r="V93" s="223" t="str">
        <f>IF(入力!Z43="",IF(入力!AA43="","",入力!AA43),IF(入力!AA43="",入力!Z43,IF(入力!Z43&gt;入力!AA43,入力!Z43,入力!AA43)))</f>
        <v/>
      </c>
      <c r="W93" s="223" t="str">
        <f>IF(入力!AB43="", IF(入力!Z43="",IF(入力!AA43="","",入力!AA43-入力!Q43),IF(入力!AA43="",入力!Z43-入力!Q43,IF(入力!Z43&gt;入力!AA43,入力!Z43-入力!Q43,入力!AA43-入力!Q43))),入力!AB43)</f>
        <v/>
      </c>
      <c r="X93" s="223" t="str">
        <f>IF(入力!AC43="",IF(入力!AD43="","",入力!AD43),IF(入力!AD43="",入力!AC43,IF(入力!AC43&gt;入力!AD43,入力!AC43,入力!AD43)))</f>
        <v/>
      </c>
      <c r="Y93" s="223" t="str">
        <f>IF(入力!AE43="", IF(入力!AC43="",IF(入力!AD43="","",入力!AD43-入力!Q43),IF(入力!AD43="",入力!AC43-入力!Q43,IF(入力!AC43&gt;入力!AD43,入力!AC43-入力!Q43,入力!AD43-入力!Q43))),入力!AE43)</f>
        <v/>
      </c>
      <c r="Z93" s="223" t="str">
        <f>IF(入力!AF43="",IF(入力!AG43="","",入力!AG43),IF(入力!AG43="",入力!AF43,IF(入力!AF43&gt;入力!AG43,入力!AF43,入力!AG43)))</f>
        <v/>
      </c>
      <c r="AA93" s="223" t="str">
        <f>IF(入力!AH43="", IF(入力!AF43="",IF(入力!AG43="","",入力!AG43-入力!Q43),IF(入力!AG43="",入力!AF43-入力!Q43,IF(入力!AF43&gt;入力!AG43,入力!AF43-入力!Q43,入力!AG43-入力!Q43))),入力!AH43)</f>
        <v/>
      </c>
      <c r="AB93" s="465" t="str">
        <f>IF(入力!AI43="",IF(入力!AJ43="","",入力!AJ43),IF(入力!AJ43="",入力!AI43,IF(入力!AI43&gt;入力!AJ43,入力!AI43,入力!AJ43)))</f>
        <v/>
      </c>
      <c r="AC93" s="235" t="str">
        <f>IF(入力!AK43="",IF(入力!AL43="","",入力!AL43),IF(入力!AL43="",入力!AK43,IF(入力!AK43&gt;入力!AL43,入力!AK43,入力!AL43)))</f>
        <v/>
      </c>
      <c r="AD93" s="365" t="str">
        <f>IF(入力!AM43="","",入力!AM43)</f>
        <v/>
      </c>
      <c r="AE93" s="367" t="str">
        <f>IF(入力!AN43="","",入力!AN43)</f>
        <v/>
      </c>
      <c r="AF93" s="365" t="str">
        <f>IF(入力!AO43="","",入力!AO43)</f>
        <v/>
      </c>
      <c r="AG93" s="220" t="str">
        <f>IF(入力!AP43="","",入力!AP43)</f>
        <v/>
      </c>
      <c r="AH93" s="511" t="str">
        <f>IF(入力!AQ43="","",入力!AQ43)</f>
        <v/>
      </c>
      <c r="AI93" s="366" t="str">
        <f>IF(入力!AR43="","",入力!AR43)</f>
        <v/>
      </c>
      <c r="AJ93" s="240" t="str">
        <f>IF(入力!AS43="","",入力!AS43)</f>
        <v/>
      </c>
      <c r="AK93" s="367" t="str">
        <f>IF(入力!AT43="","",入力!AT43)</f>
        <v/>
      </c>
      <c r="AL93" s="218" t="str">
        <f>IF(入力!AU43="",IF(入力!AV43="","",入力!AV43),IF(入力!AV43="",入力!AU43,IF(入力!AU43&gt;入力!AV43,入力!AU43,入力!AV43)))</f>
        <v/>
      </c>
      <c r="AM93" s="284" t="str">
        <f>IF(入力!AW43="",IF(入力!AX43="","",入力!AX43),IF(入力!AX43="",入力!AW43,IF(入力!AW43&gt;入力!AX43,入力!AW43,入力!AX43)))</f>
        <v/>
      </c>
      <c r="AN93" s="374" t="str">
        <f>IF(入力!K43="","", IF(入力!AC43="","", IF(入力!Z43="","", K93/224*((X93-224)+(V93-224)))))</f>
        <v/>
      </c>
    </row>
    <row r="94" spans="1:41" ht="14.25" thickTop="1">
      <c r="A94" s="198"/>
      <c r="B94" s="198"/>
      <c r="C94" s="198"/>
      <c r="D94" s="198"/>
      <c r="E94" s="198"/>
      <c r="F94" s="198"/>
      <c r="G94" s="198"/>
      <c r="H94" s="229"/>
      <c r="I94" s="626" t="s">
        <v>161</v>
      </c>
      <c r="J94" s="627"/>
      <c r="K94" s="439">
        <f>IF(COUNTBLANK(K64:K93)=30,"",AVERAGE(K64:K93))</f>
        <v>171.3</v>
      </c>
      <c r="L94" s="455">
        <f t="shared" ref="L94:P94" si="16">IF(COUNTBLANK(L64:L93)=30,"",AVERAGE(L64:L93))</f>
        <v>58.980000000000004</v>
      </c>
      <c r="M94" s="455">
        <f t="shared" si="16"/>
        <v>21.655682877564949</v>
      </c>
      <c r="N94" s="455">
        <f t="shared" si="16"/>
        <v>46.085446998473152</v>
      </c>
      <c r="O94" s="455">
        <f t="shared" si="16"/>
        <v>20.133706792077213</v>
      </c>
      <c r="P94" s="455">
        <f t="shared" si="16"/>
        <v>224.2</v>
      </c>
      <c r="Q94" s="454">
        <f t="shared" ref="Q94" si="17">IF(COUNTBLANK(Q64:Q93)=30,"",AVERAGE(Q64:Q93))</f>
        <v>221.6</v>
      </c>
      <c r="R94" s="435">
        <f t="shared" ref="R94" si="18">IF(COUNTBLANK(R64:R93)=30,"",AVERAGE(R64:R93))</f>
        <v>3.3860000000000001</v>
      </c>
      <c r="S94" s="456">
        <f t="shared" ref="S94" si="19">IF(COUNTBLANK(S64:S93)=30,"",AVERAGE(S64:S93))</f>
        <v>5.0219999999999994</v>
      </c>
      <c r="T94" s="456">
        <f t="shared" ref="T94" si="20">IF(COUNTBLANK(T64:T93)=30,"",AVERAGE(T64:T93))</f>
        <v>277.2</v>
      </c>
      <c r="U94" s="455">
        <f t="shared" ref="U94" si="21">IF(COUNTBLANK(U64:U93)=30,"",AVERAGE(U64:U93))</f>
        <v>53</v>
      </c>
      <c r="V94" s="455">
        <f t="shared" ref="V94" si="22">IF(COUNTBLANK(V64:V93)=30,"",AVERAGE(V64:V93))</f>
        <v>286.39999999999998</v>
      </c>
      <c r="W94" s="455">
        <f t="shared" ref="W94" si="23">IF(COUNTBLANK(W64:W93)=30,"",AVERAGE(W64:W93))</f>
        <v>62.2</v>
      </c>
      <c r="X94" s="455">
        <f t="shared" ref="X94:Y94" si="24">IF(COUNTBLANK(X64:X93)=30,"",AVERAGE(X64:X93))</f>
        <v>273</v>
      </c>
      <c r="Y94" s="455">
        <f t="shared" si="24"/>
        <v>48.8</v>
      </c>
      <c r="Z94" s="455">
        <f t="shared" ref="Z94" si="25">IF(COUNTBLANK(Z64:Z93)=30,"",AVERAGE(Z64:Z93))</f>
        <v>272.39999999999998</v>
      </c>
      <c r="AA94" s="455">
        <f t="shared" ref="AA94" si="26">IF(COUNTBLANK(AA64:AA93)=30,"",AVERAGE(AA64:AA93))</f>
        <v>48.2</v>
      </c>
      <c r="AB94" s="466">
        <f>IF(COUNTBLANK(AB64:AB93)=30,"",AVERAGE(AB64:AB93))</f>
        <v>7.1239999999999997</v>
      </c>
      <c r="AC94" s="527">
        <f t="shared" ref="AC94" si="27">IF(COUNTBLANK(AC64:AC93)=30,"",AVERAGE(AC64:AC93))</f>
        <v>9.84</v>
      </c>
      <c r="AD94" s="515">
        <f t="shared" ref="AD94" si="28">IF(COUNTBLANK(AD64:AD93)=30,"",AVERAGE(AD64:AD93))</f>
        <v>9.3000000000000007</v>
      </c>
      <c r="AE94" s="516">
        <f t="shared" ref="AE94" si="29">IF(COUNTBLANK(AE64:AE93)=30,"",AVERAGE(AE64:AE93))</f>
        <v>4.4000000000000004</v>
      </c>
      <c r="AF94" s="515">
        <f t="shared" ref="AF94" si="30">IF(COUNTBLANK(AF64:AF93)=30,"",AVERAGE(AF64:AF93))</f>
        <v>179.2</v>
      </c>
      <c r="AG94" s="516">
        <f t="shared" ref="AG94" si="31">IF(COUNTBLANK(AG64:AG93)=30,"",AVERAGE(AG64:AG93))</f>
        <v>11</v>
      </c>
      <c r="AH94" s="515">
        <f t="shared" ref="AH94" si="32">IF(COUNTBLANK(AH64:AH93)=30,"",AVERAGE(AH64:AH93))</f>
        <v>85.6</v>
      </c>
      <c r="AI94" s="454">
        <f t="shared" ref="AI94" si="33">IF(COUNTBLANK(AI64:AI93)=30,"",AVERAGE(AI64:AI93))</f>
        <v>87</v>
      </c>
      <c r="AJ94" s="456">
        <f t="shared" ref="AJ94" si="34">IF(COUNTBLANK(AJ64:AJ93)=30,"",AVERAGE(AJ64:AJ93))</f>
        <v>920</v>
      </c>
      <c r="AK94" s="454">
        <f t="shared" ref="AK94" si="35">IF(COUNTBLANK(AK64:AK93)=30,"",AVERAGE(AK64:AK93))</f>
        <v>29.4</v>
      </c>
      <c r="AL94" s="439">
        <f t="shared" ref="AL94" si="36">IF(COUNTBLANK(AL64:AL93)=30,"",AVERAGE(AL64:AL93))</f>
        <v>34.120000000000005</v>
      </c>
      <c r="AM94" s="458">
        <f t="shared" ref="AM94" si="37">IF(COUNTBLANK(AM64:AM93)=30,"",AVERAGE(AM64:AM93))</f>
        <v>33.720000000000006</v>
      </c>
      <c r="AN94" s="433">
        <f t="shared" ref="AN94" si="38">IF(COUNTBLANK(AN64:AN93)=30,"",AVERAGE(AN64:AN93))</f>
        <v>85.31008928571427</v>
      </c>
    </row>
    <row r="95" spans="1:41">
      <c r="A95" s="198"/>
      <c r="B95" s="198"/>
      <c r="C95" s="198"/>
      <c r="D95" s="198"/>
      <c r="E95" s="198"/>
      <c r="F95" s="198"/>
      <c r="G95" s="198"/>
      <c r="H95" s="198"/>
      <c r="I95" s="628" t="s">
        <v>162</v>
      </c>
      <c r="J95" s="629"/>
      <c r="K95" s="440">
        <f>IF(COUNTBLANK(K64:K93)=30,"",IF(COUNTBLANK(K64:K93)=29,"",STDEV(K64:K93)))</f>
        <v>6.1514225996915952</v>
      </c>
      <c r="L95" s="449">
        <f t="shared" ref="L95:AN95" si="39">IF(COUNTBLANK(L64:L93)=30,"",IF(COUNTBLANK(L64:L93)=29,"",STDEV(L64:L93)))</f>
        <v>5.3241900792513821</v>
      </c>
      <c r="M95" s="449">
        <f t="shared" si="39"/>
        <v>3.3245150956510381</v>
      </c>
      <c r="N95" s="449">
        <f t="shared" si="39"/>
        <v>2.6396297659253913</v>
      </c>
      <c r="O95" s="449">
        <f t="shared" si="39"/>
        <v>2.0445106429584605</v>
      </c>
      <c r="P95" s="449">
        <f t="shared" si="39"/>
        <v>8.2204014500507867</v>
      </c>
      <c r="Q95" s="444">
        <f t="shared" si="39"/>
        <v>8.5249633430298637</v>
      </c>
      <c r="R95" s="440">
        <f t="shared" si="39"/>
        <v>0.14415269681834614</v>
      </c>
      <c r="S95" s="440">
        <f t="shared" si="39"/>
        <v>0.20437710243568566</v>
      </c>
      <c r="T95" s="440">
        <f t="shared" si="39"/>
        <v>2.9495762407500319</v>
      </c>
      <c r="U95" s="449">
        <f t="shared" si="39"/>
        <v>6.0930288034769706</v>
      </c>
      <c r="V95" s="449">
        <f t="shared" si="39"/>
        <v>6.308724118235232</v>
      </c>
      <c r="W95" s="449">
        <f t="shared" si="39"/>
        <v>7.2163009915052614</v>
      </c>
      <c r="X95" s="449">
        <f t="shared" si="39"/>
        <v>3.7416573867739413</v>
      </c>
      <c r="Y95" s="449">
        <f t="shared" si="39"/>
        <v>5.5520266569965075</v>
      </c>
      <c r="Z95" s="449">
        <f t="shared" si="39"/>
        <v>3.7815340802381923</v>
      </c>
      <c r="AA95" s="449">
        <f t="shared" si="39"/>
        <v>5.2273320154740333</v>
      </c>
      <c r="AB95" s="444">
        <f t="shared" si="39"/>
        <v>0.67910234869274222</v>
      </c>
      <c r="AC95" s="214">
        <f t="shared" si="39"/>
        <v>1.6410362579784712</v>
      </c>
      <c r="AD95" s="444">
        <f t="shared" si="39"/>
        <v>11.267209059922514</v>
      </c>
      <c r="AE95" s="513">
        <f>IF(COUNTBLANK(AE64:AE93)=30,"",IF(COUNTBLANK(AE64:AE93)=29,"",STDEV(AE64:AE93)))</f>
        <v>6.5038450166036395</v>
      </c>
      <c r="AF95" s="444">
        <f t="shared" si="39"/>
        <v>20.38872237291972</v>
      </c>
      <c r="AG95" s="513">
        <f t="shared" si="39"/>
        <v>7.810249675906654</v>
      </c>
      <c r="AH95" s="444">
        <f t="shared" si="39"/>
        <v>2.8809720581774605</v>
      </c>
      <c r="AI95" s="444">
        <f t="shared" si="39"/>
        <v>2.9154759474226504</v>
      </c>
      <c r="AJ95" s="440">
        <f t="shared" si="39"/>
        <v>308.54497241083027</v>
      </c>
      <c r="AK95" s="444">
        <f t="shared" si="39"/>
        <v>4.1593268686170788</v>
      </c>
      <c r="AL95" s="440">
        <f t="shared" si="39"/>
        <v>2.7598913022073415</v>
      </c>
      <c r="AM95" s="444">
        <f t="shared" si="39"/>
        <v>3.892557000224893</v>
      </c>
      <c r="AN95" s="215">
        <f t="shared" si="39"/>
        <v>9.5142711695263422</v>
      </c>
    </row>
    <row r="96" spans="1:41">
      <c r="A96" s="198"/>
      <c r="B96" s="198"/>
      <c r="C96" s="198"/>
      <c r="D96" s="198"/>
      <c r="E96" s="198"/>
      <c r="F96" s="198"/>
      <c r="G96" s="198"/>
      <c r="H96" s="198"/>
      <c r="I96" s="628" t="s">
        <v>163</v>
      </c>
      <c r="J96" s="629"/>
      <c r="K96" s="440">
        <f>IF(COUNTBLANK(K64:K93)=30,"",MAX(K64:K93))</f>
        <v>181.5</v>
      </c>
      <c r="L96" s="449">
        <f>IF(COUNTBLANK(L64:L93)=30,"",MIN(L64:L93))</f>
        <v>54.1</v>
      </c>
      <c r="M96" s="449">
        <f t="shared" ref="M96:O96" si="40">IF(COUNTBLANK(M64:M93)=30,"",MIN(M64:M93))</f>
        <v>17.353450775049239</v>
      </c>
      <c r="N96" s="449">
        <f t="shared" si="40"/>
        <v>43.354661283474769</v>
      </c>
      <c r="O96" s="449">
        <f t="shared" si="40"/>
        <v>18.34014019645744</v>
      </c>
      <c r="P96" s="449">
        <f>IF(COUNTBLANK(P64:P93)=30,"",MAX(P64:P93))</f>
        <v>237</v>
      </c>
      <c r="Q96" s="436">
        <f>IF(COUNTBLANK(Q64:Q93)=30,"",MAX(Q64:Q93))</f>
        <v>234</v>
      </c>
      <c r="R96" s="214">
        <f>IF(COUNTBLANK(R64:R93)=30,"",MIN(R64:R93))</f>
        <v>3.24</v>
      </c>
      <c r="S96" s="440">
        <f t="shared" ref="S96" si="41">IF(COUNTBLANK(S64:S93)=30,"",MIN(S64:S93))</f>
        <v>4.87</v>
      </c>
      <c r="T96" s="440">
        <f>IF(COUNTBLANK(T64:T93)=30,"",MAX(T64:T93))</f>
        <v>281</v>
      </c>
      <c r="U96" s="449">
        <f t="shared" ref="U96:AN96" si="42">IF(COUNTBLANK(U64:U93)=30,"",MAX(U64:U93))</f>
        <v>59</v>
      </c>
      <c r="V96" s="449">
        <f t="shared" si="42"/>
        <v>297</v>
      </c>
      <c r="W96" s="449">
        <f t="shared" si="42"/>
        <v>69</v>
      </c>
      <c r="X96" s="449">
        <f t="shared" si="42"/>
        <v>278</v>
      </c>
      <c r="Y96" s="449">
        <f t="shared" si="42"/>
        <v>52.5</v>
      </c>
      <c r="Z96" s="449">
        <f t="shared" si="42"/>
        <v>277</v>
      </c>
      <c r="AA96" s="449">
        <f t="shared" si="42"/>
        <v>51.5</v>
      </c>
      <c r="AB96" s="436">
        <f t="shared" si="42"/>
        <v>7.81</v>
      </c>
      <c r="AC96" s="214">
        <f t="shared" si="42"/>
        <v>12.6</v>
      </c>
      <c r="AD96" s="444">
        <f t="shared" si="42"/>
        <v>16</v>
      </c>
      <c r="AE96" s="513">
        <f t="shared" si="42"/>
        <v>12</v>
      </c>
      <c r="AF96" s="444">
        <f t="shared" si="42"/>
        <v>207</v>
      </c>
      <c r="AG96" s="513">
        <f t="shared" si="42"/>
        <v>22</v>
      </c>
      <c r="AH96" s="444">
        <f t="shared" si="42"/>
        <v>90</v>
      </c>
      <c r="AI96" s="436">
        <f t="shared" si="42"/>
        <v>89</v>
      </c>
      <c r="AJ96" s="440">
        <f t="shared" si="42"/>
        <v>1320</v>
      </c>
      <c r="AK96" s="436">
        <f t="shared" si="42"/>
        <v>34</v>
      </c>
      <c r="AL96" s="440">
        <f t="shared" si="42"/>
        <v>38.700000000000003</v>
      </c>
      <c r="AM96" s="436">
        <f t="shared" si="42"/>
        <v>39.9</v>
      </c>
      <c r="AN96" s="215">
        <f t="shared" si="42"/>
        <v>97.914732142857147</v>
      </c>
      <c r="AO96" s="70"/>
    </row>
    <row r="97" spans="1:40">
      <c r="A97" s="198"/>
      <c r="B97" s="198"/>
      <c r="C97" s="198"/>
      <c r="D97" s="198"/>
      <c r="E97" s="198"/>
      <c r="F97" s="198"/>
      <c r="G97" s="198"/>
      <c r="H97" s="198"/>
      <c r="I97" s="628" t="s">
        <v>164</v>
      </c>
      <c r="J97" s="629"/>
      <c r="K97" s="441">
        <f>IF(COUNTBLANK(K64:K93)=30,"",MIN(K64:K93))</f>
        <v>166.9</v>
      </c>
      <c r="L97" s="451">
        <f t="shared" ref="L97:N97" si="43">IF(COUNTBLANK(L64:L93)=30,"",MAX(L64:L93))</f>
        <v>65.7</v>
      </c>
      <c r="M97" s="451">
        <f t="shared" si="43"/>
        <v>25.938301663279706</v>
      </c>
      <c r="N97" s="451">
        <f t="shared" si="43"/>
        <v>50.142259011272785</v>
      </c>
      <c r="O97" s="451">
        <f>IF(COUNTBLANK(O64:O93)=30,"",MAX(O64:O93))</f>
        <v>23.585913214609196</v>
      </c>
      <c r="P97" s="451">
        <f>IF(COUNTBLANK(P64:P93)=30,"",MIN(P64:P93))</f>
        <v>218.5</v>
      </c>
      <c r="Q97" s="438">
        <f>IF(COUNTBLANK(Q64:Q93)=30,"",MIN(Q64:Q93))</f>
        <v>214.5</v>
      </c>
      <c r="R97" s="462">
        <f t="shared" ref="R97:S97" si="44">IF(COUNTBLANK(R64:R93)=30,"",MAX(R64:R93))</f>
        <v>3.61</v>
      </c>
      <c r="S97" s="441">
        <f t="shared" si="44"/>
        <v>5.38</v>
      </c>
      <c r="T97" s="441">
        <f t="shared" ref="T97:Y97" si="45">IF(COUNTBLANK(T64:T93)=30,"",MIN(T64:T93))</f>
        <v>273</v>
      </c>
      <c r="U97" s="451">
        <f t="shared" si="45"/>
        <v>44</v>
      </c>
      <c r="V97" s="451">
        <f t="shared" si="45"/>
        <v>281</v>
      </c>
      <c r="W97" s="451">
        <f t="shared" si="45"/>
        <v>50</v>
      </c>
      <c r="X97" s="451">
        <f t="shared" si="45"/>
        <v>270</v>
      </c>
      <c r="Y97" s="451">
        <f t="shared" si="45"/>
        <v>39</v>
      </c>
      <c r="Z97" s="451">
        <f t="shared" ref="Z97:AG97" si="46">IF(COUNTBLANK(Z64:Z93)=30,"",MIN(Z64:Z93))</f>
        <v>269</v>
      </c>
      <c r="AA97" s="451">
        <f t="shared" si="46"/>
        <v>39</v>
      </c>
      <c r="AB97" s="438">
        <f t="shared" si="46"/>
        <v>6.09</v>
      </c>
      <c r="AC97" s="462">
        <f t="shared" si="46"/>
        <v>8.1999999999999993</v>
      </c>
      <c r="AD97" s="444">
        <f t="shared" si="46"/>
        <v>-10</v>
      </c>
      <c r="AE97" s="513">
        <f t="shared" si="46"/>
        <v>-6</v>
      </c>
      <c r="AF97" s="444">
        <f t="shared" si="46"/>
        <v>153</v>
      </c>
      <c r="AG97" s="513">
        <f t="shared" si="46"/>
        <v>3</v>
      </c>
      <c r="AH97" s="444">
        <f t="shared" ref="AH97:AM97" si="47">IF(COUNTBLANK(AH64:AH93)=30,"",MIN(AH64:AH93))</f>
        <v>82</v>
      </c>
      <c r="AI97" s="436">
        <f t="shared" si="47"/>
        <v>82</v>
      </c>
      <c r="AJ97" s="440">
        <f t="shared" si="47"/>
        <v>480</v>
      </c>
      <c r="AK97" s="436">
        <f t="shared" si="47"/>
        <v>25</v>
      </c>
      <c r="AL97" s="440">
        <f t="shared" si="47"/>
        <v>31.8</v>
      </c>
      <c r="AM97" s="436">
        <f t="shared" si="47"/>
        <v>29.3</v>
      </c>
      <c r="AN97" s="215">
        <f>IF(COUNTBLANK(AN64:AN93)=30,"",MIN(AN64:AN93))</f>
        <v>77.767857142857139</v>
      </c>
    </row>
    <row r="98" spans="1:40">
      <c r="A98" s="198"/>
      <c r="B98" s="198"/>
      <c r="C98" s="198"/>
      <c r="D98" s="198"/>
      <c r="E98" s="198"/>
      <c r="F98" s="198"/>
      <c r="G98" s="198"/>
      <c r="H98" s="198"/>
      <c r="I98" s="628" t="s">
        <v>165</v>
      </c>
      <c r="J98" s="629"/>
      <c r="K98" s="440">
        <f>IF(COUNTBLANK(K64:K93)=30,"",MEDIAN(K64:K93))</f>
        <v>167.9</v>
      </c>
      <c r="L98" s="449">
        <f t="shared" ref="L98:AM98" si="48">IF(COUNTBLANK(L64:L93)=30,"",MEDIAN(L64:L93))</f>
        <v>56.8</v>
      </c>
      <c r="M98" s="449">
        <f t="shared" si="48"/>
        <v>21.444696955253484</v>
      </c>
      <c r="N98" s="449">
        <f t="shared" si="48"/>
        <v>45.207662426048067</v>
      </c>
      <c r="O98" s="449">
        <f t="shared" si="48"/>
        <v>19.306513671652667</v>
      </c>
      <c r="P98" s="449">
        <f t="shared" si="48"/>
        <v>219</v>
      </c>
      <c r="Q98" s="436">
        <f t="shared" si="48"/>
        <v>216.5</v>
      </c>
      <c r="R98" s="214">
        <f t="shared" si="48"/>
        <v>3.4</v>
      </c>
      <c r="S98" s="440">
        <f t="shared" si="48"/>
        <v>4.97</v>
      </c>
      <c r="T98" s="440">
        <f t="shared" si="48"/>
        <v>278</v>
      </c>
      <c r="U98" s="449">
        <f t="shared" si="48"/>
        <v>54.5</v>
      </c>
      <c r="V98" s="449">
        <f t="shared" si="48"/>
        <v>284</v>
      </c>
      <c r="W98" s="449">
        <f t="shared" si="48"/>
        <v>64.5</v>
      </c>
      <c r="X98" s="449">
        <f t="shared" si="48"/>
        <v>271</v>
      </c>
      <c r="Y98" s="449">
        <f t="shared" si="48"/>
        <v>51</v>
      </c>
      <c r="Z98" s="449">
        <f t="shared" si="48"/>
        <v>270</v>
      </c>
      <c r="AA98" s="449">
        <f t="shared" si="48"/>
        <v>50.5</v>
      </c>
      <c r="AB98" s="436">
        <f t="shared" si="48"/>
        <v>7.18</v>
      </c>
      <c r="AC98" s="214">
        <f t="shared" si="48"/>
        <v>9.5</v>
      </c>
      <c r="AD98" s="444">
        <f t="shared" si="48"/>
        <v>16</v>
      </c>
      <c r="AE98" s="513">
        <f t="shared" si="48"/>
        <v>5</v>
      </c>
      <c r="AF98" s="444">
        <f t="shared" si="48"/>
        <v>180</v>
      </c>
      <c r="AG98" s="513">
        <f t="shared" si="48"/>
        <v>12</v>
      </c>
      <c r="AH98" s="444">
        <f t="shared" si="48"/>
        <v>85</v>
      </c>
      <c r="AI98" s="436">
        <f t="shared" si="48"/>
        <v>88</v>
      </c>
      <c r="AJ98" s="440">
        <f t="shared" si="48"/>
        <v>1000</v>
      </c>
      <c r="AK98" s="436">
        <f t="shared" si="48"/>
        <v>31</v>
      </c>
      <c r="AL98" s="440">
        <f t="shared" si="48"/>
        <v>34</v>
      </c>
      <c r="AM98" s="436">
        <f t="shared" si="48"/>
        <v>33.299999999999997</v>
      </c>
      <c r="AN98" s="215">
        <f>IF(COUNTBLANK(AN64:AN93)=30,"",MEDIAN(AN64:AN93))</f>
        <v>79.452678571428578</v>
      </c>
    </row>
    <row r="99" spans="1:40" ht="14.25" thickBot="1">
      <c r="A99" s="198"/>
      <c r="B99" s="198"/>
      <c r="C99" s="198"/>
      <c r="D99" s="198"/>
      <c r="E99" s="198"/>
      <c r="F99" s="198"/>
      <c r="G99" s="198"/>
      <c r="H99" s="198"/>
      <c r="I99" s="622" t="s">
        <v>166</v>
      </c>
      <c r="J99" s="623"/>
      <c r="K99" s="442">
        <f>IF(COUNTBLANK(K64:K93)=30,"",IF(COUNTBLANK(K64:K93)=29,"",VAR(K64:K93)))</f>
        <v>37.839999999996508</v>
      </c>
      <c r="L99" s="450">
        <f t="shared" ref="L99:AN99" si="49">IF(COUNTBLANK(L64:L93)=30,"",IF(COUNTBLANK(L64:L93)=29,"",VAR(L64:L93)))</f>
        <v>28.346999999998843</v>
      </c>
      <c r="M99" s="450">
        <f t="shared" si="49"/>
        <v>11.052400621211632</v>
      </c>
      <c r="N99" s="450">
        <f t="shared" si="49"/>
        <v>6.9676453011593367</v>
      </c>
      <c r="O99" s="450">
        <f t="shared" si="49"/>
        <v>4.1800237691704183</v>
      </c>
      <c r="P99" s="450">
        <f t="shared" si="49"/>
        <v>67.57499999999709</v>
      </c>
      <c r="Q99" s="446">
        <f t="shared" si="49"/>
        <v>72.67500000000291</v>
      </c>
      <c r="R99" s="442">
        <f t="shared" si="49"/>
        <v>2.0780000000002019E-2</v>
      </c>
      <c r="S99" s="442">
        <f t="shared" si="49"/>
        <v>4.1770000000006746E-2</v>
      </c>
      <c r="T99" s="442">
        <f t="shared" si="49"/>
        <v>8.6999999999970896</v>
      </c>
      <c r="U99" s="450">
        <f t="shared" si="49"/>
        <v>37.125</v>
      </c>
      <c r="V99" s="450">
        <f t="shared" si="49"/>
        <v>39.80000000000291</v>
      </c>
      <c r="W99" s="450">
        <f t="shared" si="49"/>
        <v>52.074999999999818</v>
      </c>
      <c r="X99" s="450">
        <f t="shared" si="49"/>
        <v>14</v>
      </c>
      <c r="Y99" s="450">
        <f t="shared" si="49"/>
        <v>30.824999999999818</v>
      </c>
      <c r="Z99" s="450">
        <f t="shared" si="49"/>
        <v>14.30000000000291</v>
      </c>
      <c r="AA99" s="450">
        <f t="shared" si="49"/>
        <v>27.324999999999818</v>
      </c>
      <c r="AB99" s="446">
        <f t="shared" si="49"/>
        <v>0.46117999999999881</v>
      </c>
      <c r="AC99" s="528">
        <f t="shared" si="49"/>
        <v>2.6929999999999836</v>
      </c>
      <c r="AD99" s="446">
        <f t="shared" si="49"/>
        <v>126.95</v>
      </c>
      <c r="AE99" s="514">
        <f>IF(COUNTBLANK(AE64:AE93)=30,"",IF(COUNTBLANK(AE64:AE93)=29,"",VAR(AE64:AE93)))</f>
        <v>42.3</v>
      </c>
      <c r="AF99" s="446">
        <f t="shared" si="49"/>
        <v>415.69999999999709</v>
      </c>
      <c r="AG99" s="514">
        <f t="shared" si="49"/>
        <v>61</v>
      </c>
      <c r="AH99" s="446">
        <f t="shared" si="49"/>
        <v>8.2999999999992724</v>
      </c>
      <c r="AI99" s="446">
        <f t="shared" si="49"/>
        <v>8.5</v>
      </c>
      <c r="AJ99" s="442">
        <f t="shared" si="49"/>
        <v>95200</v>
      </c>
      <c r="AK99" s="446">
        <f t="shared" si="49"/>
        <v>17.299999999999955</v>
      </c>
      <c r="AL99" s="442">
        <f t="shared" si="49"/>
        <v>7.6169999999997344</v>
      </c>
      <c r="AM99" s="446">
        <f t="shared" si="49"/>
        <v>15.151999999999816</v>
      </c>
      <c r="AN99" s="216">
        <f t="shared" si="49"/>
        <v>90.521355887280151</v>
      </c>
    </row>
    <row r="100" spans="1:40">
      <c r="I100" s="457"/>
    </row>
  </sheetData>
  <sheetProtection password="AC76" sheet="1" objects="1" scenarios="1"/>
  <mergeCells count="98">
    <mergeCell ref="AU9:AX10"/>
    <mergeCell ref="AU11:AV11"/>
    <mergeCell ref="AW11:AX11"/>
    <mergeCell ref="AO10:AP10"/>
    <mergeCell ref="AQ10:AR10"/>
    <mergeCell ref="AQ11:AR11"/>
    <mergeCell ref="AS9:AT10"/>
    <mergeCell ref="AJ59:AK60"/>
    <mergeCell ref="AI11:AJ11"/>
    <mergeCell ref="AK11:AL11"/>
    <mergeCell ref="AL59:AM60"/>
    <mergeCell ref="AN59:AN60"/>
    <mergeCell ref="AM11:AN11"/>
    <mergeCell ref="AD59:AI59"/>
    <mergeCell ref="I49:J49"/>
    <mergeCell ref="I44:J44"/>
    <mergeCell ref="I45:J45"/>
    <mergeCell ref="I46:J46"/>
    <mergeCell ref="I47:J47"/>
    <mergeCell ref="I48:J48"/>
    <mergeCell ref="Q11:R11"/>
    <mergeCell ref="AM10:AN10"/>
    <mergeCell ref="AM9:AR9"/>
    <mergeCell ref="AF11:AH11"/>
    <mergeCell ref="W11:Y11"/>
    <mergeCell ref="Z11:AB11"/>
    <mergeCell ref="AC11:AE11"/>
    <mergeCell ref="AK10:AL10"/>
    <mergeCell ref="W9:AL9"/>
    <mergeCell ref="W10:AJ10"/>
    <mergeCell ref="K9:R10"/>
    <mergeCell ref="U9:V10"/>
    <mergeCell ref="S9:T10"/>
    <mergeCell ref="S11:T11"/>
    <mergeCell ref="U11:V11"/>
    <mergeCell ref="A1:F1"/>
    <mergeCell ref="G9:G13"/>
    <mergeCell ref="H9:H13"/>
    <mergeCell ref="I9:I13"/>
    <mergeCell ref="J9:J13"/>
    <mergeCell ref="A9:A13"/>
    <mergeCell ref="B9:B13"/>
    <mergeCell ref="C9:C13"/>
    <mergeCell ref="F9:F13"/>
    <mergeCell ref="A3:B3"/>
    <mergeCell ref="A4:B4"/>
    <mergeCell ref="C3:F3"/>
    <mergeCell ref="C4:F4"/>
    <mergeCell ref="C5:F5"/>
    <mergeCell ref="C6:F6"/>
    <mergeCell ref="A7:B7"/>
    <mergeCell ref="C7:F7"/>
    <mergeCell ref="A5:B5"/>
    <mergeCell ref="A6:B6"/>
    <mergeCell ref="F59:F63"/>
    <mergeCell ref="G59:G63"/>
    <mergeCell ref="A57:B57"/>
    <mergeCell ref="B59:B63"/>
    <mergeCell ref="C59:C63"/>
    <mergeCell ref="D59:D63"/>
    <mergeCell ref="E59:E63"/>
    <mergeCell ref="H59:H63"/>
    <mergeCell ref="D9:D13"/>
    <mergeCell ref="E9:E13"/>
    <mergeCell ref="T61:U61"/>
    <mergeCell ref="T60:AB60"/>
    <mergeCell ref="C57:E57"/>
    <mergeCell ref="A51:E51"/>
    <mergeCell ref="A53:B53"/>
    <mergeCell ref="C53:E53"/>
    <mergeCell ref="A54:B54"/>
    <mergeCell ref="C54:E54"/>
    <mergeCell ref="A55:B55"/>
    <mergeCell ref="C55:E55"/>
    <mergeCell ref="A56:B56"/>
    <mergeCell ref="C56:E56"/>
    <mergeCell ref="A59:A63"/>
    <mergeCell ref="AD61:AE61"/>
    <mergeCell ref="S59:S60"/>
    <mergeCell ref="AH61:AI61"/>
    <mergeCell ref="T59:AC59"/>
    <mergeCell ref="AF60:AG60"/>
    <mergeCell ref="Z61:AA61"/>
    <mergeCell ref="AD60:AE60"/>
    <mergeCell ref="AH60:AI60"/>
    <mergeCell ref="V61:W61"/>
    <mergeCell ref="X61:Y61"/>
    <mergeCell ref="I99:J99"/>
    <mergeCell ref="R59:R60"/>
    <mergeCell ref="I94:J94"/>
    <mergeCell ref="I95:J95"/>
    <mergeCell ref="J59:J63"/>
    <mergeCell ref="K59:Q60"/>
    <mergeCell ref="P61:Q61"/>
    <mergeCell ref="I98:J98"/>
    <mergeCell ref="I59:I63"/>
    <mergeCell ref="I96:J96"/>
    <mergeCell ref="I97:J97"/>
  </mergeCells>
  <phoneticPr fontId="27"/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48" t="str">
        <f>IF(表示変換!A1="","",表示変換!A1)&amp;"　"&amp;"（８００点満点）"</f>
        <v>●●チームバレーボール体力指数　（８００点満点）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Z1" s="676" t="str">
        <f>IF(表示変換!A1="","",表示変換!A1)</f>
        <v>●●チームバレーボール体力指数</v>
      </c>
      <c r="AA1" s="676"/>
      <c r="AB1" s="676"/>
      <c r="AC1" s="676"/>
      <c r="AD1" s="676"/>
      <c r="AE1" s="676"/>
      <c r="AF1" s="676"/>
      <c r="AG1" s="676"/>
      <c r="AH1" s="676"/>
      <c r="AI1" s="676"/>
      <c r="AJ1" s="676"/>
      <c r="AK1" s="676"/>
      <c r="AL1" s="676"/>
      <c r="AM1" s="676"/>
      <c r="AN1" s="676"/>
      <c r="AO1" s="676"/>
      <c r="AP1" s="676"/>
      <c r="AQ1" s="676"/>
      <c r="AR1" s="676"/>
      <c r="AS1" s="676"/>
      <c r="AT1" s="127"/>
      <c r="AU1" s="676" t="str">
        <f>IF(表示変換!A1="","",表示変換!A1)&amp;"　"&amp;"（順位）"</f>
        <v>●●チームバレーボール体力指数　（順位）</v>
      </c>
      <c r="AV1" s="676"/>
      <c r="AW1" s="676"/>
      <c r="AX1" s="676"/>
      <c r="AY1" s="676"/>
      <c r="AZ1" s="676"/>
      <c r="BA1" s="676"/>
      <c r="BB1" s="676"/>
      <c r="BC1" s="676"/>
      <c r="BD1" s="676"/>
      <c r="BE1" s="676"/>
      <c r="BF1" s="676"/>
      <c r="BG1" s="676"/>
      <c r="BH1" s="676"/>
      <c r="BI1" s="676"/>
      <c r="BJ1" s="676"/>
      <c r="BK1" s="676"/>
      <c r="BL1" s="676"/>
      <c r="BM1" s="676"/>
      <c r="BN1" s="676"/>
      <c r="BO1" s="676"/>
      <c r="BP1" s="676"/>
      <c r="BQ1" s="676"/>
      <c r="BR1" s="676"/>
    </row>
    <row r="2" spans="1:70">
      <c r="A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  <c r="V2" s="649"/>
      <c r="W2" s="649"/>
      <c r="X2" s="649"/>
      <c r="Z2" s="67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77"/>
      <c r="AQ2" s="677"/>
      <c r="AR2" s="677"/>
      <c r="AS2" s="677"/>
      <c r="AT2" s="130"/>
      <c r="AU2" s="67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77"/>
      <c r="AW2" s="677"/>
      <c r="AX2" s="677"/>
      <c r="AY2" s="677"/>
      <c r="AZ2" s="677"/>
      <c r="BA2" s="677"/>
      <c r="BB2" s="677"/>
      <c r="BC2" s="677"/>
      <c r="BD2" s="677"/>
      <c r="BE2" s="677"/>
      <c r="BF2" s="677"/>
      <c r="BG2" s="677"/>
      <c r="BH2" s="677"/>
      <c r="BI2" s="677"/>
      <c r="BJ2" s="677"/>
      <c r="BK2" s="677"/>
      <c r="BL2" s="677"/>
      <c r="BM2" s="677"/>
      <c r="BN2" s="677"/>
      <c r="BO2" s="677"/>
      <c r="BP2" s="677"/>
      <c r="BQ2" s="677"/>
      <c r="BR2" s="677"/>
    </row>
    <row r="3" spans="1:70">
      <c r="A3" s="662" t="s">
        <v>47</v>
      </c>
      <c r="B3" s="655" t="s">
        <v>60</v>
      </c>
      <c r="C3" s="655" t="s">
        <v>61</v>
      </c>
      <c r="D3" s="618" t="s">
        <v>347</v>
      </c>
      <c r="E3" s="655" t="s">
        <v>69</v>
      </c>
      <c r="F3" s="669" t="s">
        <v>13</v>
      </c>
      <c r="G3" s="668" t="s">
        <v>62</v>
      </c>
      <c r="H3" s="651"/>
      <c r="I3" s="668" t="s">
        <v>63</v>
      </c>
      <c r="J3" s="651"/>
      <c r="K3" s="668" t="s">
        <v>365</v>
      </c>
      <c r="L3" s="651"/>
      <c r="M3" s="668" t="s">
        <v>64</v>
      </c>
      <c r="N3" s="651"/>
      <c r="O3" s="650" t="s">
        <v>73</v>
      </c>
      <c r="P3" s="663"/>
      <c r="Q3" s="650" t="s">
        <v>65</v>
      </c>
      <c r="R3" s="663"/>
      <c r="S3" s="650" t="s">
        <v>66</v>
      </c>
      <c r="T3" s="663"/>
      <c r="U3" s="650" t="s">
        <v>75</v>
      </c>
      <c r="V3" s="651"/>
      <c r="W3" s="51" t="s">
        <v>48</v>
      </c>
      <c r="X3" s="52" t="s">
        <v>78</v>
      </c>
      <c r="Z3" s="662" t="s">
        <v>47</v>
      </c>
      <c r="AA3" s="655" t="s">
        <v>60</v>
      </c>
      <c r="AB3" s="655" t="s">
        <v>83</v>
      </c>
      <c r="AC3" s="655" t="s">
        <v>84</v>
      </c>
      <c r="AD3" s="655" t="s">
        <v>61</v>
      </c>
      <c r="AE3" s="655" t="s">
        <v>85</v>
      </c>
      <c r="AF3" s="618" t="s">
        <v>347</v>
      </c>
      <c r="AG3" s="655" t="s">
        <v>86</v>
      </c>
      <c r="AH3" s="655" t="s">
        <v>87</v>
      </c>
      <c r="AI3" s="655" t="s">
        <v>69</v>
      </c>
      <c r="AJ3" s="655" t="s">
        <v>13</v>
      </c>
      <c r="AK3" s="681" t="s">
        <v>88</v>
      </c>
      <c r="AL3" s="672" t="s">
        <v>155</v>
      </c>
      <c r="AM3" s="684" t="s">
        <v>157</v>
      </c>
      <c r="AN3" s="135" t="s">
        <v>48</v>
      </c>
      <c r="AO3" s="135" t="s">
        <v>78</v>
      </c>
      <c r="AP3" s="678" t="s">
        <v>93</v>
      </c>
      <c r="AQ3" s="679"/>
      <c r="AR3" s="679"/>
      <c r="AS3" s="680"/>
      <c r="AT3" s="129"/>
      <c r="AU3" s="662" t="s">
        <v>89</v>
      </c>
      <c r="AV3" s="655" t="s">
        <v>90</v>
      </c>
      <c r="AW3" s="673" t="s">
        <v>91</v>
      </c>
      <c r="AX3" s="618" t="s">
        <v>347</v>
      </c>
      <c r="AY3" s="655" t="s">
        <v>11</v>
      </c>
      <c r="AZ3" s="655" t="s">
        <v>13</v>
      </c>
      <c r="BA3" s="669" t="s">
        <v>92</v>
      </c>
      <c r="BB3" s="668" t="s">
        <v>62</v>
      </c>
      <c r="BC3" s="651"/>
      <c r="BD3" s="668" t="s">
        <v>63</v>
      </c>
      <c r="BE3" s="651"/>
      <c r="BF3" s="668" t="s">
        <v>365</v>
      </c>
      <c r="BG3" s="651"/>
      <c r="BH3" s="668" t="s">
        <v>64</v>
      </c>
      <c r="BI3" s="651"/>
      <c r="BJ3" s="650" t="s">
        <v>73</v>
      </c>
      <c r="BK3" s="663"/>
      <c r="BL3" s="650" t="s">
        <v>65</v>
      </c>
      <c r="BM3" s="663"/>
      <c r="BN3" s="650" t="s">
        <v>66</v>
      </c>
      <c r="BO3" s="663"/>
      <c r="BP3" s="650" t="s">
        <v>75</v>
      </c>
      <c r="BQ3" s="651"/>
      <c r="BR3" s="52" t="s">
        <v>78</v>
      </c>
    </row>
    <row r="4" spans="1:70">
      <c r="A4" s="662"/>
      <c r="B4" s="531"/>
      <c r="C4" s="531"/>
      <c r="D4" s="618"/>
      <c r="E4" s="531"/>
      <c r="F4" s="670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62"/>
      <c r="AA4" s="531"/>
      <c r="AB4" s="531"/>
      <c r="AC4" s="531"/>
      <c r="AD4" s="531"/>
      <c r="AE4" s="531"/>
      <c r="AF4" s="618"/>
      <c r="AG4" s="531"/>
      <c r="AH4" s="531"/>
      <c r="AI4" s="531"/>
      <c r="AJ4" s="531"/>
      <c r="AK4" s="682"/>
      <c r="AL4" s="620"/>
      <c r="AM4" s="613"/>
      <c r="AN4" s="136"/>
      <c r="AO4" s="141"/>
      <c r="AP4" s="142"/>
      <c r="AQ4" s="139"/>
      <c r="AR4" s="139"/>
      <c r="AS4" s="140"/>
      <c r="AT4" s="129"/>
      <c r="AU4" s="662"/>
      <c r="AV4" s="531"/>
      <c r="AW4" s="674"/>
      <c r="AX4" s="618"/>
      <c r="AY4" s="531"/>
      <c r="AZ4" s="531"/>
      <c r="BA4" s="670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62"/>
      <c r="B5" s="532"/>
      <c r="C5" s="532"/>
      <c r="D5" s="618"/>
      <c r="E5" s="532"/>
      <c r="F5" s="671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62"/>
      <c r="AA5" s="532"/>
      <c r="AB5" s="532"/>
      <c r="AC5" s="532"/>
      <c r="AD5" s="532"/>
      <c r="AE5" s="532"/>
      <c r="AF5" s="618"/>
      <c r="AG5" s="532"/>
      <c r="AH5" s="532"/>
      <c r="AI5" s="532"/>
      <c r="AJ5" s="532"/>
      <c r="AK5" s="683"/>
      <c r="AL5" s="621"/>
      <c r="AM5" s="685"/>
      <c r="AN5" s="137" t="s">
        <v>53</v>
      </c>
      <c r="AO5" s="137" t="s">
        <v>54</v>
      </c>
      <c r="AP5" s="143" t="s">
        <v>95</v>
      </c>
      <c r="AQ5" s="144" t="s">
        <v>96</v>
      </c>
      <c r="AR5" s="144" t="s">
        <v>94</v>
      </c>
      <c r="AS5" s="145" t="s">
        <v>97</v>
      </c>
      <c r="AT5" s="129"/>
      <c r="AU5" s="662"/>
      <c r="AV5" s="532"/>
      <c r="AW5" s="675"/>
      <c r="AX5" s="618"/>
      <c r="AY5" s="532"/>
      <c r="AZ5" s="532"/>
      <c r="BA5" s="671"/>
      <c r="BB5" s="2" t="str">
        <f>IF(表示変換!N5="","",表示変換!N5)</f>
        <v>sec</v>
      </c>
      <c r="BC5" s="56" t="s">
        <v>77</v>
      </c>
      <c r="BD5" s="2" t="str">
        <f>IF(表示変換!O5="","",表示変換!O5)</f>
        <v>sec</v>
      </c>
      <c r="BE5" s="56" t="s">
        <v>77</v>
      </c>
      <c r="BF5" s="2" t="str">
        <f>IF(表示変換!P5="","",表示変換!P5)</f>
        <v>m</v>
      </c>
      <c r="BG5" s="56" t="s">
        <v>77</v>
      </c>
      <c r="BH5" s="2" t="str">
        <f>IF(表示変換!Q5="","",表示変換!Q5)</f>
        <v>m</v>
      </c>
      <c r="BI5" s="56" t="s">
        <v>77</v>
      </c>
      <c r="BJ5" s="2" t="str">
        <f>IF(表示変換!R5="","",表示変換!R5)</f>
        <v>cm</v>
      </c>
      <c r="BK5" s="56" t="s">
        <v>77</v>
      </c>
      <c r="BL5" s="2" t="str">
        <f>IF(表示変換!S5="","",表示変換!S5)</f>
        <v>m</v>
      </c>
      <c r="BM5" s="56" t="s">
        <v>77</v>
      </c>
      <c r="BN5" s="2" t="str">
        <f>IF(表示変換!T5="","",表示変換!T5)</f>
        <v>回</v>
      </c>
      <c r="BO5" s="56" t="s">
        <v>77</v>
      </c>
      <c r="BP5" s="2" t="str">
        <f>IF(表示変換!U5="","",表示変換!U5)</f>
        <v>m</v>
      </c>
      <c r="BQ5" s="56" t="s">
        <v>77</v>
      </c>
      <c r="BR5" s="58" t="s">
        <v>54</v>
      </c>
    </row>
    <row r="6" spans="1:70">
      <c r="A6" s="89">
        <f>IF(表示変換!A6="","",表示変換!A6)</f>
        <v>1</v>
      </c>
      <c r="B6" s="82" t="str">
        <f>IF(表示変換!B6="","",表示変換!B6)</f>
        <v>■■　■■</v>
      </c>
      <c r="C6" s="82" t="str">
        <f ca="1">IF(表示変換!D6="","",表示変換!D6)</f>
        <v>中３</v>
      </c>
      <c r="D6" s="82" t="str">
        <f>IF(表示変換!F6="","",表示変換!F6)</f>
        <v>◆◆◆中学校</v>
      </c>
      <c r="E6" s="83">
        <f>IF(表示変換!I6="","",表示変換!I6)</f>
        <v>172.7</v>
      </c>
      <c r="F6" s="84">
        <f>IF(表示変換!J6="","",表示変換!J6)</f>
        <v>54.7</v>
      </c>
      <c r="G6" s="104">
        <f>IF(表示変換!N6="","",表示変換!N6)</f>
        <v>3.28</v>
      </c>
      <c r="H6" s="115">
        <f>IF(G6="","",IF(G6&lt;3,VALUE(100),IF(G6&gt;=4,"0",400-G6*100)))</f>
        <v>72</v>
      </c>
      <c r="I6" s="105">
        <f>IF(表示変換!O6="","",表示変換!O6)</f>
        <v>4.92</v>
      </c>
      <c r="J6" s="116">
        <f>IF(I6="","",IF(I6&lt;4.6,VALUE(100),IF(I6&gt;=5.6,"0",560-I6*100)))</f>
        <v>68</v>
      </c>
      <c r="K6" s="105">
        <f>IF(表示変換!P6="","",表示変換!P6)</f>
        <v>6.91</v>
      </c>
      <c r="L6" s="117">
        <f>IF(K6="","",IF(K6&gt;10,VALUE(100),IF(K6&lt;0.1,"0",K6*10)))</f>
        <v>69.099999999999994</v>
      </c>
      <c r="M6" s="106">
        <f>IF(表示変換!Q6="","",表示変換!Q6)</f>
        <v>50</v>
      </c>
      <c r="N6" s="118">
        <f>IF(M6="","",IF(M6&gt;90,VALUE(100),IF(M6&lt;0,"0",ROUNDDOWN(M6+10,0))))</f>
        <v>60</v>
      </c>
      <c r="O6" s="106">
        <f>IF(表示変換!R6="","",表示変換!R6)</f>
        <v>69</v>
      </c>
      <c r="P6" s="116">
        <f>IF(O6="","",IF(O6&gt;100,VALUE(100),IF(O6&lt;1,"0",ROUND(O6,0))))</f>
        <v>69</v>
      </c>
      <c r="Q6" s="105">
        <f>IF(表示変換!S6="","",表示変換!S6)</f>
        <v>12.6</v>
      </c>
      <c r="R6" s="116">
        <f>IF(Q6="","",IF(Q6&gt;16,VALUE(100),IF(Q6&lt;6.1,"0",ROUNDDOWN(Q6*10-60,0))))</f>
        <v>66</v>
      </c>
      <c r="S6" s="106">
        <f>IF(表示変換!T6="","",表示変換!T6)</f>
        <v>34</v>
      </c>
      <c r="T6" s="116">
        <f>IF(S6="","",IF(S6&gt;50,VALUE(100),IF(S6&lt;1,"0",S6*2)))</f>
        <v>68</v>
      </c>
      <c r="U6" s="106">
        <f>IF(表示変換!U6="","",表示変換!U6)</f>
        <v>1320</v>
      </c>
      <c r="V6" s="119">
        <f>IF(U6="","",IF(U6&gt;1800,VALUE(100),IF(U6&lt;0,"0",0.05*U6+10)))</f>
        <v>76</v>
      </c>
      <c r="W6" s="67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548.1</v>
      </c>
      <c r="X6" s="207">
        <f>IF(COUNTBLANK(W6)=1,"", RANK(W6,$W$6:$W$35))</f>
        <v>1</v>
      </c>
      <c r="Z6" s="69">
        <v>1</v>
      </c>
      <c r="AA6" s="254" t="str">
        <f>IF(表示変換!B6="","",表示変換!B6)</f>
        <v>■■　■■</v>
      </c>
      <c r="AB6" s="112">
        <f>IF(表示変換!C6="","",表示変換!C6)</f>
        <v>37257</v>
      </c>
      <c r="AC6" s="82">
        <f>IF(AB6="","",DATEDIF(AB6,入力!$C$3,"Y"))</f>
        <v>14</v>
      </c>
      <c r="AD6" s="82" t="str">
        <f ca="1">IF(表示変換!D6="","",表示変換!D6)</f>
        <v>中３</v>
      </c>
      <c r="AE6" s="82" t="str">
        <f>IF(表示変換!E6="","",表示変換!E6)</f>
        <v>愛知県</v>
      </c>
      <c r="AF6" s="82" t="str">
        <f>IF(表示変換!F6="","",表示変換!F6)</f>
        <v>◆◆◆中学校</v>
      </c>
      <c r="AG6" s="82" t="str">
        <f>IF(表示変換!G6="","",表示変換!G6)</f>
        <v>右</v>
      </c>
      <c r="AH6" s="82" t="str">
        <f>IF(表示変換!H6="","",表示変換!H6)</f>
        <v>WS</v>
      </c>
      <c r="AI6" s="83">
        <f>IF(表示変換!I6="","",表示変換!I6)</f>
        <v>172.7</v>
      </c>
      <c r="AJ6" s="83">
        <f>IF(表示変換!J6="","",表示変換!J6)</f>
        <v>54.7</v>
      </c>
      <c r="AK6" s="85">
        <f>IF(AI6="","",IF(AJ6="","",AJ6/POWER(AI6/100,2)))</f>
        <v>18.34014019645744</v>
      </c>
      <c r="AL6" s="85">
        <f>IF(表示変換!L6="","",表示変換!L6)</f>
        <v>17.353450775049239</v>
      </c>
      <c r="AM6" s="138">
        <f>IF(表示変換!M6="","",表示変換!M6)</f>
        <v>45.207662426048067</v>
      </c>
      <c r="AN6" s="133">
        <f>IF(X6="","",W6)</f>
        <v>548.1</v>
      </c>
      <c r="AO6" s="133">
        <f>IF(X6="","",X6)</f>
        <v>1</v>
      </c>
      <c r="AP6" s="132">
        <f t="shared" ref="AP6:AP35" si="0">IF(AO6="","",AVERAGE(BC6,BE6,BG6,BI6,BK6,BM6,BO6,BQ6))</f>
        <v>2</v>
      </c>
      <c r="AQ6" s="133">
        <f t="shared" ref="AQ6:AQ35" si="1">IF(AO6="","",MIN(BC6,BE6,BG6,BI6,BK6,BM6,BO6,BQ6))</f>
        <v>1</v>
      </c>
      <c r="AR6" s="133">
        <f t="shared" ref="AR6:AR35" si="2">IF(AO6="","",MAX(BC6,BE6,BG6,BI6,BK6,BM6,BO6,BQ6))</f>
        <v>4</v>
      </c>
      <c r="AS6" s="133">
        <f>IF(AO6="","",MEDIAN(BC6,BE6,BG6,BI6,BK6,BM6,BO6,BQ6))</f>
        <v>1.5</v>
      </c>
      <c r="AT6" s="131"/>
      <c r="AU6" s="134">
        <f t="shared" ref="AU6:AZ6" si="3">IF(ISBLANK(A6),"",A6)</f>
        <v>1</v>
      </c>
      <c r="AV6" s="85" t="str">
        <f t="shared" si="3"/>
        <v>■■　■■</v>
      </c>
      <c r="AW6" s="85" t="str">
        <f t="shared" ca="1" si="3"/>
        <v>中３</v>
      </c>
      <c r="AX6" s="128" t="str">
        <f t="shared" si="3"/>
        <v>◆◆◆中学校</v>
      </c>
      <c r="AY6" s="128">
        <f t="shared" si="3"/>
        <v>172.7</v>
      </c>
      <c r="AZ6" s="128">
        <f t="shared" si="3"/>
        <v>54.7</v>
      </c>
      <c r="BA6" s="128">
        <f>IF(AI6="","",IF(AJ6="","",AJ6/POWER(AI6/100,2)))</f>
        <v>18.34014019645744</v>
      </c>
      <c r="BB6" s="60">
        <f>IF(ISBLANK(G6),"",G6)</f>
        <v>3.28</v>
      </c>
      <c r="BC6" s="61">
        <f>IF(H6="","",IF(H6="0",COUNTIFS($H$6:$H$35, "&gt;0", $H$6:$H$35, "&lt;=100")+1,RANK(H6,$H$6:$H$35)))</f>
        <v>2</v>
      </c>
      <c r="BD6" s="62">
        <f>IF(ISBLANK(I6),"",I6)</f>
        <v>4.92</v>
      </c>
      <c r="BE6" s="61">
        <f>IF(J6="","",IF(J6="0",COUNTIFS($J$6:$J$35, "&gt;0", $J$6:$J$35, "&lt;=100")+1,RANK(J6,$J$6:$J$35)))</f>
        <v>2</v>
      </c>
      <c r="BF6" s="62">
        <f>IF(ISBLANK(K6),"",K6)</f>
        <v>6.91</v>
      </c>
      <c r="BG6" s="64">
        <f>IF(L6="","",IF(L6="0",COUNTIFS($L$6:$L$35, "&gt;0", $L$6:$L$35, "&lt;=100")+1,RANK(L6,$L$6:$L$35)))</f>
        <v>4</v>
      </c>
      <c r="BH6" s="63">
        <f>IF(ISBLANK(M6),"",M6)</f>
        <v>50</v>
      </c>
      <c r="BI6" s="65">
        <f>IF(N6="","",IF(N6="0",COUNTIFS($N$6:$N$35, "&gt;0", $N$6:$N$35, "&lt;=100")+1,RANK(N6,$N$6:$N$35)))</f>
        <v>4</v>
      </c>
      <c r="BJ6" s="63">
        <f>IF(ISBLANK(O6),"",O6)</f>
        <v>69</v>
      </c>
      <c r="BK6" s="61">
        <f>IF(P6="","",IF(P6="0",COUNTIFS($P$6:$P$35, "&gt;0", $P$6:$P$35, "&lt;=100")+1,RANK(P6,$P$6:$P$35)))</f>
        <v>1</v>
      </c>
      <c r="BL6" s="62">
        <f>IF(ISBLANK(Q6),"",Q6)</f>
        <v>12.6</v>
      </c>
      <c r="BM6" s="61">
        <f>IF(R6="","",IF(R6="0",COUNTIFS($R$6:$R$35, "&gt;0", $R$6:$R$35, "&lt;=100")+1,RANK(R6,$R$6:$R$35)))</f>
        <v>1</v>
      </c>
      <c r="BN6" s="63">
        <f>IF(ISBLANK(S6),"",S6)</f>
        <v>34</v>
      </c>
      <c r="BO6" s="61">
        <f>IF(T6="","",IF(T6="0",COUNTIFS($T$6:$T$35, "&gt;0", $T$6:$T$35, "&lt;=100")+1,RANK(T6,$T$6:$T$35)))</f>
        <v>1</v>
      </c>
      <c r="BP6" s="63">
        <f>IF(ISBLANK(U6),"",U6)</f>
        <v>1320</v>
      </c>
      <c r="BQ6" s="66">
        <f>IF(V6="","",IF(V6="0",COUNTIFS($V$6:$V$35, "&gt;0", $V$6:$V$35, "&lt;=100")+1,RANK(V6,$V$6:$V$35)))</f>
        <v>1</v>
      </c>
      <c r="BR6" s="68">
        <f>X6</f>
        <v>1</v>
      </c>
    </row>
    <row r="7" spans="1:70">
      <c r="A7" s="59">
        <f>IF(表示変換!A7="","",表示変換!A7)</f>
        <v>2</v>
      </c>
      <c r="B7" s="82" t="str">
        <f>IF(表示変換!B7="","",表示変換!B7)</f>
        <v>■■　■■</v>
      </c>
      <c r="C7" s="82" t="str">
        <f ca="1">IF(表示変換!D7="","",表示変換!D7)</f>
        <v>中３</v>
      </c>
      <c r="D7" s="82" t="str">
        <f>IF(表示変換!F7="","",表示変換!F7)</f>
        <v>◆◆学園中学校</v>
      </c>
      <c r="E7" s="83">
        <f>IF(表示変換!I7="","",表示変換!I7)</f>
        <v>167.9</v>
      </c>
      <c r="F7" s="84">
        <f>IF(表示変換!J7="","",表示変換!J7)</f>
        <v>54.1</v>
      </c>
      <c r="G7" s="104">
        <f>IF(表示変換!N7="","",表示変換!N7)</f>
        <v>3.24</v>
      </c>
      <c r="H7" s="115">
        <f t="shared" ref="H7:H35" si="4">IF(G7="","",IF(G7&lt;3,VALUE(100),IF(G7&gt;=4,"0",400-G7*100)))</f>
        <v>76</v>
      </c>
      <c r="I7" s="105">
        <f>IF(表示変換!O7="","",表示変換!O7)</f>
        <v>4.87</v>
      </c>
      <c r="J7" s="116">
        <f t="shared" ref="J7:J35" si="5">IF(I7="","",IF(I7&lt;4.6,VALUE(100),IF(I7&gt;=5.6,"0",560-I7*100)))</f>
        <v>73</v>
      </c>
      <c r="K7" s="105">
        <f>IF(表示変換!P7="","",表示変換!P7)</f>
        <v>7.81</v>
      </c>
      <c r="L7" s="117">
        <f>IF(K7="","",IF(K7&gt;10,VALUE(100),IF(K7&lt;0.1,"0",K7*10)))</f>
        <v>78.099999999999994</v>
      </c>
      <c r="M7" s="106">
        <f>IF(表示変換!Q7="","",表示変換!Q7)</f>
        <v>59</v>
      </c>
      <c r="N7" s="118">
        <f t="shared" ref="N7:N35" si="6">IF(M7="","",IF(M7&gt;90,VALUE(100),IF(M7&lt;0,"0",ROUNDDOWN(M7+10,0))))</f>
        <v>69</v>
      </c>
      <c r="O7" s="106">
        <f>IF(表示変換!R7="","",表示変換!R7)</f>
        <v>65</v>
      </c>
      <c r="P7" s="116">
        <f t="shared" ref="P7:P35" si="7">IF(O7="","",IF(O7&gt;100,VALUE(100),IF(O7&lt;1,"0",ROUND(O7,0))))</f>
        <v>65</v>
      </c>
      <c r="Q7" s="105">
        <f>IF(表示変換!S7="","",表示変換!S7)</f>
        <v>9.5</v>
      </c>
      <c r="R7" s="116">
        <f t="shared" ref="R7:R35" si="8">IF(Q7="","",IF(Q7&gt;16,VALUE(100),IF(Q7&lt;6.1,"0",ROUNDDOWN(Q7*10-60,0))))</f>
        <v>35</v>
      </c>
      <c r="S7" s="106">
        <f>IF(表示変換!T7="","",表示変換!T7)</f>
        <v>32</v>
      </c>
      <c r="T7" s="116">
        <f t="shared" ref="T7:T35" si="9">IF(S7="","",IF(S7&gt;50,VALUE(100),IF(S7&lt;1,"0",S7*2)))</f>
        <v>64</v>
      </c>
      <c r="U7" s="106">
        <f>IF(表示変換!U7="","",表示変換!U7)</f>
        <v>1000</v>
      </c>
      <c r="V7" s="119">
        <f t="shared" ref="V7:V35" si="10">IF(U7="","",IF(U7&gt;1800,VALUE(100),IF(U7&lt;0,"0",0.05*U7+10)))</f>
        <v>60</v>
      </c>
      <c r="W7" s="67">
        <f t="shared" ref="W7:W35" si="11">IF((COUNTBLANK(H7)+COUNTBLANK(J7)+COUNTBLANK(L7)+COUNTBLANK(N7)+COUNTBLANK(P7)+COUNTBLANK(R7)+COUNTBLANK(T7)+COUNTBLANK(V7))=8,"",( IF(H7="",0,H7)+IF(J7="",0,J7)+IF(L7="",0,L7)+IF(N7="",0,N7)+IF(P7="",0,P7)+IF(R7="",0,R7)+IF(T7="",0,T7)+IF(V7="",0,V7)))</f>
        <v>520.1</v>
      </c>
      <c r="X7" s="207">
        <f t="shared" ref="X7:X35" si="12">IF(COUNTBLANK(W7)=1,"", RANK(W7,$W$6:$W$35))</f>
        <v>2</v>
      </c>
      <c r="Z7" s="59">
        <f>Z6+1</f>
        <v>2</v>
      </c>
      <c r="AA7" s="254" t="str">
        <f>IF(表示変換!B7="","",表示変換!B7)</f>
        <v>■■　■■</v>
      </c>
      <c r="AB7" s="112">
        <f>IF(表示変換!C7="","",表示変換!C7)</f>
        <v>37289</v>
      </c>
      <c r="AC7" s="82">
        <f>IF(AB7="","",DATEDIF(AB7,入力!$C$3,"Y"))</f>
        <v>13</v>
      </c>
      <c r="AD7" s="82" t="str">
        <f ca="1">IF(表示変換!D7="","",表示変換!D7)</f>
        <v>中３</v>
      </c>
      <c r="AE7" s="82" t="str">
        <f>IF(表示変換!E7="","",表示変換!E7)</f>
        <v>東京都</v>
      </c>
      <c r="AF7" s="82" t="str">
        <f>IF(表示変換!F7="","",表示変換!F7)</f>
        <v>◆◆学園中学校</v>
      </c>
      <c r="AG7" s="82" t="str">
        <f>IF(表示変換!G7="","",表示変換!G7)</f>
        <v>右</v>
      </c>
      <c r="AH7" s="82" t="str">
        <f>IF(表示変換!H7="","",表示変換!H7)</f>
        <v>WS・MB</v>
      </c>
      <c r="AI7" s="83">
        <f>IF(表示変換!I7="","",表示変換!I7)</f>
        <v>167.9</v>
      </c>
      <c r="AJ7" s="83">
        <f>IF(表示変換!J7="","",表示変換!J7)</f>
        <v>54.1</v>
      </c>
      <c r="AK7" s="85">
        <f t="shared" ref="AK7:AK35" si="13">IF(AI7="","",IF(AJ7="","",AJ7/POWER(AI7/100,2)))</f>
        <v>19.190923438147937</v>
      </c>
      <c r="AL7" s="85">
        <f>IF(表示変換!L7="","",表示変換!L7)</f>
        <v>19.861993930730559</v>
      </c>
      <c r="AM7" s="138">
        <f>IF(表示変換!M7="","",表示変換!M7)</f>
        <v>43.354661283474769</v>
      </c>
      <c r="AN7" s="133">
        <f t="shared" ref="AN7:AN35" si="14">IF(X7="","",W7)</f>
        <v>520.1</v>
      </c>
      <c r="AO7" s="133">
        <f t="shared" ref="AO7:AO35" si="15">IF(X7="","",X7)</f>
        <v>2</v>
      </c>
      <c r="AP7" s="132">
        <f t="shared" si="0"/>
        <v>1.625</v>
      </c>
      <c r="AQ7" s="133">
        <f t="shared" si="1"/>
        <v>1</v>
      </c>
      <c r="AR7" s="133">
        <f t="shared" si="2"/>
        <v>3</v>
      </c>
      <c r="AS7" s="133">
        <f t="shared" ref="AS7:AS35" si="16">IF(AO7="","",MEDIAN(BC7,BE7,BG7,BI7,BK7,BM7,BO7,BQ7))</f>
        <v>1.5</v>
      </c>
      <c r="AT7" s="131"/>
      <c r="AU7" s="134">
        <f t="shared" ref="AU7:AU35" si="17">IF(ISBLANK(A7),"",A7)</f>
        <v>2</v>
      </c>
      <c r="AV7" s="85" t="str">
        <f t="shared" ref="AV7:AV35" si="18">IF(ISBLANK(B7),"",B7)</f>
        <v>■■　■■</v>
      </c>
      <c r="AW7" s="85" t="str">
        <f t="shared" ref="AW7:AW35" ca="1" si="19">IF(ISBLANK(C7),"",C7)</f>
        <v>中３</v>
      </c>
      <c r="AX7" s="128" t="str">
        <f t="shared" ref="AX7:AX35" si="20">IF(ISBLANK(D7),"",D7)</f>
        <v>◆◆学園中学校</v>
      </c>
      <c r="AY7" s="128">
        <f t="shared" ref="AY7:AY35" si="21">IF(ISBLANK(E7),"",E7)</f>
        <v>167.9</v>
      </c>
      <c r="AZ7" s="128">
        <f t="shared" ref="AZ7:AZ35" si="22">IF(ISBLANK(F7),"",F7)</f>
        <v>54.1</v>
      </c>
      <c r="BA7" s="128">
        <f t="shared" ref="BA7:BA35" si="23">IF(AI7="","",IF(AJ7="","",AJ7/POWER(AI7/100,2)))</f>
        <v>19.190923438147937</v>
      </c>
      <c r="BB7" s="60">
        <f t="shared" ref="BB7:BB35" si="24">IF(ISBLANK(G7),"",G7)</f>
        <v>3.24</v>
      </c>
      <c r="BC7" s="61">
        <f t="shared" ref="BC7:BC35" si="25">IF(H7="","",IF(H7="0",COUNTIFS($H$6:$H$35, "&gt;0", $H$6:$H$35, "&lt;=100")+1,RANK(H7,$H$6:$H$35)))</f>
        <v>1</v>
      </c>
      <c r="BD7" s="62">
        <f t="shared" ref="BD7:BD35" si="26">IF(ISBLANK(I7),"",I7)</f>
        <v>4.87</v>
      </c>
      <c r="BE7" s="61">
        <f t="shared" ref="BE7:BE35" si="27">IF(J7="","",IF(J7="0",COUNTIFS($J$6:$J$35, "&gt;0", $J$6:$J$35, "&lt;=100")+1,RANK(J7,$J$6:$J$35)))</f>
        <v>1</v>
      </c>
      <c r="BF7" s="62">
        <f t="shared" ref="BF7:BF35" si="28">IF(ISBLANK(K7),"",K7)</f>
        <v>7.81</v>
      </c>
      <c r="BG7" s="64">
        <f t="shared" ref="BG7:BG35" si="29">IF(L7="","",IF(L7="0",COUNTIFS($L$6:$L$35, "&gt;0", $L$6:$L$35, "&lt;=100")+1,RANK(L7,$L$6:$L$35)))</f>
        <v>1</v>
      </c>
      <c r="BH7" s="63">
        <f t="shared" ref="BH7:BH35" si="30">IF(ISBLANK(M7),"",M7)</f>
        <v>59</v>
      </c>
      <c r="BI7" s="65">
        <f t="shared" ref="BI7:BI35" si="31">IF(N7="","",IF(N7="0",COUNTIFS($N$6:$N$35, "&gt;0", $N$6:$N$35, "&lt;=100")+1,RANK(N7,$N$6:$N$35)))</f>
        <v>1</v>
      </c>
      <c r="BJ7" s="63">
        <f t="shared" ref="BJ7:BJ35" si="32">IF(ISBLANK(O7),"",O7)</f>
        <v>65</v>
      </c>
      <c r="BK7" s="61">
        <f t="shared" ref="BK7:BK35" si="33">IF(P7="","",IF(P7="0",COUNTIFS($P$6:$P$35, "&gt;0", $P$6:$P$35, "&lt;=100")+1,RANK(P7,$P$6:$P$35)))</f>
        <v>2</v>
      </c>
      <c r="BL7" s="62">
        <f t="shared" ref="BL7:BL35" si="34">IF(ISBLANK(Q7),"",Q7)</f>
        <v>9.5</v>
      </c>
      <c r="BM7" s="61">
        <f t="shared" ref="BM7:BM35" si="35">IF(R7="","",IF(R7="0",COUNTIFS($R$6:$R$35, "&gt;0", $R$6:$R$35, "&lt;=100")+1,RANK(R7,$R$6:$R$35)))</f>
        <v>3</v>
      </c>
      <c r="BN7" s="63">
        <f t="shared" ref="BN7:BN34" si="36">IF(ISBLANK(S7),"",S7)</f>
        <v>32</v>
      </c>
      <c r="BO7" s="61">
        <f t="shared" ref="BO7:BO35" si="37">IF(T7="","",IF(T7="0",COUNTIFS($T$6:$T$35, "&gt;0", $T$6:$T$35, "&lt;=100")+1,RANK(T7,$T$6:$T$35)))</f>
        <v>2</v>
      </c>
      <c r="BP7" s="63">
        <f t="shared" ref="BP7:BP35" si="38">IF(ISBLANK(U7),"",U7)</f>
        <v>1000</v>
      </c>
      <c r="BQ7" s="66">
        <f t="shared" ref="BQ7:BQ35" si="39">IF(V7="","",IF(V7="0",COUNTIFS($V$6:$V$35, "&gt;0", $V$6:$V$35, "&lt;=100")+1,RANK(V7,$V$6:$V$35)))</f>
        <v>2</v>
      </c>
      <c r="BR7" s="68">
        <f t="shared" ref="BR7:BR35" si="40">X7</f>
        <v>2</v>
      </c>
    </row>
    <row r="8" spans="1:70">
      <c r="A8" s="59">
        <f>IF(表示変換!A8="","",表示変換!A8)</f>
        <v>3</v>
      </c>
      <c r="B8" s="82" t="str">
        <f>IF(表示変換!B8="","",表示変換!B8)</f>
        <v>■■　■■</v>
      </c>
      <c r="C8" s="82" t="str">
        <f ca="1">IF(表示変換!D8="","",表示変換!D8)</f>
        <v>中３</v>
      </c>
      <c r="D8" s="82" t="str">
        <f>IF(表示変換!F8="","",表示変換!F8)</f>
        <v>◆◆市立東中学校</v>
      </c>
      <c r="E8" s="83">
        <f>IF(表示変換!I8="","",表示変換!I8)</f>
        <v>166.9</v>
      </c>
      <c r="F8" s="84">
        <f>IF(表示変換!J8="","",表示変換!J8)</f>
        <v>65.7</v>
      </c>
      <c r="G8" s="104">
        <f>IF(表示変換!N8="","",表示変換!N8)</f>
        <v>3.4</v>
      </c>
      <c r="H8" s="115">
        <f t="shared" si="4"/>
        <v>60</v>
      </c>
      <c r="I8" s="105">
        <f>IF(表示変換!O8="","",表示変換!O8)</f>
        <v>4.97</v>
      </c>
      <c r="J8" s="116">
        <f t="shared" si="5"/>
        <v>63</v>
      </c>
      <c r="K8" s="105">
        <f>IF(表示変換!P8="","",表示変換!P8)</f>
        <v>7.18</v>
      </c>
      <c r="L8" s="117">
        <f t="shared" ref="L8:L35" si="41">IF(K8="","",IF(K8&gt;10,VALUE(100),IF(K8&lt;0.1,"0",K8*10)))</f>
        <v>71.8</v>
      </c>
      <c r="M8" s="106">
        <f>IF(表示変換!Q8="","",表示変換!Q8)</f>
        <v>54.5</v>
      </c>
      <c r="N8" s="118">
        <f t="shared" si="6"/>
        <v>64</v>
      </c>
      <c r="O8" s="106">
        <f>IF(表示変換!R8="","",表示変換!R8)</f>
        <v>64.5</v>
      </c>
      <c r="P8" s="116">
        <f t="shared" si="7"/>
        <v>65</v>
      </c>
      <c r="Q8" s="105">
        <f>IF(表示変換!S8="","",表示変換!S8)</f>
        <v>9.6</v>
      </c>
      <c r="R8" s="116">
        <f t="shared" si="8"/>
        <v>36</v>
      </c>
      <c r="S8" s="106">
        <f>IF(表示変換!T8="","",表示変換!T8)</f>
        <v>25</v>
      </c>
      <c r="T8" s="116">
        <f t="shared" si="9"/>
        <v>50</v>
      </c>
      <c r="U8" s="106">
        <f>IF(表示変換!U8="","",表示変換!U8)</f>
        <v>800</v>
      </c>
      <c r="V8" s="119">
        <f t="shared" si="10"/>
        <v>50</v>
      </c>
      <c r="W8" s="67">
        <f t="shared" si="11"/>
        <v>459.8</v>
      </c>
      <c r="X8" s="207">
        <f t="shared" si="12"/>
        <v>4</v>
      </c>
      <c r="Z8" s="50">
        <f t="shared" ref="Z8:Z35" si="42">Z7+1</f>
        <v>3</v>
      </c>
      <c r="AA8" s="254" t="str">
        <f>IF(表示変換!B8="","",表示変換!B8)</f>
        <v>■■　■■</v>
      </c>
      <c r="AB8" s="112">
        <f>IF(表示変換!C8="","",表示変換!C8)</f>
        <v>37318</v>
      </c>
      <c r="AC8" s="82">
        <f>IF(AB8="","",DATEDIF(AB8,入力!$C$3,"Y"))</f>
        <v>13</v>
      </c>
      <c r="AD8" s="82" t="str">
        <f ca="1">IF(表示変換!D8="","",表示変換!D8)</f>
        <v>中３</v>
      </c>
      <c r="AE8" s="82" t="str">
        <f>IF(表示変換!E8="","",表示変換!E8)</f>
        <v>大阪府</v>
      </c>
      <c r="AF8" s="82" t="str">
        <f>IF(表示変換!F8="","",表示変換!F8)</f>
        <v>◆◆市立東中学校</v>
      </c>
      <c r="AG8" s="82" t="str">
        <f>IF(表示変換!G8="","",表示変換!G8)</f>
        <v>右</v>
      </c>
      <c r="AH8" s="82" t="str">
        <f>IF(表示変換!H8="","",表示変換!H8)</f>
        <v>S</v>
      </c>
      <c r="AI8" s="83">
        <f>IF(表示変換!I8="","",表示変換!I8)</f>
        <v>166.9</v>
      </c>
      <c r="AJ8" s="83">
        <f>IF(表示変換!J8="","",表示変換!J8)</f>
        <v>65.7</v>
      </c>
      <c r="AK8" s="85">
        <f t="shared" si="13"/>
        <v>23.585913214609196</v>
      </c>
      <c r="AL8" s="85">
        <f>IF(表示変換!L8="","",表示変換!L8)</f>
        <v>23.67997106351174</v>
      </c>
      <c r="AM8" s="138">
        <f>IF(表示変換!M8="","",表示変換!M8)</f>
        <v>50.142259011272785</v>
      </c>
      <c r="AN8" s="133">
        <f t="shared" si="14"/>
        <v>459.8</v>
      </c>
      <c r="AO8" s="133">
        <f t="shared" si="15"/>
        <v>4</v>
      </c>
      <c r="AP8" s="132">
        <f t="shared" si="0"/>
        <v>3</v>
      </c>
      <c r="AQ8" s="133">
        <f t="shared" si="1"/>
        <v>2</v>
      </c>
      <c r="AR8" s="133">
        <f t="shared" si="2"/>
        <v>4</v>
      </c>
      <c r="AS8" s="133">
        <f t="shared" si="16"/>
        <v>3</v>
      </c>
      <c r="AT8" s="131"/>
      <c r="AU8" s="134">
        <f t="shared" si="17"/>
        <v>3</v>
      </c>
      <c r="AV8" s="85" t="str">
        <f t="shared" si="18"/>
        <v>■■　■■</v>
      </c>
      <c r="AW8" s="85" t="str">
        <f t="shared" ca="1" si="19"/>
        <v>中３</v>
      </c>
      <c r="AX8" s="128" t="str">
        <f t="shared" si="20"/>
        <v>◆◆市立東中学校</v>
      </c>
      <c r="AY8" s="128">
        <f t="shared" si="21"/>
        <v>166.9</v>
      </c>
      <c r="AZ8" s="128">
        <f t="shared" si="22"/>
        <v>65.7</v>
      </c>
      <c r="BA8" s="128">
        <f t="shared" si="23"/>
        <v>23.585913214609196</v>
      </c>
      <c r="BB8" s="60">
        <f>IF(ISBLANK(G8),"",G8)</f>
        <v>3.4</v>
      </c>
      <c r="BC8" s="61">
        <f t="shared" si="25"/>
        <v>3</v>
      </c>
      <c r="BD8" s="62">
        <f t="shared" si="26"/>
        <v>4.97</v>
      </c>
      <c r="BE8" s="61">
        <f t="shared" si="27"/>
        <v>3</v>
      </c>
      <c r="BF8" s="62">
        <f t="shared" si="28"/>
        <v>7.18</v>
      </c>
      <c r="BG8" s="64">
        <f t="shared" si="29"/>
        <v>3</v>
      </c>
      <c r="BH8" s="63">
        <f t="shared" si="30"/>
        <v>54.5</v>
      </c>
      <c r="BI8" s="65">
        <f t="shared" si="31"/>
        <v>3</v>
      </c>
      <c r="BJ8" s="63">
        <f t="shared" si="32"/>
        <v>64.5</v>
      </c>
      <c r="BK8" s="61">
        <f t="shared" si="33"/>
        <v>2</v>
      </c>
      <c r="BL8" s="62">
        <f t="shared" si="34"/>
        <v>9.6</v>
      </c>
      <c r="BM8" s="61">
        <f t="shared" si="35"/>
        <v>2</v>
      </c>
      <c r="BN8" s="63">
        <f t="shared" si="36"/>
        <v>25</v>
      </c>
      <c r="BO8" s="61">
        <f t="shared" si="37"/>
        <v>4</v>
      </c>
      <c r="BP8" s="63">
        <f t="shared" si="38"/>
        <v>800</v>
      </c>
      <c r="BQ8" s="66">
        <f t="shared" si="39"/>
        <v>4</v>
      </c>
      <c r="BR8" s="68">
        <f t="shared" si="40"/>
        <v>4</v>
      </c>
    </row>
    <row r="9" spans="1:70">
      <c r="A9" s="59">
        <f>IF(表示変換!A9="","",表示変換!A9)</f>
        <v>4</v>
      </c>
      <c r="B9" s="82" t="str">
        <f>IF(表示変換!B9="","",表示変換!B9)</f>
        <v>■■　■■</v>
      </c>
      <c r="C9" s="82" t="str">
        <f ca="1">IF(表示変換!D9="","",表示変換!D9)</f>
        <v>中２</v>
      </c>
      <c r="D9" s="82" t="str">
        <f>IF(表示変換!F9="","",表示変換!F9)</f>
        <v>◆◆市立西中学校</v>
      </c>
      <c r="E9" s="83">
        <f>IF(表示変換!I9="","",表示変換!I9)</f>
        <v>167.5</v>
      </c>
      <c r="F9" s="84">
        <f>IF(表示変換!J9="","",表示変換!J9)</f>
        <v>56.8</v>
      </c>
      <c r="G9" s="104">
        <f>IF(表示変換!N9="","",表示変換!N9)</f>
        <v>3.4</v>
      </c>
      <c r="H9" s="115">
        <f t="shared" si="4"/>
        <v>60</v>
      </c>
      <c r="I9" s="105">
        <f>IF(表示変換!O9="","",表示変換!O9)</f>
        <v>4.97</v>
      </c>
      <c r="J9" s="116">
        <f t="shared" si="5"/>
        <v>63</v>
      </c>
      <c r="K9" s="105">
        <f>IF(表示変換!P9="","",表示変換!P9)</f>
        <v>7.63</v>
      </c>
      <c r="L9" s="117">
        <f t="shared" si="41"/>
        <v>76.3</v>
      </c>
      <c r="M9" s="106">
        <f>IF(表示変換!Q9="","",表示変換!Q9)</f>
        <v>57.5</v>
      </c>
      <c r="N9" s="118">
        <f t="shared" si="6"/>
        <v>67</v>
      </c>
      <c r="O9" s="106">
        <f>IF(表示変換!R9="","",表示変換!R9)</f>
        <v>62.5</v>
      </c>
      <c r="P9" s="116">
        <f t="shared" si="7"/>
        <v>63</v>
      </c>
      <c r="Q9" s="105">
        <f>IF(表示変換!S9="","",表示変換!S9)</f>
        <v>8.1999999999999993</v>
      </c>
      <c r="R9" s="116">
        <f t="shared" si="8"/>
        <v>22</v>
      </c>
      <c r="S9" s="106">
        <f>IF(表示変換!T9="","",表示変換!T9)</f>
        <v>31</v>
      </c>
      <c r="T9" s="116">
        <f t="shared" si="9"/>
        <v>62</v>
      </c>
      <c r="U9" s="106">
        <f>IF(表示変換!U9="","",表示変換!U9)</f>
        <v>1000</v>
      </c>
      <c r="V9" s="119">
        <f t="shared" si="10"/>
        <v>60</v>
      </c>
      <c r="W9" s="67">
        <f t="shared" si="11"/>
        <v>473.3</v>
      </c>
      <c r="X9" s="207">
        <f t="shared" si="12"/>
        <v>3</v>
      </c>
      <c r="Z9" s="50">
        <f t="shared" si="42"/>
        <v>4</v>
      </c>
      <c r="AA9" s="254" t="str">
        <f>IF(表示変換!B9="","",表示変換!B9)</f>
        <v>■■　■■</v>
      </c>
      <c r="AB9" s="112">
        <f>IF(表示変換!C9="","",表示変換!C9)</f>
        <v>37350</v>
      </c>
      <c r="AC9" s="82">
        <f>IF(AB9="","",DATEDIF(AB9,入力!$C$3,"Y"))</f>
        <v>13</v>
      </c>
      <c r="AD9" s="82" t="str">
        <f ca="1">IF(表示変換!D9="","",表示変換!D9)</f>
        <v>中２</v>
      </c>
      <c r="AE9" s="82" t="str">
        <f>IF(表示変換!E9="","",表示変換!E9)</f>
        <v>神奈川県</v>
      </c>
      <c r="AF9" s="82" t="str">
        <f>IF(表示変換!F9="","",表示変換!F9)</f>
        <v>◆◆市立西中学校</v>
      </c>
      <c r="AG9" s="82" t="str">
        <f>IF(表示変換!G9="","",表示変換!G9)</f>
        <v>左</v>
      </c>
      <c r="AH9" s="82" t="str">
        <f>IF(表示変換!H9="","",表示変換!H9)</f>
        <v>ＷＳ・OP</v>
      </c>
      <c r="AI9" s="83">
        <f>IF(表示変換!I9="","",表示変換!I9)</f>
        <v>167.5</v>
      </c>
      <c r="AJ9" s="83">
        <f>IF(表示変換!J9="","",表示変換!J9)</f>
        <v>56.8</v>
      </c>
      <c r="AK9" s="85">
        <f t="shared" si="13"/>
        <v>20.245043439518824</v>
      </c>
      <c r="AL9" s="85">
        <f>IF(表示変換!L9="","",表示変換!L9)</f>
        <v>21.444696955253484</v>
      </c>
      <c r="AM9" s="138">
        <f>IF(表示変換!M9="","",表示変換!M9)</f>
        <v>44.61941212941602</v>
      </c>
      <c r="AN9" s="133">
        <f t="shared" si="14"/>
        <v>473.3</v>
      </c>
      <c r="AO9" s="133">
        <f t="shared" si="15"/>
        <v>3</v>
      </c>
      <c r="AP9" s="132">
        <f t="shared" si="0"/>
        <v>3</v>
      </c>
      <c r="AQ9" s="133">
        <f t="shared" si="1"/>
        <v>2</v>
      </c>
      <c r="AR9" s="133">
        <f t="shared" si="2"/>
        <v>5</v>
      </c>
      <c r="AS9" s="133">
        <f t="shared" si="16"/>
        <v>3</v>
      </c>
      <c r="AT9" s="131"/>
      <c r="AU9" s="134">
        <f t="shared" si="17"/>
        <v>4</v>
      </c>
      <c r="AV9" s="85" t="str">
        <f t="shared" si="18"/>
        <v>■■　■■</v>
      </c>
      <c r="AW9" s="85" t="str">
        <f t="shared" ca="1" si="19"/>
        <v>中２</v>
      </c>
      <c r="AX9" s="128" t="str">
        <f t="shared" si="20"/>
        <v>◆◆市立西中学校</v>
      </c>
      <c r="AY9" s="128">
        <f t="shared" si="21"/>
        <v>167.5</v>
      </c>
      <c r="AZ9" s="128">
        <f t="shared" si="22"/>
        <v>56.8</v>
      </c>
      <c r="BA9" s="128">
        <f t="shared" si="23"/>
        <v>20.245043439518824</v>
      </c>
      <c r="BB9" s="60">
        <f t="shared" si="24"/>
        <v>3.4</v>
      </c>
      <c r="BC9" s="61">
        <f t="shared" si="25"/>
        <v>3</v>
      </c>
      <c r="BD9" s="62">
        <f t="shared" si="26"/>
        <v>4.97</v>
      </c>
      <c r="BE9" s="61">
        <f t="shared" si="27"/>
        <v>3</v>
      </c>
      <c r="BF9" s="62">
        <f t="shared" si="28"/>
        <v>7.63</v>
      </c>
      <c r="BG9" s="64">
        <f t="shared" si="29"/>
        <v>2</v>
      </c>
      <c r="BH9" s="63">
        <f t="shared" si="30"/>
        <v>57.5</v>
      </c>
      <c r="BI9" s="65">
        <f t="shared" si="31"/>
        <v>2</v>
      </c>
      <c r="BJ9" s="63">
        <f t="shared" si="32"/>
        <v>62.5</v>
      </c>
      <c r="BK9" s="61">
        <f t="shared" si="33"/>
        <v>4</v>
      </c>
      <c r="BL9" s="62">
        <f t="shared" si="34"/>
        <v>8.1999999999999993</v>
      </c>
      <c r="BM9" s="61">
        <f t="shared" si="35"/>
        <v>5</v>
      </c>
      <c r="BN9" s="63">
        <f t="shared" si="36"/>
        <v>31</v>
      </c>
      <c r="BO9" s="61">
        <f t="shared" si="37"/>
        <v>3</v>
      </c>
      <c r="BP9" s="63">
        <f t="shared" si="38"/>
        <v>1000</v>
      </c>
      <c r="BQ9" s="66">
        <f t="shared" si="39"/>
        <v>2</v>
      </c>
      <c r="BR9" s="68">
        <f t="shared" si="40"/>
        <v>3</v>
      </c>
    </row>
    <row r="10" spans="1:70">
      <c r="A10" s="59">
        <f>IF(表示変換!A10="","",表示変換!A10)</f>
        <v>5</v>
      </c>
      <c r="B10" s="82" t="str">
        <f>IF(表示変換!B10="","",表示変換!B10)</f>
        <v>■■　■■</v>
      </c>
      <c r="C10" s="82" t="str">
        <f ca="1">IF(表示変換!D10="","",表示変換!D10)</f>
        <v>中２</v>
      </c>
      <c r="D10" s="82" t="str">
        <f>IF(表示変換!F10="","",表示変換!F10)</f>
        <v>◆◆付属中学校</v>
      </c>
      <c r="E10" s="83">
        <f>IF(表示変換!I10="","",表示変換!I10)</f>
        <v>181.5</v>
      </c>
      <c r="F10" s="84">
        <f>IF(表示変換!J10="","",表示変換!J10)</f>
        <v>63.6</v>
      </c>
      <c r="G10" s="104">
        <f>IF(表示変換!N10="","",表示変換!N10)</f>
        <v>3.61</v>
      </c>
      <c r="H10" s="115">
        <f t="shared" si="4"/>
        <v>39</v>
      </c>
      <c r="I10" s="105">
        <f>IF(表示変換!O10="","",表示変換!O10)</f>
        <v>5.38</v>
      </c>
      <c r="J10" s="116">
        <f t="shared" si="5"/>
        <v>22</v>
      </c>
      <c r="K10" s="105">
        <f>IF(表示変換!P10="","",表示変換!P10)</f>
        <v>6.09</v>
      </c>
      <c r="L10" s="117">
        <f t="shared" si="41"/>
        <v>60.9</v>
      </c>
      <c r="M10" s="106">
        <f>IF(表示変換!Q10="","",表示変換!Q10)</f>
        <v>44</v>
      </c>
      <c r="N10" s="118">
        <f t="shared" si="6"/>
        <v>54</v>
      </c>
      <c r="O10" s="106">
        <f>IF(表示変換!R10="","",表示変換!R10)</f>
        <v>50</v>
      </c>
      <c r="P10" s="116">
        <f t="shared" si="7"/>
        <v>50</v>
      </c>
      <c r="Q10" s="105">
        <f>IF(表示変換!S10="","",表示変換!S10)</f>
        <v>9.3000000000000007</v>
      </c>
      <c r="R10" s="116">
        <f t="shared" si="8"/>
        <v>33</v>
      </c>
      <c r="S10" s="106">
        <f>IF(表示変換!T10="","",表示変換!T10)</f>
        <v>25</v>
      </c>
      <c r="T10" s="116">
        <f t="shared" si="9"/>
        <v>50</v>
      </c>
      <c r="U10" s="106">
        <f>IF(表示変換!U10="","",表示変換!U10)</f>
        <v>480</v>
      </c>
      <c r="V10" s="119">
        <f t="shared" si="10"/>
        <v>34</v>
      </c>
      <c r="W10" s="67">
        <f t="shared" si="11"/>
        <v>342.9</v>
      </c>
      <c r="X10" s="207">
        <f t="shared" si="12"/>
        <v>5</v>
      </c>
      <c r="Z10" s="50">
        <f t="shared" si="42"/>
        <v>5</v>
      </c>
      <c r="AA10" s="254" t="str">
        <f>IF(表示変換!B10="","",表示変換!B10)</f>
        <v>■■　■■</v>
      </c>
      <c r="AB10" s="112">
        <f>IF(表示変換!C10="","",表示変換!C10)</f>
        <v>37381</v>
      </c>
      <c r="AC10" s="82">
        <f>IF(AB10="","",DATEDIF(AB10,入力!$C$3,"Y"))</f>
        <v>13</v>
      </c>
      <c r="AD10" s="82" t="str">
        <f ca="1">IF(表示変換!D10="","",表示変換!D10)</f>
        <v>中２</v>
      </c>
      <c r="AE10" s="82" t="str">
        <f>IF(表示変換!E10="","",表示変換!E10)</f>
        <v>北海道</v>
      </c>
      <c r="AF10" s="82" t="str">
        <f>IF(表示変換!F10="","",表示変換!F10)</f>
        <v>◆◆付属中学校</v>
      </c>
      <c r="AG10" s="82" t="str">
        <f>IF(表示変換!G10="","",表示変換!G10)</f>
        <v>右</v>
      </c>
      <c r="AH10" s="82" t="str">
        <f>IF(表示変換!H10="","",表示変換!H10)</f>
        <v>WS・MB</v>
      </c>
      <c r="AI10" s="83">
        <f>IF(表示変換!I10="","",表示変換!I10)</f>
        <v>181.5</v>
      </c>
      <c r="AJ10" s="83">
        <f>IF(表示変換!J10="","",表示変換!J10)</f>
        <v>63.6</v>
      </c>
      <c r="AK10" s="85">
        <f t="shared" si="13"/>
        <v>19.306513671652667</v>
      </c>
      <c r="AL10" s="85">
        <f>IF(表示変換!L10="","",表示変換!L10)</f>
        <v>25.938301663279706</v>
      </c>
      <c r="AM10" s="138">
        <f>IF(表示変換!M10="","",表示変換!M10)</f>
        <v>47.103240142154107</v>
      </c>
      <c r="AN10" s="133">
        <f t="shared" si="14"/>
        <v>342.9</v>
      </c>
      <c r="AO10" s="133">
        <f t="shared" si="15"/>
        <v>5</v>
      </c>
      <c r="AP10" s="132">
        <f t="shared" si="0"/>
        <v>4.75</v>
      </c>
      <c r="AQ10" s="133">
        <f t="shared" si="1"/>
        <v>4</v>
      </c>
      <c r="AR10" s="133">
        <f t="shared" si="2"/>
        <v>5</v>
      </c>
      <c r="AS10" s="133">
        <f t="shared" si="16"/>
        <v>5</v>
      </c>
      <c r="AT10" s="131"/>
      <c r="AU10" s="134">
        <f t="shared" si="17"/>
        <v>5</v>
      </c>
      <c r="AV10" s="85" t="str">
        <f t="shared" si="18"/>
        <v>■■　■■</v>
      </c>
      <c r="AW10" s="85" t="str">
        <f t="shared" ca="1" si="19"/>
        <v>中２</v>
      </c>
      <c r="AX10" s="128" t="str">
        <f t="shared" si="20"/>
        <v>◆◆付属中学校</v>
      </c>
      <c r="AY10" s="128">
        <f t="shared" si="21"/>
        <v>181.5</v>
      </c>
      <c r="AZ10" s="128">
        <f t="shared" si="22"/>
        <v>63.6</v>
      </c>
      <c r="BA10" s="128">
        <f t="shared" si="23"/>
        <v>19.306513671652667</v>
      </c>
      <c r="BB10" s="60">
        <f t="shared" si="24"/>
        <v>3.61</v>
      </c>
      <c r="BC10" s="61">
        <f t="shared" si="25"/>
        <v>5</v>
      </c>
      <c r="BD10" s="62">
        <f t="shared" si="26"/>
        <v>5.38</v>
      </c>
      <c r="BE10" s="61">
        <f t="shared" si="27"/>
        <v>5</v>
      </c>
      <c r="BF10" s="62">
        <f t="shared" si="28"/>
        <v>6.09</v>
      </c>
      <c r="BG10" s="64">
        <f t="shared" si="29"/>
        <v>5</v>
      </c>
      <c r="BH10" s="63">
        <f t="shared" si="30"/>
        <v>44</v>
      </c>
      <c r="BI10" s="65">
        <f t="shared" si="31"/>
        <v>5</v>
      </c>
      <c r="BJ10" s="63">
        <f t="shared" si="32"/>
        <v>50</v>
      </c>
      <c r="BK10" s="61">
        <f t="shared" si="33"/>
        <v>5</v>
      </c>
      <c r="BL10" s="62">
        <f t="shared" si="34"/>
        <v>9.3000000000000007</v>
      </c>
      <c r="BM10" s="61">
        <f t="shared" si="35"/>
        <v>4</v>
      </c>
      <c r="BN10" s="63">
        <f t="shared" si="36"/>
        <v>25</v>
      </c>
      <c r="BO10" s="61">
        <f t="shared" si="37"/>
        <v>4</v>
      </c>
      <c r="BP10" s="63">
        <f t="shared" si="38"/>
        <v>480</v>
      </c>
      <c r="BQ10" s="66">
        <f t="shared" si="39"/>
        <v>5</v>
      </c>
      <c r="BR10" s="68">
        <f t="shared" si="40"/>
        <v>5</v>
      </c>
    </row>
    <row r="11" spans="1:70">
      <c r="A11" s="59">
        <f>IF(表示変換!A11="","",表示変換!A11)</f>
        <v>6</v>
      </c>
      <c r="B11" s="82" t="str">
        <f>IF(表示変換!B11="","",表示変換!B11)</f>
        <v/>
      </c>
      <c r="C11" s="82" t="str">
        <f ca="1">IF(表示変換!D11="","",表示変換!D11)</f>
        <v/>
      </c>
      <c r="D11" s="82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41"/>
        <v/>
      </c>
      <c r="M11" s="106" t="str">
        <f>IF(表示変換!Q11="","",表示変換!Q11)</f>
        <v/>
      </c>
      <c r="N11" s="118" t="str">
        <f t="shared" si="6"/>
        <v/>
      </c>
      <c r="O11" s="106" t="str">
        <f>IF(表示変換!R11="","",表示変換!R11)</f>
        <v/>
      </c>
      <c r="P11" s="116" t="str">
        <f t="shared" si="7"/>
        <v/>
      </c>
      <c r="Q11" s="105" t="str">
        <f>IF(表示変換!S11="","",表示変換!S11)</f>
        <v/>
      </c>
      <c r="R11" s="116" t="str">
        <f t="shared" si="8"/>
        <v/>
      </c>
      <c r="S11" s="106" t="str">
        <f>IF(表示変換!T11="","",表示変換!T11)</f>
        <v/>
      </c>
      <c r="T11" s="116" t="str">
        <f t="shared" si="9"/>
        <v/>
      </c>
      <c r="U11" s="106" t="str">
        <f>IF(表示変換!U11="","",表示変換!U11)</f>
        <v/>
      </c>
      <c r="V11" s="119" t="str">
        <f t="shared" si="10"/>
        <v/>
      </c>
      <c r="W11" s="67" t="str">
        <f t="shared" si="11"/>
        <v/>
      </c>
      <c r="X11" s="207" t="str">
        <f t="shared" si="12"/>
        <v/>
      </c>
      <c r="Z11" s="50">
        <f t="shared" si="42"/>
        <v>6</v>
      </c>
      <c r="AA11" s="254" t="str">
        <f>IF(表示変換!B11="","",表示変換!B11)</f>
        <v/>
      </c>
      <c r="AB11" s="112" t="str">
        <f>IF(表示変換!C11="","",表示変換!C11)</f>
        <v/>
      </c>
      <c r="AC11" s="82" t="str">
        <f>IF(AB11="","",DATEDIF(AB11,入力!$C$3,"Y"))</f>
        <v/>
      </c>
      <c r="AD11" s="82" t="str">
        <f ca="1">IF(表示変換!D11="","",表示変換!D11)</f>
        <v/>
      </c>
      <c r="AE11" s="82" t="str">
        <f>IF(表示変換!E11="","",表示変換!E11)</f>
        <v/>
      </c>
      <c r="AF11" s="82" t="str">
        <f>IF(表示変換!F11="","",表示変換!F11)</f>
        <v/>
      </c>
      <c r="AG11" s="82" t="str">
        <f>IF(表示変換!G11="","",表示変換!G11)</f>
        <v/>
      </c>
      <c r="AH11" s="82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3"/>
        <v/>
      </c>
      <c r="AL11" s="85" t="str">
        <f>IF(表示変換!L11="","",表示変換!L11)</f>
        <v/>
      </c>
      <c r="AM11" s="138" t="str">
        <f>IF(表示変換!M11="","",表示変換!M11)</f>
        <v/>
      </c>
      <c r="AN11" s="133" t="str">
        <f t="shared" si="14"/>
        <v/>
      </c>
      <c r="AO11" s="133" t="str">
        <f t="shared" si="15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6"/>
        <v/>
      </c>
      <c r="AT11" s="131"/>
      <c r="AU11" s="134">
        <f t="shared" si="17"/>
        <v>6</v>
      </c>
      <c r="AV11" s="85" t="str">
        <f t="shared" si="18"/>
        <v/>
      </c>
      <c r="AW11" s="85" t="str">
        <f t="shared" ca="1" si="19"/>
        <v/>
      </c>
      <c r="AX11" s="128" t="str">
        <f t="shared" si="20"/>
        <v/>
      </c>
      <c r="AY11" s="128" t="str">
        <f t="shared" si="21"/>
        <v/>
      </c>
      <c r="AZ11" s="128" t="str">
        <f t="shared" si="22"/>
        <v/>
      </c>
      <c r="BA11" s="128" t="str">
        <f t="shared" si="23"/>
        <v/>
      </c>
      <c r="BB11" s="60" t="str">
        <f t="shared" si="24"/>
        <v/>
      </c>
      <c r="BC11" s="61" t="str">
        <f t="shared" si="25"/>
        <v/>
      </c>
      <c r="BD11" s="62" t="str">
        <f t="shared" si="26"/>
        <v/>
      </c>
      <c r="BE11" s="61" t="str">
        <f t="shared" si="27"/>
        <v/>
      </c>
      <c r="BF11" s="62" t="str">
        <f t="shared" si="28"/>
        <v/>
      </c>
      <c r="BG11" s="64" t="str">
        <f t="shared" si="29"/>
        <v/>
      </c>
      <c r="BH11" s="63" t="str">
        <f t="shared" si="30"/>
        <v/>
      </c>
      <c r="BI11" s="65" t="str">
        <f t="shared" si="31"/>
        <v/>
      </c>
      <c r="BJ11" s="63" t="str">
        <f t="shared" si="32"/>
        <v/>
      </c>
      <c r="BK11" s="61" t="str">
        <f t="shared" si="33"/>
        <v/>
      </c>
      <c r="BL11" s="62" t="str">
        <f t="shared" si="34"/>
        <v/>
      </c>
      <c r="BM11" s="61" t="str">
        <f t="shared" si="35"/>
        <v/>
      </c>
      <c r="BN11" s="63" t="str">
        <f t="shared" si="36"/>
        <v/>
      </c>
      <c r="BO11" s="61" t="str">
        <f t="shared" si="37"/>
        <v/>
      </c>
      <c r="BP11" s="63" t="str">
        <f t="shared" si="38"/>
        <v/>
      </c>
      <c r="BQ11" s="66" t="str">
        <f t="shared" si="39"/>
        <v/>
      </c>
      <c r="BR11" s="68" t="str">
        <f t="shared" si="40"/>
        <v/>
      </c>
    </row>
    <row r="12" spans="1:70">
      <c r="A12" s="59">
        <f>IF(表示変換!A12="","",表示変換!A12)</f>
        <v>7</v>
      </c>
      <c r="B12" s="82" t="str">
        <f>IF(表示変換!B12="","",表示変換!B12)</f>
        <v/>
      </c>
      <c r="C12" s="82" t="str">
        <f ca="1">IF(表示変換!D12="","",表示変換!D12)</f>
        <v/>
      </c>
      <c r="D12" s="82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41"/>
        <v/>
      </c>
      <c r="M12" s="106" t="str">
        <f>IF(表示変換!Q12="","",表示変換!Q12)</f>
        <v/>
      </c>
      <c r="N12" s="118" t="str">
        <f t="shared" si="6"/>
        <v/>
      </c>
      <c r="O12" s="106" t="str">
        <f>IF(表示変換!R12="","",表示変換!R12)</f>
        <v/>
      </c>
      <c r="P12" s="116" t="str">
        <f t="shared" si="7"/>
        <v/>
      </c>
      <c r="Q12" s="105" t="str">
        <f>IF(表示変換!S12="","",表示変換!S12)</f>
        <v/>
      </c>
      <c r="R12" s="116" t="str">
        <f t="shared" si="8"/>
        <v/>
      </c>
      <c r="S12" s="106" t="str">
        <f>IF(表示変換!T12="","",表示変換!T12)</f>
        <v/>
      </c>
      <c r="T12" s="116" t="str">
        <f t="shared" si="9"/>
        <v/>
      </c>
      <c r="U12" s="106" t="str">
        <f>IF(表示変換!U12="","",表示変換!U12)</f>
        <v/>
      </c>
      <c r="V12" s="119" t="str">
        <f t="shared" si="10"/>
        <v/>
      </c>
      <c r="W12" s="67" t="str">
        <f t="shared" si="11"/>
        <v/>
      </c>
      <c r="X12" s="207" t="str">
        <f t="shared" si="12"/>
        <v/>
      </c>
      <c r="Z12" s="50">
        <f t="shared" si="42"/>
        <v>7</v>
      </c>
      <c r="AA12" s="254" t="str">
        <f>IF(表示変換!B12="","",表示変換!B12)</f>
        <v/>
      </c>
      <c r="AB12" s="112" t="str">
        <f>IF(表示変換!C12="","",表示変換!C12)</f>
        <v/>
      </c>
      <c r="AC12" s="82" t="str">
        <f>IF(AB12="","",DATEDIF(AB12,入力!$C$3,"Y"))</f>
        <v/>
      </c>
      <c r="AD12" s="82" t="str">
        <f ca="1">IF(表示変換!D12="","",表示変換!D12)</f>
        <v/>
      </c>
      <c r="AE12" s="82" t="str">
        <f>IF(表示変換!E12="","",表示変換!E12)</f>
        <v/>
      </c>
      <c r="AF12" s="82" t="str">
        <f>IF(表示変換!F12="","",表示変換!F12)</f>
        <v/>
      </c>
      <c r="AG12" s="82" t="str">
        <f>IF(表示変換!G12="","",表示変換!G12)</f>
        <v/>
      </c>
      <c r="AH12" s="82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3"/>
        <v/>
      </c>
      <c r="AL12" s="85" t="str">
        <f>IF(表示変換!L12="","",表示変換!L12)</f>
        <v/>
      </c>
      <c r="AM12" s="138" t="str">
        <f>IF(表示変換!M12="","",表示変換!M12)</f>
        <v/>
      </c>
      <c r="AN12" s="133" t="str">
        <f t="shared" si="14"/>
        <v/>
      </c>
      <c r="AO12" s="133" t="str">
        <f t="shared" si="15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6"/>
        <v/>
      </c>
      <c r="AT12" s="131"/>
      <c r="AU12" s="134">
        <f t="shared" si="17"/>
        <v>7</v>
      </c>
      <c r="AV12" s="85" t="str">
        <f t="shared" si="18"/>
        <v/>
      </c>
      <c r="AW12" s="85" t="str">
        <f t="shared" ca="1" si="19"/>
        <v/>
      </c>
      <c r="AX12" s="128" t="str">
        <f t="shared" si="20"/>
        <v/>
      </c>
      <c r="AY12" s="128" t="str">
        <f t="shared" si="21"/>
        <v/>
      </c>
      <c r="AZ12" s="128" t="str">
        <f t="shared" si="22"/>
        <v/>
      </c>
      <c r="BA12" s="128" t="str">
        <f t="shared" si="23"/>
        <v/>
      </c>
      <c r="BB12" s="60" t="str">
        <f t="shared" si="24"/>
        <v/>
      </c>
      <c r="BC12" s="61" t="str">
        <f t="shared" si="25"/>
        <v/>
      </c>
      <c r="BD12" s="62" t="str">
        <f t="shared" si="26"/>
        <v/>
      </c>
      <c r="BE12" s="61" t="str">
        <f t="shared" si="27"/>
        <v/>
      </c>
      <c r="BF12" s="62" t="str">
        <f t="shared" si="28"/>
        <v/>
      </c>
      <c r="BG12" s="64" t="str">
        <f t="shared" si="29"/>
        <v/>
      </c>
      <c r="BH12" s="63" t="str">
        <f t="shared" si="30"/>
        <v/>
      </c>
      <c r="BI12" s="65" t="str">
        <f t="shared" si="31"/>
        <v/>
      </c>
      <c r="BJ12" s="63" t="str">
        <f t="shared" si="32"/>
        <v/>
      </c>
      <c r="BK12" s="61" t="str">
        <f t="shared" si="33"/>
        <v/>
      </c>
      <c r="BL12" s="62" t="str">
        <f t="shared" si="34"/>
        <v/>
      </c>
      <c r="BM12" s="61" t="str">
        <f t="shared" si="35"/>
        <v/>
      </c>
      <c r="BN12" s="63" t="str">
        <f t="shared" si="36"/>
        <v/>
      </c>
      <c r="BO12" s="61" t="str">
        <f t="shared" si="37"/>
        <v/>
      </c>
      <c r="BP12" s="63" t="str">
        <f t="shared" si="38"/>
        <v/>
      </c>
      <c r="BQ12" s="66" t="str">
        <f t="shared" si="39"/>
        <v/>
      </c>
      <c r="BR12" s="68" t="str">
        <f t="shared" si="40"/>
        <v/>
      </c>
    </row>
    <row r="13" spans="1:70">
      <c r="A13" s="59">
        <f>IF(表示変換!A13="","",表示変換!A13)</f>
        <v>8</v>
      </c>
      <c r="B13" s="82" t="str">
        <f>IF(表示変換!B13="","",表示変換!B13)</f>
        <v/>
      </c>
      <c r="C13" s="82" t="str">
        <f ca="1">IF(表示変換!D13="","",表示変換!D13)</f>
        <v/>
      </c>
      <c r="D13" s="82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41"/>
        <v/>
      </c>
      <c r="M13" s="106" t="str">
        <f>IF(表示変換!Q13="","",表示変換!Q13)</f>
        <v/>
      </c>
      <c r="N13" s="118" t="str">
        <f t="shared" si="6"/>
        <v/>
      </c>
      <c r="O13" s="106" t="str">
        <f>IF(表示変換!R13="","",表示変換!R13)</f>
        <v/>
      </c>
      <c r="P13" s="116" t="str">
        <f t="shared" si="7"/>
        <v/>
      </c>
      <c r="Q13" s="105" t="str">
        <f>IF(表示変換!S13="","",表示変換!S13)</f>
        <v/>
      </c>
      <c r="R13" s="116" t="str">
        <f t="shared" si="8"/>
        <v/>
      </c>
      <c r="S13" s="106" t="str">
        <f>IF(表示変換!T13="","",表示変換!T13)</f>
        <v/>
      </c>
      <c r="T13" s="116" t="str">
        <f t="shared" si="9"/>
        <v/>
      </c>
      <c r="U13" s="106" t="str">
        <f>IF(表示変換!U13="","",表示変換!U13)</f>
        <v/>
      </c>
      <c r="V13" s="119" t="str">
        <f t="shared" si="10"/>
        <v/>
      </c>
      <c r="W13" s="67" t="str">
        <f t="shared" si="11"/>
        <v/>
      </c>
      <c r="X13" s="207" t="str">
        <f t="shared" si="12"/>
        <v/>
      </c>
      <c r="Z13" s="50">
        <f t="shared" si="42"/>
        <v>8</v>
      </c>
      <c r="AA13" s="254" t="str">
        <f>IF(表示変換!B13="","",表示変換!B13)</f>
        <v/>
      </c>
      <c r="AB13" s="112" t="str">
        <f>IF(表示変換!C13="","",表示変換!C13)</f>
        <v/>
      </c>
      <c r="AC13" s="82" t="str">
        <f>IF(AB13="","",DATEDIF(AB13,入力!$C$3,"Y"))</f>
        <v/>
      </c>
      <c r="AD13" s="82" t="str">
        <f ca="1">IF(表示変換!D13="","",表示変換!D13)</f>
        <v/>
      </c>
      <c r="AE13" s="82" t="str">
        <f>IF(表示変換!E13="","",表示変換!E13)</f>
        <v/>
      </c>
      <c r="AF13" s="82" t="str">
        <f>IF(表示変換!F13="","",表示変換!F13)</f>
        <v/>
      </c>
      <c r="AG13" s="82" t="str">
        <f>IF(表示変換!G13="","",表示変換!G13)</f>
        <v/>
      </c>
      <c r="AH13" s="82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3"/>
        <v/>
      </c>
      <c r="AL13" s="85" t="str">
        <f>IF(表示変換!L13="","",表示変換!L13)</f>
        <v/>
      </c>
      <c r="AM13" s="138" t="str">
        <f>IF(表示変換!M13="","",表示変換!M13)</f>
        <v/>
      </c>
      <c r="AN13" s="133" t="str">
        <f t="shared" si="14"/>
        <v/>
      </c>
      <c r="AO13" s="133" t="str">
        <f t="shared" si="15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6"/>
        <v/>
      </c>
      <c r="AT13" s="131"/>
      <c r="AU13" s="134">
        <f t="shared" si="17"/>
        <v>8</v>
      </c>
      <c r="AV13" s="85" t="str">
        <f t="shared" si="18"/>
        <v/>
      </c>
      <c r="AW13" s="85" t="str">
        <f t="shared" ca="1" si="19"/>
        <v/>
      </c>
      <c r="AX13" s="128" t="str">
        <f t="shared" si="20"/>
        <v/>
      </c>
      <c r="AY13" s="128" t="str">
        <f t="shared" si="21"/>
        <v/>
      </c>
      <c r="AZ13" s="128" t="str">
        <f t="shared" si="22"/>
        <v/>
      </c>
      <c r="BA13" s="128" t="str">
        <f t="shared" si="23"/>
        <v/>
      </c>
      <c r="BB13" s="60" t="str">
        <f t="shared" si="24"/>
        <v/>
      </c>
      <c r="BC13" s="61" t="str">
        <f t="shared" si="25"/>
        <v/>
      </c>
      <c r="BD13" s="62" t="str">
        <f t="shared" si="26"/>
        <v/>
      </c>
      <c r="BE13" s="61" t="str">
        <f t="shared" si="27"/>
        <v/>
      </c>
      <c r="BF13" s="62" t="str">
        <f t="shared" si="28"/>
        <v/>
      </c>
      <c r="BG13" s="64" t="str">
        <f t="shared" si="29"/>
        <v/>
      </c>
      <c r="BH13" s="63" t="str">
        <f t="shared" si="30"/>
        <v/>
      </c>
      <c r="BI13" s="65" t="str">
        <f t="shared" si="31"/>
        <v/>
      </c>
      <c r="BJ13" s="63" t="str">
        <f t="shared" si="32"/>
        <v/>
      </c>
      <c r="BK13" s="61" t="str">
        <f t="shared" si="33"/>
        <v/>
      </c>
      <c r="BL13" s="62" t="str">
        <f t="shared" si="34"/>
        <v/>
      </c>
      <c r="BM13" s="61" t="str">
        <f t="shared" si="35"/>
        <v/>
      </c>
      <c r="BN13" s="63" t="str">
        <f t="shared" si="36"/>
        <v/>
      </c>
      <c r="BO13" s="61" t="str">
        <f t="shared" si="37"/>
        <v/>
      </c>
      <c r="BP13" s="63" t="str">
        <f t="shared" si="38"/>
        <v/>
      </c>
      <c r="BQ13" s="66" t="str">
        <f t="shared" si="39"/>
        <v/>
      </c>
      <c r="BR13" s="68" t="str">
        <f t="shared" si="40"/>
        <v/>
      </c>
    </row>
    <row r="14" spans="1:70">
      <c r="A14" s="59">
        <f>IF(表示変換!A14="","",表示変換!A14)</f>
        <v>9</v>
      </c>
      <c r="B14" s="82" t="str">
        <f>IF(表示変換!B14="","",表示変換!B14)</f>
        <v/>
      </c>
      <c r="C14" s="82" t="str">
        <f ca="1">IF(表示変換!D14="","",表示変換!D14)</f>
        <v/>
      </c>
      <c r="D14" s="82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41"/>
        <v/>
      </c>
      <c r="M14" s="106" t="str">
        <f>IF(表示変換!Q14="","",表示変換!Q14)</f>
        <v/>
      </c>
      <c r="N14" s="118" t="str">
        <f t="shared" si="6"/>
        <v/>
      </c>
      <c r="O14" s="106" t="str">
        <f>IF(表示変換!R14="","",表示変換!R14)</f>
        <v/>
      </c>
      <c r="P14" s="116" t="str">
        <f t="shared" si="7"/>
        <v/>
      </c>
      <c r="Q14" s="105" t="str">
        <f>IF(表示変換!S14="","",表示変換!S14)</f>
        <v/>
      </c>
      <c r="R14" s="116" t="str">
        <f t="shared" si="8"/>
        <v/>
      </c>
      <c r="S14" s="106" t="str">
        <f>IF(表示変換!T14="","",表示変換!T14)</f>
        <v/>
      </c>
      <c r="T14" s="116" t="str">
        <f t="shared" si="9"/>
        <v/>
      </c>
      <c r="U14" s="106" t="str">
        <f>IF(表示変換!U14="","",表示変換!U14)</f>
        <v/>
      </c>
      <c r="V14" s="119" t="str">
        <f t="shared" si="10"/>
        <v/>
      </c>
      <c r="W14" s="67" t="str">
        <f t="shared" si="11"/>
        <v/>
      </c>
      <c r="X14" s="207" t="str">
        <f t="shared" si="12"/>
        <v/>
      </c>
      <c r="Z14" s="50">
        <f t="shared" si="42"/>
        <v>9</v>
      </c>
      <c r="AA14" s="254" t="str">
        <f>IF(表示変換!B14="","",表示変換!B14)</f>
        <v/>
      </c>
      <c r="AB14" s="112" t="str">
        <f>IF(表示変換!C14="","",表示変換!C14)</f>
        <v/>
      </c>
      <c r="AC14" s="82" t="str">
        <f>IF(AB14="","",DATEDIF(AB14,入力!$C$3,"Y"))</f>
        <v/>
      </c>
      <c r="AD14" s="82" t="str">
        <f ca="1">IF(表示変換!D14="","",表示変換!D14)</f>
        <v/>
      </c>
      <c r="AE14" s="82" t="str">
        <f>IF(表示変換!E14="","",表示変換!E14)</f>
        <v/>
      </c>
      <c r="AF14" s="82" t="str">
        <f>IF(表示変換!F14="","",表示変換!F14)</f>
        <v/>
      </c>
      <c r="AG14" s="82" t="str">
        <f>IF(表示変換!G14="","",表示変換!G14)</f>
        <v/>
      </c>
      <c r="AH14" s="82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3"/>
        <v/>
      </c>
      <c r="AL14" s="85" t="str">
        <f>IF(表示変換!L14="","",表示変換!L14)</f>
        <v/>
      </c>
      <c r="AM14" s="138" t="str">
        <f>IF(表示変換!M14="","",表示変換!M14)</f>
        <v/>
      </c>
      <c r="AN14" s="133" t="str">
        <f t="shared" si="14"/>
        <v/>
      </c>
      <c r="AO14" s="133" t="str">
        <f t="shared" si="15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6"/>
        <v/>
      </c>
      <c r="AT14" s="131"/>
      <c r="AU14" s="134">
        <f t="shared" si="17"/>
        <v>9</v>
      </c>
      <c r="AV14" s="85" t="str">
        <f t="shared" si="18"/>
        <v/>
      </c>
      <c r="AW14" s="85" t="str">
        <f t="shared" ca="1" si="19"/>
        <v/>
      </c>
      <c r="AX14" s="128" t="str">
        <f t="shared" si="20"/>
        <v/>
      </c>
      <c r="AY14" s="128" t="str">
        <f t="shared" si="21"/>
        <v/>
      </c>
      <c r="AZ14" s="128" t="str">
        <f t="shared" si="22"/>
        <v/>
      </c>
      <c r="BA14" s="128" t="str">
        <f t="shared" si="23"/>
        <v/>
      </c>
      <c r="BB14" s="60" t="str">
        <f t="shared" si="24"/>
        <v/>
      </c>
      <c r="BC14" s="61" t="str">
        <f t="shared" si="25"/>
        <v/>
      </c>
      <c r="BD14" s="62" t="str">
        <f t="shared" si="26"/>
        <v/>
      </c>
      <c r="BE14" s="61" t="str">
        <f t="shared" si="27"/>
        <v/>
      </c>
      <c r="BF14" s="62" t="str">
        <f t="shared" si="28"/>
        <v/>
      </c>
      <c r="BG14" s="64" t="str">
        <f t="shared" si="29"/>
        <v/>
      </c>
      <c r="BH14" s="63" t="str">
        <f t="shared" si="30"/>
        <v/>
      </c>
      <c r="BI14" s="65" t="str">
        <f t="shared" si="31"/>
        <v/>
      </c>
      <c r="BJ14" s="63" t="str">
        <f t="shared" si="32"/>
        <v/>
      </c>
      <c r="BK14" s="61" t="str">
        <f t="shared" si="33"/>
        <v/>
      </c>
      <c r="BL14" s="62" t="str">
        <f t="shared" si="34"/>
        <v/>
      </c>
      <c r="BM14" s="61" t="str">
        <f t="shared" si="35"/>
        <v/>
      </c>
      <c r="BN14" s="63" t="str">
        <f t="shared" si="36"/>
        <v/>
      </c>
      <c r="BO14" s="61" t="str">
        <f t="shared" si="37"/>
        <v/>
      </c>
      <c r="BP14" s="63" t="str">
        <f t="shared" si="38"/>
        <v/>
      </c>
      <c r="BQ14" s="66" t="str">
        <f t="shared" si="39"/>
        <v/>
      </c>
      <c r="BR14" s="68" t="str">
        <f t="shared" si="40"/>
        <v/>
      </c>
    </row>
    <row r="15" spans="1:70">
      <c r="A15" s="59">
        <f>IF(表示変換!A15="","",表示変換!A15)</f>
        <v>10</v>
      </c>
      <c r="B15" s="82" t="str">
        <f>IF(表示変換!B15="","",表示変換!B15)</f>
        <v/>
      </c>
      <c r="C15" s="82" t="str">
        <f ca="1">IF(表示変換!D15="","",表示変換!D15)</f>
        <v/>
      </c>
      <c r="D15" s="82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41"/>
        <v/>
      </c>
      <c r="M15" s="106" t="str">
        <f>IF(表示変換!Q15="","",表示変換!Q15)</f>
        <v/>
      </c>
      <c r="N15" s="118" t="str">
        <f t="shared" si="6"/>
        <v/>
      </c>
      <c r="O15" s="106" t="str">
        <f>IF(表示変換!R15="","",表示変換!R15)</f>
        <v/>
      </c>
      <c r="P15" s="116" t="str">
        <f t="shared" si="7"/>
        <v/>
      </c>
      <c r="Q15" s="105" t="str">
        <f>IF(表示変換!S15="","",表示変換!S15)</f>
        <v/>
      </c>
      <c r="R15" s="116" t="str">
        <f t="shared" si="8"/>
        <v/>
      </c>
      <c r="S15" s="106" t="str">
        <f>IF(表示変換!T15="","",表示変換!T15)</f>
        <v/>
      </c>
      <c r="T15" s="116" t="str">
        <f t="shared" si="9"/>
        <v/>
      </c>
      <c r="U15" s="106" t="str">
        <f>IF(表示変換!U15="","",表示変換!U15)</f>
        <v/>
      </c>
      <c r="V15" s="119" t="str">
        <f t="shared" si="10"/>
        <v/>
      </c>
      <c r="W15" s="67" t="str">
        <f t="shared" si="11"/>
        <v/>
      </c>
      <c r="X15" s="207" t="str">
        <f t="shared" si="12"/>
        <v/>
      </c>
      <c r="Z15" s="50">
        <f t="shared" si="42"/>
        <v>10</v>
      </c>
      <c r="AA15" s="254" t="str">
        <f>IF(表示変換!B15="","",表示変換!B15)</f>
        <v/>
      </c>
      <c r="AB15" s="112" t="str">
        <f>IF(表示変換!C15="","",表示変換!C15)</f>
        <v/>
      </c>
      <c r="AC15" s="82" t="str">
        <f>IF(AB15="","",DATEDIF(AB15,入力!$C$3,"Y"))</f>
        <v/>
      </c>
      <c r="AD15" s="82" t="str">
        <f ca="1">IF(表示変換!D15="","",表示変換!D15)</f>
        <v/>
      </c>
      <c r="AE15" s="82" t="str">
        <f>IF(表示変換!E15="","",表示変換!E15)</f>
        <v/>
      </c>
      <c r="AF15" s="82" t="str">
        <f>IF(表示変換!F15="","",表示変換!F15)</f>
        <v/>
      </c>
      <c r="AG15" s="82" t="str">
        <f>IF(表示変換!G15="","",表示変換!G15)</f>
        <v/>
      </c>
      <c r="AH15" s="82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3"/>
        <v/>
      </c>
      <c r="AL15" s="85" t="str">
        <f>IF(表示変換!L15="","",表示変換!L15)</f>
        <v/>
      </c>
      <c r="AM15" s="138" t="str">
        <f>IF(表示変換!M15="","",表示変換!M15)</f>
        <v/>
      </c>
      <c r="AN15" s="133" t="str">
        <f t="shared" si="14"/>
        <v/>
      </c>
      <c r="AO15" s="133" t="str">
        <f t="shared" si="15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6"/>
        <v/>
      </c>
      <c r="AT15" s="131"/>
      <c r="AU15" s="134">
        <f t="shared" si="17"/>
        <v>10</v>
      </c>
      <c r="AV15" s="85" t="str">
        <f t="shared" si="18"/>
        <v/>
      </c>
      <c r="AW15" s="85" t="str">
        <f t="shared" ca="1" si="19"/>
        <v/>
      </c>
      <c r="AX15" s="128" t="str">
        <f t="shared" si="20"/>
        <v/>
      </c>
      <c r="AY15" s="128" t="str">
        <f t="shared" si="21"/>
        <v/>
      </c>
      <c r="AZ15" s="128" t="str">
        <f t="shared" si="22"/>
        <v/>
      </c>
      <c r="BA15" s="128" t="str">
        <f t="shared" si="23"/>
        <v/>
      </c>
      <c r="BB15" s="60" t="str">
        <f t="shared" si="24"/>
        <v/>
      </c>
      <c r="BC15" s="61" t="str">
        <f t="shared" si="25"/>
        <v/>
      </c>
      <c r="BD15" s="62" t="str">
        <f t="shared" si="26"/>
        <v/>
      </c>
      <c r="BE15" s="61" t="str">
        <f t="shared" si="27"/>
        <v/>
      </c>
      <c r="BF15" s="62" t="str">
        <f t="shared" si="28"/>
        <v/>
      </c>
      <c r="BG15" s="64" t="str">
        <f t="shared" si="29"/>
        <v/>
      </c>
      <c r="BH15" s="63" t="str">
        <f t="shared" si="30"/>
        <v/>
      </c>
      <c r="BI15" s="65" t="str">
        <f t="shared" si="31"/>
        <v/>
      </c>
      <c r="BJ15" s="63" t="str">
        <f t="shared" si="32"/>
        <v/>
      </c>
      <c r="BK15" s="61" t="str">
        <f t="shared" si="33"/>
        <v/>
      </c>
      <c r="BL15" s="62" t="str">
        <f t="shared" si="34"/>
        <v/>
      </c>
      <c r="BM15" s="61" t="str">
        <f t="shared" si="35"/>
        <v/>
      </c>
      <c r="BN15" s="63" t="str">
        <f t="shared" si="36"/>
        <v/>
      </c>
      <c r="BO15" s="61" t="str">
        <f t="shared" si="37"/>
        <v/>
      </c>
      <c r="BP15" s="63" t="str">
        <f t="shared" si="38"/>
        <v/>
      </c>
      <c r="BQ15" s="66" t="str">
        <f t="shared" si="39"/>
        <v/>
      </c>
      <c r="BR15" s="68" t="str">
        <f t="shared" si="40"/>
        <v/>
      </c>
    </row>
    <row r="16" spans="1:70">
      <c r="A16" s="59">
        <f>IF(表示変換!A16="","",表示変換!A16)</f>
        <v>11</v>
      </c>
      <c r="B16" s="82" t="str">
        <f>IF(表示変換!B16="","",表示変換!B16)</f>
        <v/>
      </c>
      <c r="C16" s="82" t="str">
        <f ca="1">IF(表示変換!D16="","",表示変換!D16)</f>
        <v/>
      </c>
      <c r="D16" s="82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41"/>
        <v/>
      </c>
      <c r="M16" s="106" t="str">
        <f>IF(表示変換!Q16="","",表示変換!Q16)</f>
        <v/>
      </c>
      <c r="N16" s="118" t="str">
        <f t="shared" si="6"/>
        <v/>
      </c>
      <c r="O16" s="106" t="str">
        <f>IF(表示変換!R16="","",表示変換!R16)</f>
        <v/>
      </c>
      <c r="P16" s="116" t="str">
        <f t="shared" si="7"/>
        <v/>
      </c>
      <c r="Q16" s="105" t="str">
        <f>IF(表示変換!S16="","",表示変換!S16)</f>
        <v/>
      </c>
      <c r="R16" s="116" t="str">
        <f t="shared" si="8"/>
        <v/>
      </c>
      <c r="S16" s="106" t="str">
        <f>IF(表示変換!T16="","",表示変換!T16)</f>
        <v/>
      </c>
      <c r="T16" s="116" t="str">
        <f t="shared" si="9"/>
        <v/>
      </c>
      <c r="U16" s="106" t="str">
        <f>IF(表示変換!U16="","",表示変換!U16)</f>
        <v/>
      </c>
      <c r="V16" s="119" t="str">
        <f t="shared" si="10"/>
        <v/>
      </c>
      <c r="W16" s="67" t="str">
        <f t="shared" si="11"/>
        <v/>
      </c>
      <c r="X16" s="207" t="str">
        <f t="shared" si="12"/>
        <v/>
      </c>
      <c r="Z16" s="50">
        <f t="shared" si="42"/>
        <v>11</v>
      </c>
      <c r="AA16" s="254" t="str">
        <f>IF(表示変換!B16="","",表示変換!B16)</f>
        <v/>
      </c>
      <c r="AB16" s="112" t="str">
        <f>IF(表示変換!C16="","",表示変換!C16)</f>
        <v/>
      </c>
      <c r="AC16" s="82" t="str">
        <f>IF(AB16="","",DATEDIF(AB16,入力!$C$3,"Y"))</f>
        <v/>
      </c>
      <c r="AD16" s="82" t="str">
        <f ca="1">IF(表示変換!D16="","",表示変換!D16)</f>
        <v/>
      </c>
      <c r="AE16" s="82" t="str">
        <f>IF(表示変換!E16="","",表示変換!E16)</f>
        <v/>
      </c>
      <c r="AF16" s="82" t="str">
        <f>IF(表示変換!F16="","",表示変換!F16)</f>
        <v/>
      </c>
      <c r="AG16" s="82" t="str">
        <f>IF(表示変換!G16="","",表示変換!G16)</f>
        <v/>
      </c>
      <c r="AH16" s="82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3"/>
        <v/>
      </c>
      <c r="AL16" s="85" t="str">
        <f>IF(表示変換!L16="","",表示変換!L16)</f>
        <v/>
      </c>
      <c r="AM16" s="138" t="str">
        <f>IF(表示変換!M16="","",表示変換!M16)</f>
        <v/>
      </c>
      <c r="AN16" s="133" t="str">
        <f t="shared" si="14"/>
        <v/>
      </c>
      <c r="AO16" s="133" t="str">
        <f t="shared" si="15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6"/>
        <v/>
      </c>
      <c r="AT16" s="131"/>
      <c r="AU16" s="134">
        <f t="shared" si="17"/>
        <v>11</v>
      </c>
      <c r="AV16" s="85" t="str">
        <f t="shared" si="18"/>
        <v/>
      </c>
      <c r="AW16" s="85" t="str">
        <f t="shared" ca="1" si="19"/>
        <v/>
      </c>
      <c r="AX16" s="128" t="str">
        <f t="shared" si="20"/>
        <v/>
      </c>
      <c r="AY16" s="128" t="str">
        <f t="shared" si="21"/>
        <v/>
      </c>
      <c r="AZ16" s="128" t="str">
        <f t="shared" si="22"/>
        <v/>
      </c>
      <c r="BA16" s="128" t="str">
        <f t="shared" si="23"/>
        <v/>
      </c>
      <c r="BB16" s="60" t="str">
        <f t="shared" si="24"/>
        <v/>
      </c>
      <c r="BC16" s="61" t="str">
        <f t="shared" si="25"/>
        <v/>
      </c>
      <c r="BD16" s="62" t="str">
        <f t="shared" si="26"/>
        <v/>
      </c>
      <c r="BE16" s="61" t="str">
        <f t="shared" si="27"/>
        <v/>
      </c>
      <c r="BF16" s="62" t="str">
        <f t="shared" si="28"/>
        <v/>
      </c>
      <c r="BG16" s="64" t="str">
        <f t="shared" si="29"/>
        <v/>
      </c>
      <c r="BH16" s="63" t="str">
        <f t="shared" si="30"/>
        <v/>
      </c>
      <c r="BI16" s="65" t="str">
        <f t="shared" si="31"/>
        <v/>
      </c>
      <c r="BJ16" s="63" t="str">
        <f t="shared" si="32"/>
        <v/>
      </c>
      <c r="BK16" s="61" t="str">
        <f t="shared" si="33"/>
        <v/>
      </c>
      <c r="BL16" s="62" t="str">
        <f t="shared" si="34"/>
        <v/>
      </c>
      <c r="BM16" s="61" t="str">
        <f t="shared" si="35"/>
        <v/>
      </c>
      <c r="BN16" s="63" t="str">
        <f t="shared" si="36"/>
        <v/>
      </c>
      <c r="BO16" s="61" t="str">
        <f t="shared" si="37"/>
        <v/>
      </c>
      <c r="BP16" s="63" t="str">
        <f t="shared" si="38"/>
        <v/>
      </c>
      <c r="BQ16" s="66" t="str">
        <f t="shared" si="39"/>
        <v/>
      </c>
      <c r="BR16" s="68" t="str">
        <f t="shared" si="40"/>
        <v/>
      </c>
    </row>
    <row r="17" spans="1:70">
      <c r="A17" s="59">
        <f>IF(表示変換!A17="","",表示変換!A17)</f>
        <v>12</v>
      </c>
      <c r="B17" s="82" t="str">
        <f>IF(表示変換!B17="","",表示変換!B17)</f>
        <v/>
      </c>
      <c r="C17" s="82" t="str">
        <f ca="1">IF(表示変換!D17="","",表示変換!D17)</f>
        <v/>
      </c>
      <c r="D17" s="82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41"/>
        <v/>
      </c>
      <c r="M17" s="106" t="str">
        <f>IF(表示変換!Q17="","",表示変換!Q17)</f>
        <v/>
      </c>
      <c r="N17" s="118" t="str">
        <f t="shared" si="6"/>
        <v/>
      </c>
      <c r="O17" s="106" t="str">
        <f>IF(表示変換!R17="","",表示変換!R17)</f>
        <v/>
      </c>
      <c r="P17" s="116" t="str">
        <f t="shared" si="7"/>
        <v/>
      </c>
      <c r="Q17" s="105" t="str">
        <f>IF(表示変換!S17="","",表示変換!S17)</f>
        <v/>
      </c>
      <c r="R17" s="116" t="str">
        <f t="shared" si="8"/>
        <v/>
      </c>
      <c r="S17" s="106" t="str">
        <f>IF(表示変換!T17="","",表示変換!T17)</f>
        <v/>
      </c>
      <c r="T17" s="116" t="str">
        <f t="shared" si="9"/>
        <v/>
      </c>
      <c r="U17" s="106" t="str">
        <f>IF(表示変換!U17="","",表示変換!U17)</f>
        <v/>
      </c>
      <c r="V17" s="119" t="str">
        <f t="shared" si="10"/>
        <v/>
      </c>
      <c r="W17" s="67" t="str">
        <f t="shared" si="11"/>
        <v/>
      </c>
      <c r="X17" s="207" t="str">
        <f t="shared" si="12"/>
        <v/>
      </c>
      <c r="Z17" s="50">
        <f t="shared" si="42"/>
        <v>12</v>
      </c>
      <c r="AA17" s="254" t="str">
        <f>IF(表示変換!B17="","",表示変換!B17)</f>
        <v/>
      </c>
      <c r="AB17" s="112" t="str">
        <f>IF(表示変換!C17="","",表示変換!C17)</f>
        <v/>
      </c>
      <c r="AC17" s="82" t="str">
        <f>IF(AB17="","",DATEDIF(AB17,入力!$C$3,"Y"))</f>
        <v/>
      </c>
      <c r="AD17" s="82" t="str">
        <f ca="1">IF(表示変換!D17="","",表示変換!D17)</f>
        <v/>
      </c>
      <c r="AE17" s="82" t="str">
        <f>IF(表示変換!E17="","",表示変換!E17)</f>
        <v/>
      </c>
      <c r="AF17" s="82" t="str">
        <f>IF(表示変換!F17="","",表示変換!F17)</f>
        <v/>
      </c>
      <c r="AG17" s="82" t="str">
        <f>IF(表示変換!G17="","",表示変換!G17)</f>
        <v/>
      </c>
      <c r="AH17" s="82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3"/>
        <v/>
      </c>
      <c r="AL17" s="85" t="str">
        <f>IF(表示変換!L17="","",表示変換!L17)</f>
        <v/>
      </c>
      <c r="AM17" s="138" t="str">
        <f>IF(表示変換!M17="","",表示変換!M17)</f>
        <v/>
      </c>
      <c r="AN17" s="133" t="str">
        <f t="shared" si="14"/>
        <v/>
      </c>
      <c r="AO17" s="133" t="str">
        <f t="shared" si="15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6"/>
        <v/>
      </c>
      <c r="AT17" s="131"/>
      <c r="AU17" s="134">
        <f t="shared" si="17"/>
        <v>12</v>
      </c>
      <c r="AV17" s="85" t="str">
        <f t="shared" si="18"/>
        <v/>
      </c>
      <c r="AW17" s="85" t="str">
        <f t="shared" ca="1" si="19"/>
        <v/>
      </c>
      <c r="AX17" s="128" t="str">
        <f t="shared" si="20"/>
        <v/>
      </c>
      <c r="AY17" s="128" t="str">
        <f t="shared" si="21"/>
        <v/>
      </c>
      <c r="AZ17" s="128" t="str">
        <f t="shared" si="22"/>
        <v/>
      </c>
      <c r="BA17" s="128" t="str">
        <f t="shared" si="23"/>
        <v/>
      </c>
      <c r="BB17" s="60" t="str">
        <f t="shared" si="24"/>
        <v/>
      </c>
      <c r="BC17" s="61" t="str">
        <f t="shared" si="25"/>
        <v/>
      </c>
      <c r="BD17" s="62" t="str">
        <f t="shared" si="26"/>
        <v/>
      </c>
      <c r="BE17" s="61" t="str">
        <f t="shared" si="27"/>
        <v/>
      </c>
      <c r="BF17" s="62" t="str">
        <f t="shared" si="28"/>
        <v/>
      </c>
      <c r="BG17" s="64" t="str">
        <f t="shared" si="29"/>
        <v/>
      </c>
      <c r="BH17" s="63" t="str">
        <f t="shared" si="30"/>
        <v/>
      </c>
      <c r="BI17" s="65" t="str">
        <f t="shared" si="31"/>
        <v/>
      </c>
      <c r="BJ17" s="63" t="str">
        <f t="shared" si="32"/>
        <v/>
      </c>
      <c r="BK17" s="61" t="str">
        <f t="shared" si="33"/>
        <v/>
      </c>
      <c r="BL17" s="62" t="str">
        <f t="shared" si="34"/>
        <v/>
      </c>
      <c r="BM17" s="61" t="str">
        <f t="shared" si="35"/>
        <v/>
      </c>
      <c r="BN17" s="63" t="str">
        <f t="shared" si="36"/>
        <v/>
      </c>
      <c r="BO17" s="61" t="str">
        <f t="shared" si="37"/>
        <v/>
      </c>
      <c r="BP17" s="63" t="str">
        <f t="shared" si="38"/>
        <v/>
      </c>
      <c r="BQ17" s="66" t="str">
        <f t="shared" si="39"/>
        <v/>
      </c>
      <c r="BR17" s="68" t="str">
        <f t="shared" si="40"/>
        <v/>
      </c>
    </row>
    <row r="18" spans="1:70">
      <c r="A18" s="59">
        <f>IF(表示変換!A18="","",表示変換!A18)</f>
        <v>13</v>
      </c>
      <c r="B18" s="82" t="str">
        <f>IF(表示変換!B18="","",表示変換!B18)</f>
        <v/>
      </c>
      <c r="C18" s="82" t="str">
        <f ca="1">IF(表示変換!D18="","",表示変換!D18)</f>
        <v/>
      </c>
      <c r="D18" s="82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41"/>
        <v/>
      </c>
      <c r="M18" s="106" t="str">
        <f>IF(表示変換!Q18="","",表示変換!Q18)</f>
        <v/>
      </c>
      <c r="N18" s="118" t="str">
        <f t="shared" si="6"/>
        <v/>
      </c>
      <c r="O18" s="106" t="str">
        <f>IF(表示変換!R18="","",表示変換!R18)</f>
        <v/>
      </c>
      <c r="P18" s="116" t="str">
        <f t="shared" si="7"/>
        <v/>
      </c>
      <c r="Q18" s="105" t="str">
        <f>IF(表示変換!S18="","",表示変換!S18)</f>
        <v/>
      </c>
      <c r="R18" s="116" t="str">
        <f t="shared" si="8"/>
        <v/>
      </c>
      <c r="S18" s="106" t="str">
        <f>IF(表示変換!T18="","",表示変換!T18)</f>
        <v/>
      </c>
      <c r="T18" s="116" t="str">
        <f t="shared" si="9"/>
        <v/>
      </c>
      <c r="U18" s="106" t="str">
        <f>IF(表示変換!U18="","",表示変換!U18)</f>
        <v/>
      </c>
      <c r="V18" s="119" t="str">
        <f t="shared" si="10"/>
        <v/>
      </c>
      <c r="W18" s="67" t="str">
        <f t="shared" si="11"/>
        <v/>
      </c>
      <c r="X18" s="207" t="str">
        <f t="shared" si="12"/>
        <v/>
      </c>
      <c r="Z18" s="50">
        <f t="shared" si="42"/>
        <v>13</v>
      </c>
      <c r="AA18" s="254" t="str">
        <f>IF(表示変換!B18="","",表示変換!B18)</f>
        <v/>
      </c>
      <c r="AB18" s="112" t="str">
        <f>IF(表示変換!C18="","",表示変換!C18)</f>
        <v/>
      </c>
      <c r="AC18" s="82" t="str">
        <f>IF(AB18="","",DATEDIF(AB18,入力!$C$3,"Y"))</f>
        <v/>
      </c>
      <c r="AD18" s="82" t="str">
        <f ca="1">IF(表示変換!D18="","",表示変換!D18)</f>
        <v/>
      </c>
      <c r="AE18" s="82" t="str">
        <f>IF(表示変換!E18="","",表示変換!E18)</f>
        <v/>
      </c>
      <c r="AF18" s="82" t="str">
        <f>IF(表示変換!F18="","",表示変換!F18)</f>
        <v/>
      </c>
      <c r="AG18" s="82" t="str">
        <f>IF(表示変換!G18="","",表示変換!G18)</f>
        <v/>
      </c>
      <c r="AH18" s="82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3"/>
        <v/>
      </c>
      <c r="AL18" s="85" t="str">
        <f>IF(表示変換!L18="","",表示変換!L18)</f>
        <v/>
      </c>
      <c r="AM18" s="138" t="str">
        <f>IF(表示変換!M18="","",表示変換!M18)</f>
        <v/>
      </c>
      <c r="AN18" s="133" t="str">
        <f t="shared" si="14"/>
        <v/>
      </c>
      <c r="AO18" s="133" t="str">
        <f t="shared" si="15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6"/>
        <v/>
      </c>
      <c r="AT18" s="131"/>
      <c r="AU18" s="134">
        <f t="shared" si="17"/>
        <v>13</v>
      </c>
      <c r="AV18" s="85" t="str">
        <f t="shared" si="18"/>
        <v/>
      </c>
      <c r="AW18" s="85" t="str">
        <f t="shared" ca="1" si="19"/>
        <v/>
      </c>
      <c r="AX18" s="128" t="str">
        <f t="shared" si="20"/>
        <v/>
      </c>
      <c r="AY18" s="128" t="str">
        <f t="shared" si="21"/>
        <v/>
      </c>
      <c r="AZ18" s="128" t="str">
        <f t="shared" si="22"/>
        <v/>
      </c>
      <c r="BA18" s="128" t="str">
        <f t="shared" si="23"/>
        <v/>
      </c>
      <c r="BB18" s="60" t="str">
        <f t="shared" si="24"/>
        <v/>
      </c>
      <c r="BC18" s="61" t="str">
        <f t="shared" si="25"/>
        <v/>
      </c>
      <c r="BD18" s="62" t="str">
        <f t="shared" si="26"/>
        <v/>
      </c>
      <c r="BE18" s="61" t="str">
        <f t="shared" si="27"/>
        <v/>
      </c>
      <c r="BF18" s="62" t="str">
        <f t="shared" si="28"/>
        <v/>
      </c>
      <c r="BG18" s="64" t="str">
        <f t="shared" si="29"/>
        <v/>
      </c>
      <c r="BH18" s="63" t="str">
        <f t="shared" si="30"/>
        <v/>
      </c>
      <c r="BI18" s="65" t="str">
        <f t="shared" si="31"/>
        <v/>
      </c>
      <c r="BJ18" s="63" t="str">
        <f t="shared" si="32"/>
        <v/>
      </c>
      <c r="BK18" s="61" t="str">
        <f t="shared" si="33"/>
        <v/>
      </c>
      <c r="BL18" s="62" t="str">
        <f t="shared" si="34"/>
        <v/>
      </c>
      <c r="BM18" s="61" t="str">
        <f t="shared" si="35"/>
        <v/>
      </c>
      <c r="BN18" s="63" t="str">
        <f t="shared" si="36"/>
        <v/>
      </c>
      <c r="BO18" s="61" t="str">
        <f t="shared" si="37"/>
        <v/>
      </c>
      <c r="BP18" s="63" t="str">
        <f t="shared" si="38"/>
        <v/>
      </c>
      <c r="BQ18" s="66" t="str">
        <f t="shared" si="39"/>
        <v/>
      </c>
      <c r="BR18" s="68" t="str">
        <f t="shared" si="40"/>
        <v/>
      </c>
    </row>
    <row r="19" spans="1:70">
      <c r="A19" s="59">
        <f>IF(表示変換!A19="","",表示変換!A19)</f>
        <v>14</v>
      </c>
      <c r="B19" s="82" t="str">
        <f>IF(表示変換!B19="","",表示変換!B19)</f>
        <v/>
      </c>
      <c r="C19" s="82" t="str">
        <f ca="1">IF(表示変換!D19="","",表示変換!D19)</f>
        <v/>
      </c>
      <c r="D19" s="82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41"/>
        <v/>
      </c>
      <c r="M19" s="106" t="str">
        <f>IF(表示変換!Q19="","",表示変換!Q19)</f>
        <v/>
      </c>
      <c r="N19" s="118" t="str">
        <f t="shared" si="6"/>
        <v/>
      </c>
      <c r="O19" s="106" t="str">
        <f>IF(表示変換!R19="","",表示変換!R19)</f>
        <v/>
      </c>
      <c r="P19" s="116" t="str">
        <f t="shared" si="7"/>
        <v/>
      </c>
      <c r="Q19" s="105" t="str">
        <f>IF(表示変換!S19="","",表示変換!S19)</f>
        <v/>
      </c>
      <c r="R19" s="116" t="str">
        <f t="shared" si="8"/>
        <v/>
      </c>
      <c r="S19" s="106" t="str">
        <f>IF(表示変換!T19="","",表示変換!T19)</f>
        <v/>
      </c>
      <c r="T19" s="116" t="str">
        <f t="shared" si="9"/>
        <v/>
      </c>
      <c r="U19" s="106" t="str">
        <f>IF(表示変換!U19="","",表示変換!U19)</f>
        <v/>
      </c>
      <c r="V19" s="119" t="str">
        <f t="shared" si="10"/>
        <v/>
      </c>
      <c r="W19" s="67" t="str">
        <f t="shared" si="11"/>
        <v/>
      </c>
      <c r="X19" s="207" t="str">
        <f t="shared" si="12"/>
        <v/>
      </c>
      <c r="Z19" s="50">
        <f t="shared" si="42"/>
        <v>14</v>
      </c>
      <c r="AA19" s="254" t="str">
        <f>IF(表示変換!B19="","",表示変換!B19)</f>
        <v/>
      </c>
      <c r="AB19" s="112" t="str">
        <f>IF(表示変換!C19="","",表示変換!C19)</f>
        <v/>
      </c>
      <c r="AC19" s="82" t="str">
        <f>IF(AB19="","",DATEDIF(AB19,入力!$C$3,"Y"))</f>
        <v/>
      </c>
      <c r="AD19" s="82" t="str">
        <f ca="1">IF(表示変換!D19="","",表示変換!D19)</f>
        <v/>
      </c>
      <c r="AE19" s="82" t="str">
        <f>IF(表示変換!E19="","",表示変換!E19)</f>
        <v/>
      </c>
      <c r="AF19" s="82" t="str">
        <f>IF(表示変換!F19="","",表示変換!F19)</f>
        <v/>
      </c>
      <c r="AG19" s="82" t="str">
        <f>IF(表示変換!G19="","",表示変換!G19)</f>
        <v/>
      </c>
      <c r="AH19" s="82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3"/>
        <v/>
      </c>
      <c r="AL19" s="85" t="str">
        <f>IF(表示変換!L19="","",表示変換!L19)</f>
        <v/>
      </c>
      <c r="AM19" s="138" t="str">
        <f>IF(表示変換!M19="","",表示変換!M19)</f>
        <v/>
      </c>
      <c r="AN19" s="133" t="str">
        <f t="shared" si="14"/>
        <v/>
      </c>
      <c r="AO19" s="133" t="str">
        <f t="shared" si="15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6"/>
        <v/>
      </c>
      <c r="AT19" s="131"/>
      <c r="AU19" s="134">
        <f t="shared" si="17"/>
        <v>14</v>
      </c>
      <c r="AV19" s="85" t="str">
        <f t="shared" si="18"/>
        <v/>
      </c>
      <c r="AW19" s="85" t="str">
        <f t="shared" ca="1" si="19"/>
        <v/>
      </c>
      <c r="AX19" s="128" t="str">
        <f t="shared" si="20"/>
        <v/>
      </c>
      <c r="AY19" s="128" t="str">
        <f t="shared" si="21"/>
        <v/>
      </c>
      <c r="AZ19" s="128" t="str">
        <f t="shared" si="22"/>
        <v/>
      </c>
      <c r="BA19" s="128" t="str">
        <f t="shared" si="23"/>
        <v/>
      </c>
      <c r="BB19" s="60" t="str">
        <f t="shared" si="24"/>
        <v/>
      </c>
      <c r="BC19" s="61" t="str">
        <f t="shared" si="25"/>
        <v/>
      </c>
      <c r="BD19" s="62" t="str">
        <f t="shared" si="26"/>
        <v/>
      </c>
      <c r="BE19" s="61" t="str">
        <f t="shared" si="27"/>
        <v/>
      </c>
      <c r="BF19" s="62" t="str">
        <f t="shared" si="28"/>
        <v/>
      </c>
      <c r="BG19" s="64" t="str">
        <f t="shared" si="29"/>
        <v/>
      </c>
      <c r="BH19" s="63" t="str">
        <f t="shared" si="30"/>
        <v/>
      </c>
      <c r="BI19" s="65" t="str">
        <f t="shared" si="31"/>
        <v/>
      </c>
      <c r="BJ19" s="63" t="str">
        <f t="shared" si="32"/>
        <v/>
      </c>
      <c r="BK19" s="61" t="str">
        <f t="shared" si="33"/>
        <v/>
      </c>
      <c r="BL19" s="62" t="str">
        <f t="shared" si="34"/>
        <v/>
      </c>
      <c r="BM19" s="61" t="str">
        <f t="shared" si="35"/>
        <v/>
      </c>
      <c r="BN19" s="63" t="str">
        <f t="shared" si="36"/>
        <v/>
      </c>
      <c r="BO19" s="61" t="str">
        <f t="shared" si="37"/>
        <v/>
      </c>
      <c r="BP19" s="63" t="str">
        <f t="shared" si="38"/>
        <v/>
      </c>
      <c r="BQ19" s="66" t="str">
        <f t="shared" si="39"/>
        <v/>
      </c>
      <c r="BR19" s="68" t="str">
        <f t="shared" si="40"/>
        <v/>
      </c>
    </row>
    <row r="20" spans="1:70">
      <c r="A20" s="59">
        <f>IF(表示変換!A20="","",表示変換!A20)</f>
        <v>15</v>
      </c>
      <c r="B20" s="82" t="str">
        <f>IF(表示変換!B20="","",表示変換!B20)</f>
        <v/>
      </c>
      <c r="C20" s="82" t="str">
        <f ca="1">IF(表示変換!D20="","",表示変換!D20)</f>
        <v/>
      </c>
      <c r="D20" s="82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41"/>
        <v/>
      </c>
      <c r="M20" s="106" t="str">
        <f>IF(表示変換!Q20="","",表示変換!Q20)</f>
        <v/>
      </c>
      <c r="N20" s="118" t="str">
        <f t="shared" si="6"/>
        <v/>
      </c>
      <c r="O20" s="106" t="str">
        <f>IF(表示変換!R20="","",表示変換!R20)</f>
        <v/>
      </c>
      <c r="P20" s="116" t="str">
        <f t="shared" si="7"/>
        <v/>
      </c>
      <c r="Q20" s="105" t="str">
        <f>IF(表示変換!S20="","",表示変換!S20)</f>
        <v/>
      </c>
      <c r="R20" s="116" t="str">
        <f t="shared" si="8"/>
        <v/>
      </c>
      <c r="S20" s="106" t="str">
        <f>IF(表示変換!T20="","",表示変換!T20)</f>
        <v/>
      </c>
      <c r="T20" s="116" t="str">
        <f t="shared" si="9"/>
        <v/>
      </c>
      <c r="U20" s="106" t="str">
        <f>IF(表示変換!U20="","",表示変換!U20)</f>
        <v/>
      </c>
      <c r="V20" s="119" t="str">
        <f t="shared" si="10"/>
        <v/>
      </c>
      <c r="W20" s="67" t="str">
        <f t="shared" si="11"/>
        <v/>
      </c>
      <c r="X20" s="207" t="str">
        <f t="shared" si="12"/>
        <v/>
      </c>
      <c r="Z20" s="50">
        <f t="shared" si="42"/>
        <v>15</v>
      </c>
      <c r="AA20" s="254" t="str">
        <f>IF(表示変換!B20="","",表示変換!B20)</f>
        <v/>
      </c>
      <c r="AB20" s="112" t="str">
        <f>IF(表示変換!C20="","",表示変換!C20)</f>
        <v/>
      </c>
      <c r="AC20" s="82" t="str">
        <f>IF(AB20="","",DATEDIF(AB20,入力!$C$3,"Y"))</f>
        <v/>
      </c>
      <c r="AD20" s="82" t="str">
        <f ca="1">IF(表示変換!D20="","",表示変換!D20)</f>
        <v/>
      </c>
      <c r="AE20" s="82" t="str">
        <f>IF(表示変換!E20="","",表示変換!E20)</f>
        <v/>
      </c>
      <c r="AF20" s="82" t="str">
        <f>IF(表示変換!F20="","",表示変換!F20)</f>
        <v/>
      </c>
      <c r="AG20" s="82" t="str">
        <f>IF(表示変換!G20="","",表示変換!G20)</f>
        <v/>
      </c>
      <c r="AH20" s="82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3"/>
        <v/>
      </c>
      <c r="AL20" s="85" t="str">
        <f>IF(表示変換!L20="","",表示変換!L20)</f>
        <v/>
      </c>
      <c r="AM20" s="138" t="str">
        <f>IF(表示変換!M20="","",表示変換!M20)</f>
        <v/>
      </c>
      <c r="AN20" s="133" t="str">
        <f t="shared" si="14"/>
        <v/>
      </c>
      <c r="AO20" s="133" t="str">
        <f t="shared" si="15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6"/>
        <v/>
      </c>
      <c r="AT20" s="131"/>
      <c r="AU20" s="134">
        <f t="shared" si="17"/>
        <v>15</v>
      </c>
      <c r="AV20" s="85" t="str">
        <f t="shared" si="18"/>
        <v/>
      </c>
      <c r="AW20" s="85" t="str">
        <f t="shared" ca="1" si="19"/>
        <v/>
      </c>
      <c r="AX20" s="128" t="str">
        <f t="shared" si="20"/>
        <v/>
      </c>
      <c r="AY20" s="128" t="str">
        <f t="shared" si="21"/>
        <v/>
      </c>
      <c r="AZ20" s="128" t="str">
        <f t="shared" si="22"/>
        <v/>
      </c>
      <c r="BA20" s="128" t="str">
        <f t="shared" si="23"/>
        <v/>
      </c>
      <c r="BB20" s="60" t="str">
        <f t="shared" si="24"/>
        <v/>
      </c>
      <c r="BC20" s="61" t="str">
        <f t="shared" si="25"/>
        <v/>
      </c>
      <c r="BD20" s="62" t="str">
        <f t="shared" si="26"/>
        <v/>
      </c>
      <c r="BE20" s="61" t="str">
        <f t="shared" si="27"/>
        <v/>
      </c>
      <c r="BF20" s="62" t="str">
        <f t="shared" si="28"/>
        <v/>
      </c>
      <c r="BG20" s="64" t="str">
        <f t="shared" si="29"/>
        <v/>
      </c>
      <c r="BH20" s="63" t="str">
        <f t="shared" si="30"/>
        <v/>
      </c>
      <c r="BI20" s="65" t="str">
        <f t="shared" si="31"/>
        <v/>
      </c>
      <c r="BJ20" s="63" t="str">
        <f t="shared" si="32"/>
        <v/>
      </c>
      <c r="BK20" s="61" t="str">
        <f t="shared" si="33"/>
        <v/>
      </c>
      <c r="BL20" s="62" t="str">
        <f t="shared" si="34"/>
        <v/>
      </c>
      <c r="BM20" s="61" t="str">
        <f t="shared" si="35"/>
        <v/>
      </c>
      <c r="BN20" s="63" t="str">
        <f t="shared" si="36"/>
        <v/>
      </c>
      <c r="BO20" s="61" t="str">
        <f t="shared" si="37"/>
        <v/>
      </c>
      <c r="BP20" s="63" t="str">
        <f t="shared" si="38"/>
        <v/>
      </c>
      <c r="BQ20" s="66" t="str">
        <f t="shared" si="39"/>
        <v/>
      </c>
      <c r="BR20" s="68" t="str">
        <f t="shared" si="40"/>
        <v/>
      </c>
    </row>
    <row r="21" spans="1:70">
      <c r="A21" s="59">
        <f>IF(表示変換!A21="","",表示変換!A21)</f>
        <v>16</v>
      </c>
      <c r="B21" s="82" t="str">
        <f>IF(表示変換!B21="","",表示変換!B21)</f>
        <v/>
      </c>
      <c r="C21" s="82" t="str">
        <f ca="1">IF(表示変換!D21="","",表示変換!D21)</f>
        <v/>
      </c>
      <c r="D21" s="82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41"/>
        <v/>
      </c>
      <c r="M21" s="106" t="str">
        <f>IF(表示変換!Q21="","",表示変換!Q21)</f>
        <v/>
      </c>
      <c r="N21" s="118" t="str">
        <f t="shared" si="6"/>
        <v/>
      </c>
      <c r="O21" s="106" t="str">
        <f>IF(表示変換!R21="","",表示変換!R21)</f>
        <v/>
      </c>
      <c r="P21" s="116" t="str">
        <f t="shared" si="7"/>
        <v/>
      </c>
      <c r="Q21" s="105" t="str">
        <f>IF(表示変換!S21="","",表示変換!S21)</f>
        <v/>
      </c>
      <c r="R21" s="116" t="str">
        <f t="shared" si="8"/>
        <v/>
      </c>
      <c r="S21" s="106" t="str">
        <f>IF(表示変換!T21="","",表示変換!T21)</f>
        <v/>
      </c>
      <c r="T21" s="116" t="str">
        <f t="shared" si="9"/>
        <v/>
      </c>
      <c r="U21" s="106" t="str">
        <f>IF(表示変換!U21="","",表示変換!U21)</f>
        <v/>
      </c>
      <c r="V21" s="119" t="str">
        <f t="shared" si="10"/>
        <v/>
      </c>
      <c r="W21" s="67" t="str">
        <f t="shared" si="11"/>
        <v/>
      </c>
      <c r="X21" s="207" t="str">
        <f t="shared" si="12"/>
        <v/>
      </c>
      <c r="Z21" s="50">
        <f t="shared" si="42"/>
        <v>16</v>
      </c>
      <c r="AA21" s="254" t="str">
        <f>IF(表示変換!B21="","",表示変換!B21)</f>
        <v/>
      </c>
      <c r="AB21" s="112" t="str">
        <f>IF(表示変換!C21="","",表示変換!C21)</f>
        <v/>
      </c>
      <c r="AC21" s="82" t="str">
        <f>IF(AB21="","",DATEDIF(AB21,入力!$C$3,"Y"))</f>
        <v/>
      </c>
      <c r="AD21" s="82" t="str">
        <f ca="1">IF(表示変換!D21="","",表示変換!D21)</f>
        <v/>
      </c>
      <c r="AE21" s="82" t="str">
        <f>IF(表示変換!E21="","",表示変換!E21)</f>
        <v/>
      </c>
      <c r="AF21" s="82" t="str">
        <f>IF(表示変換!F21="","",表示変換!F21)</f>
        <v/>
      </c>
      <c r="AG21" s="82" t="str">
        <f>IF(表示変換!G21="","",表示変換!G21)</f>
        <v/>
      </c>
      <c r="AH21" s="82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3"/>
        <v/>
      </c>
      <c r="AL21" s="85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5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6"/>
        <v/>
      </c>
      <c r="AT21" s="131"/>
      <c r="AU21" s="134">
        <f t="shared" si="17"/>
        <v>16</v>
      </c>
      <c r="AV21" s="85" t="str">
        <f t="shared" si="18"/>
        <v/>
      </c>
      <c r="AW21" s="85" t="str">
        <f t="shared" ca="1" si="19"/>
        <v/>
      </c>
      <c r="AX21" s="128" t="str">
        <f t="shared" si="20"/>
        <v/>
      </c>
      <c r="AY21" s="128" t="str">
        <f t="shared" si="21"/>
        <v/>
      </c>
      <c r="AZ21" s="128" t="str">
        <f t="shared" si="22"/>
        <v/>
      </c>
      <c r="BA21" s="128" t="str">
        <f t="shared" si="23"/>
        <v/>
      </c>
      <c r="BB21" s="60" t="str">
        <f t="shared" si="24"/>
        <v/>
      </c>
      <c r="BC21" s="61" t="str">
        <f t="shared" si="25"/>
        <v/>
      </c>
      <c r="BD21" s="62" t="str">
        <f t="shared" si="26"/>
        <v/>
      </c>
      <c r="BE21" s="61" t="str">
        <f t="shared" si="27"/>
        <v/>
      </c>
      <c r="BF21" s="62" t="str">
        <f t="shared" si="28"/>
        <v/>
      </c>
      <c r="BG21" s="64" t="str">
        <f t="shared" si="29"/>
        <v/>
      </c>
      <c r="BH21" s="63" t="str">
        <f t="shared" si="30"/>
        <v/>
      </c>
      <c r="BI21" s="65" t="str">
        <f t="shared" si="31"/>
        <v/>
      </c>
      <c r="BJ21" s="63" t="str">
        <f t="shared" si="32"/>
        <v/>
      </c>
      <c r="BK21" s="61" t="str">
        <f t="shared" si="33"/>
        <v/>
      </c>
      <c r="BL21" s="62" t="str">
        <f t="shared" si="34"/>
        <v/>
      </c>
      <c r="BM21" s="61" t="str">
        <f t="shared" si="35"/>
        <v/>
      </c>
      <c r="BN21" s="63" t="str">
        <f t="shared" si="36"/>
        <v/>
      </c>
      <c r="BO21" s="61" t="str">
        <f t="shared" si="37"/>
        <v/>
      </c>
      <c r="BP21" s="63" t="str">
        <f t="shared" si="38"/>
        <v/>
      </c>
      <c r="BQ21" s="66" t="str">
        <f t="shared" si="39"/>
        <v/>
      </c>
      <c r="BR21" s="68" t="str">
        <f t="shared" si="40"/>
        <v/>
      </c>
    </row>
    <row r="22" spans="1:70">
      <c r="A22" s="59">
        <f>IF(表示変換!A22="","",表示変換!A22)</f>
        <v>17</v>
      </c>
      <c r="B22" s="82" t="str">
        <f>IF(表示変換!B22="","",表示変換!B22)</f>
        <v/>
      </c>
      <c r="C22" s="82" t="str">
        <f ca="1">IF(表示変換!D22="","",表示変換!D22)</f>
        <v/>
      </c>
      <c r="D22" s="82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41"/>
        <v/>
      </c>
      <c r="M22" s="106" t="str">
        <f>IF(表示変換!Q22="","",表示変換!Q22)</f>
        <v/>
      </c>
      <c r="N22" s="118" t="str">
        <f t="shared" si="6"/>
        <v/>
      </c>
      <c r="O22" s="106" t="str">
        <f>IF(表示変換!R22="","",表示変換!R22)</f>
        <v/>
      </c>
      <c r="P22" s="116" t="str">
        <f t="shared" si="7"/>
        <v/>
      </c>
      <c r="Q22" s="105" t="str">
        <f>IF(表示変換!S22="","",表示変換!S22)</f>
        <v/>
      </c>
      <c r="R22" s="116" t="str">
        <f t="shared" si="8"/>
        <v/>
      </c>
      <c r="S22" s="106" t="str">
        <f>IF(表示変換!T22="","",表示変換!T22)</f>
        <v/>
      </c>
      <c r="T22" s="116" t="str">
        <f t="shared" si="9"/>
        <v/>
      </c>
      <c r="U22" s="106" t="str">
        <f>IF(表示変換!U22="","",表示変換!U22)</f>
        <v/>
      </c>
      <c r="V22" s="119" t="str">
        <f t="shared" si="10"/>
        <v/>
      </c>
      <c r="W22" s="67" t="str">
        <f t="shared" si="11"/>
        <v/>
      </c>
      <c r="X22" s="207" t="str">
        <f>IF(COUNTBLANK(W22)=1,"", RANK(W22,$W$6:$W$35))</f>
        <v/>
      </c>
      <c r="Z22" s="50">
        <f t="shared" si="42"/>
        <v>17</v>
      </c>
      <c r="AA22" s="254" t="str">
        <f>IF(表示変換!B22="","",表示変換!B22)</f>
        <v/>
      </c>
      <c r="AB22" s="112" t="str">
        <f>IF(表示変換!C22="","",表示変換!C22)</f>
        <v/>
      </c>
      <c r="AC22" s="82" t="str">
        <f>IF(AB22="","",DATEDIF(AB22,入力!$C$3,"Y"))</f>
        <v/>
      </c>
      <c r="AD22" s="82" t="str">
        <f ca="1">IF(表示変換!D22="","",表示変換!D22)</f>
        <v/>
      </c>
      <c r="AE22" s="82" t="str">
        <f>IF(表示変換!E22="","",表示変換!E22)</f>
        <v/>
      </c>
      <c r="AF22" s="82" t="str">
        <f>IF(表示変換!F22="","",表示変換!F22)</f>
        <v/>
      </c>
      <c r="AG22" s="82" t="str">
        <f>IF(表示変換!G22="","",表示変換!G22)</f>
        <v/>
      </c>
      <c r="AH22" s="82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3"/>
        <v/>
      </c>
      <c r="AL22" s="85" t="str">
        <f>IF(表示変換!L22="","",表示変換!L22)</f>
        <v/>
      </c>
      <c r="AM22" s="138" t="str">
        <f>IF(表示変換!M22="","",表示変換!M22)</f>
        <v/>
      </c>
      <c r="AN22" s="133" t="str">
        <f t="shared" si="14"/>
        <v/>
      </c>
      <c r="AO22" s="133" t="str">
        <f t="shared" si="15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6"/>
        <v/>
      </c>
      <c r="AT22" s="131"/>
      <c r="AU22" s="134">
        <f t="shared" si="17"/>
        <v>17</v>
      </c>
      <c r="AV22" s="85" t="str">
        <f t="shared" si="18"/>
        <v/>
      </c>
      <c r="AW22" s="85" t="str">
        <f t="shared" ca="1" si="19"/>
        <v/>
      </c>
      <c r="AX22" s="128" t="str">
        <f t="shared" si="20"/>
        <v/>
      </c>
      <c r="AY22" s="128" t="str">
        <f t="shared" si="21"/>
        <v/>
      </c>
      <c r="AZ22" s="128" t="str">
        <f t="shared" si="22"/>
        <v/>
      </c>
      <c r="BA22" s="128" t="str">
        <f t="shared" si="23"/>
        <v/>
      </c>
      <c r="BB22" s="60" t="str">
        <f t="shared" si="24"/>
        <v/>
      </c>
      <c r="BC22" s="61" t="str">
        <f t="shared" si="25"/>
        <v/>
      </c>
      <c r="BD22" s="62" t="str">
        <f t="shared" si="26"/>
        <v/>
      </c>
      <c r="BE22" s="61" t="str">
        <f t="shared" si="27"/>
        <v/>
      </c>
      <c r="BF22" s="62" t="str">
        <f t="shared" si="28"/>
        <v/>
      </c>
      <c r="BG22" s="64" t="str">
        <f t="shared" si="29"/>
        <v/>
      </c>
      <c r="BH22" s="63" t="str">
        <f t="shared" si="30"/>
        <v/>
      </c>
      <c r="BI22" s="65" t="str">
        <f t="shared" si="31"/>
        <v/>
      </c>
      <c r="BJ22" s="63" t="str">
        <f t="shared" si="32"/>
        <v/>
      </c>
      <c r="BK22" s="61" t="str">
        <f t="shared" si="33"/>
        <v/>
      </c>
      <c r="BL22" s="62" t="str">
        <f t="shared" si="34"/>
        <v/>
      </c>
      <c r="BM22" s="61" t="str">
        <f t="shared" si="35"/>
        <v/>
      </c>
      <c r="BN22" s="63" t="str">
        <f t="shared" si="36"/>
        <v/>
      </c>
      <c r="BO22" s="61" t="str">
        <f t="shared" si="37"/>
        <v/>
      </c>
      <c r="BP22" s="63" t="str">
        <f t="shared" si="38"/>
        <v/>
      </c>
      <c r="BQ22" s="66" t="str">
        <f t="shared" si="39"/>
        <v/>
      </c>
      <c r="BR22" s="68" t="str">
        <f t="shared" si="40"/>
        <v/>
      </c>
    </row>
    <row r="23" spans="1:70">
      <c r="A23" s="59">
        <f>IF(表示変換!A23="","",表示変換!A23)</f>
        <v>18</v>
      </c>
      <c r="B23" s="82" t="str">
        <f>IF(表示変換!B23="","",表示変換!B23)</f>
        <v/>
      </c>
      <c r="C23" s="82" t="str">
        <f ca="1">IF(表示変換!D23="","",表示変換!D23)</f>
        <v/>
      </c>
      <c r="D23" s="82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41"/>
        <v/>
      </c>
      <c r="M23" s="106" t="str">
        <f>IF(表示変換!Q23="","",表示変換!Q23)</f>
        <v/>
      </c>
      <c r="N23" s="118" t="str">
        <f t="shared" si="6"/>
        <v/>
      </c>
      <c r="O23" s="106" t="str">
        <f>IF(表示変換!R23="","",表示変換!R23)</f>
        <v/>
      </c>
      <c r="P23" s="116" t="str">
        <f t="shared" si="7"/>
        <v/>
      </c>
      <c r="Q23" s="105" t="str">
        <f>IF(表示変換!S23="","",表示変換!S23)</f>
        <v/>
      </c>
      <c r="R23" s="116" t="str">
        <f t="shared" si="8"/>
        <v/>
      </c>
      <c r="S23" s="106" t="str">
        <f>IF(表示変換!T23="","",表示変換!T23)</f>
        <v/>
      </c>
      <c r="T23" s="116" t="str">
        <f t="shared" si="9"/>
        <v/>
      </c>
      <c r="U23" s="106" t="str">
        <f>IF(表示変換!U23="","",表示変換!U23)</f>
        <v/>
      </c>
      <c r="V23" s="119" t="str">
        <f t="shared" si="10"/>
        <v/>
      </c>
      <c r="W23" s="67" t="str">
        <f t="shared" si="11"/>
        <v/>
      </c>
      <c r="X23" s="207" t="str">
        <f t="shared" si="12"/>
        <v/>
      </c>
      <c r="Z23" s="50">
        <f t="shared" si="42"/>
        <v>18</v>
      </c>
      <c r="AA23" s="254" t="str">
        <f>IF(表示変換!B23="","",表示変換!B23)</f>
        <v/>
      </c>
      <c r="AB23" s="112" t="str">
        <f>IF(表示変換!C23="","",表示変換!C23)</f>
        <v/>
      </c>
      <c r="AC23" s="82" t="str">
        <f>IF(AB23="","",DATEDIF(AB23,入力!$C$3,"Y"))</f>
        <v/>
      </c>
      <c r="AD23" s="82" t="str">
        <f ca="1">IF(表示変換!D23="","",表示変換!D23)</f>
        <v/>
      </c>
      <c r="AE23" s="82" t="str">
        <f>IF(表示変換!E23="","",表示変換!E23)</f>
        <v/>
      </c>
      <c r="AF23" s="82" t="str">
        <f>IF(表示変換!F23="","",表示変換!F23)</f>
        <v/>
      </c>
      <c r="AG23" s="82" t="str">
        <f>IF(表示変換!G23="","",表示変換!G23)</f>
        <v/>
      </c>
      <c r="AH23" s="82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3"/>
        <v/>
      </c>
      <c r="AL23" s="85" t="str">
        <f>IF(表示変換!L23="","",表示変換!L23)</f>
        <v/>
      </c>
      <c r="AM23" s="138" t="str">
        <f>IF(表示変換!M23="","",表示変換!M23)</f>
        <v/>
      </c>
      <c r="AN23" s="133" t="str">
        <f t="shared" si="14"/>
        <v/>
      </c>
      <c r="AO23" s="133" t="str">
        <f t="shared" si="15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6"/>
        <v/>
      </c>
      <c r="AT23" s="131"/>
      <c r="AU23" s="134">
        <f t="shared" si="17"/>
        <v>18</v>
      </c>
      <c r="AV23" s="85" t="str">
        <f t="shared" si="18"/>
        <v/>
      </c>
      <c r="AW23" s="85" t="str">
        <f t="shared" ca="1" si="19"/>
        <v/>
      </c>
      <c r="AX23" s="128" t="str">
        <f t="shared" si="20"/>
        <v/>
      </c>
      <c r="AY23" s="128" t="str">
        <f t="shared" si="21"/>
        <v/>
      </c>
      <c r="AZ23" s="128" t="str">
        <f t="shared" si="22"/>
        <v/>
      </c>
      <c r="BA23" s="128" t="str">
        <f t="shared" si="23"/>
        <v/>
      </c>
      <c r="BB23" s="60" t="str">
        <f t="shared" si="24"/>
        <v/>
      </c>
      <c r="BC23" s="61" t="str">
        <f t="shared" si="25"/>
        <v/>
      </c>
      <c r="BD23" s="62" t="str">
        <f t="shared" si="26"/>
        <v/>
      </c>
      <c r="BE23" s="61" t="str">
        <f t="shared" si="27"/>
        <v/>
      </c>
      <c r="BF23" s="62" t="str">
        <f t="shared" si="28"/>
        <v/>
      </c>
      <c r="BG23" s="64" t="str">
        <f t="shared" si="29"/>
        <v/>
      </c>
      <c r="BH23" s="63" t="str">
        <f t="shared" si="30"/>
        <v/>
      </c>
      <c r="BI23" s="65" t="str">
        <f t="shared" si="31"/>
        <v/>
      </c>
      <c r="BJ23" s="63" t="str">
        <f t="shared" si="32"/>
        <v/>
      </c>
      <c r="BK23" s="61" t="str">
        <f t="shared" si="33"/>
        <v/>
      </c>
      <c r="BL23" s="62" t="str">
        <f t="shared" si="34"/>
        <v/>
      </c>
      <c r="BM23" s="61" t="str">
        <f t="shared" si="35"/>
        <v/>
      </c>
      <c r="BN23" s="63" t="str">
        <f t="shared" si="36"/>
        <v/>
      </c>
      <c r="BO23" s="61" t="str">
        <f t="shared" si="37"/>
        <v/>
      </c>
      <c r="BP23" s="63" t="str">
        <f t="shared" si="38"/>
        <v/>
      </c>
      <c r="BQ23" s="66" t="str">
        <f t="shared" si="39"/>
        <v/>
      </c>
      <c r="BR23" s="68" t="str">
        <f t="shared" si="40"/>
        <v/>
      </c>
    </row>
    <row r="24" spans="1:70">
      <c r="A24" s="59">
        <f>IF(表示変換!A24="","",表示変換!A24)</f>
        <v>19</v>
      </c>
      <c r="B24" s="82" t="str">
        <f>IF(表示変換!B24="","",表示変換!B24)</f>
        <v/>
      </c>
      <c r="C24" s="82" t="str">
        <f ca="1">IF(表示変換!D24="","",表示変換!D24)</f>
        <v/>
      </c>
      <c r="D24" s="82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41"/>
        <v/>
      </c>
      <c r="M24" s="106" t="str">
        <f>IF(表示変換!Q24="","",表示変換!Q24)</f>
        <v/>
      </c>
      <c r="N24" s="118" t="str">
        <f t="shared" si="6"/>
        <v/>
      </c>
      <c r="O24" s="106" t="str">
        <f>IF(表示変換!R24="","",表示変換!R24)</f>
        <v/>
      </c>
      <c r="P24" s="116" t="str">
        <f t="shared" si="7"/>
        <v/>
      </c>
      <c r="Q24" s="105" t="str">
        <f>IF(表示変換!S24="","",表示変換!S24)</f>
        <v/>
      </c>
      <c r="R24" s="116" t="str">
        <f t="shared" si="8"/>
        <v/>
      </c>
      <c r="S24" s="106" t="str">
        <f>IF(表示変換!T24="","",表示変換!T24)</f>
        <v/>
      </c>
      <c r="T24" s="116" t="str">
        <f t="shared" si="9"/>
        <v/>
      </c>
      <c r="U24" s="106" t="str">
        <f>IF(表示変換!U24="","",表示変換!U24)</f>
        <v/>
      </c>
      <c r="V24" s="119" t="str">
        <f t="shared" si="10"/>
        <v/>
      </c>
      <c r="W24" s="67" t="str">
        <f t="shared" si="11"/>
        <v/>
      </c>
      <c r="X24" s="207" t="str">
        <f t="shared" si="12"/>
        <v/>
      </c>
      <c r="Z24" s="50">
        <f t="shared" si="42"/>
        <v>19</v>
      </c>
      <c r="AA24" s="254" t="str">
        <f>IF(表示変換!B24="","",表示変換!B24)</f>
        <v/>
      </c>
      <c r="AB24" s="112" t="str">
        <f>IF(表示変換!C24="","",表示変換!C24)</f>
        <v/>
      </c>
      <c r="AC24" s="82" t="str">
        <f>IF(AB24="","",DATEDIF(AB24,入力!$C$3,"Y"))</f>
        <v/>
      </c>
      <c r="AD24" s="82" t="str">
        <f ca="1">IF(表示変換!D24="","",表示変換!D24)</f>
        <v/>
      </c>
      <c r="AE24" s="82" t="str">
        <f>IF(表示変換!E24="","",表示変換!E24)</f>
        <v/>
      </c>
      <c r="AF24" s="82" t="str">
        <f>IF(表示変換!F24="","",表示変換!F24)</f>
        <v/>
      </c>
      <c r="AG24" s="82" t="str">
        <f>IF(表示変換!G24="","",表示変換!G24)</f>
        <v/>
      </c>
      <c r="AH24" s="82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3"/>
        <v/>
      </c>
      <c r="AL24" s="85" t="str">
        <f>IF(表示変換!L24="","",表示変換!L24)</f>
        <v/>
      </c>
      <c r="AM24" s="138" t="str">
        <f>IF(表示変換!M24="","",表示変換!M24)</f>
        <v/>
      </c>
      <c r="AN24" s="133" t="str">
        <f t="shared" si="14"/>
        <v/>
      </c>
      <c r="AO24" s="133" t="str">
        <f t="shared" si="15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6"/>
        <v/>
      </c>
      <c r="AT24" s="131"/>
      <c r="AU24" s="134">
        <f t="shared" si="17"/>
        <v>19</v>
      </c>
      <c r="AV24" s="85" t="str">
        <f t="shared" si="18"/>
        <v/>
      </c>
      <c r="AW24" s="85" t="str">
        <f t="shared" ca="1" si="19"/>
        <v/>
      </c>
      <c r="AX24" s="128" t="str">
        <f t="shared" si="20"/>
        <v/>
      </c>
      <c r="AY24" s="128" t="str">
        <f t="shared" si="21"/>
        <v/>
      </c>
      <c r="AZ24" s="128" t="str">
        <f t="shared" si="22"/>
        <v/>
      </c>
      <c r="BA24" s="128" t="str">
        <f t="shared" si="23"/>
        <v/>
      </c>
      <c r="BB24" s="60" t="str">
        <f t="shared" si="24"/>
        <v/>
      </c>
      <c r="BC24" s="61" t="str">
        <f t="shared" si="25"/>
        <v/>
      </c>
      <c r="BD24" s="62" t="str">
        <f t="shared" si="26"/>
        <v/>
      </c>
      <c r="BE24" s="61" t="str">
        <f>IF(J24="","",IF(J24="0",COUNTIFS($J$6:$J$35, "&gt;0", $J$6:$J$35, "&lt;=100")+1,RANK(J24,$J$6:$J$35)))</f>
        <v/>
      </c>
      <c r="BF24" s="62" t="str">
        <f t="shared" si="28"/>
        <v/>
      </c>
      <c r="BG24" s="64" t="str">
        <f t="shared" si="29"/>
        <v/>
      </c>
      <c r="BH24" s="63" t="str">
        <f t="shared" si="30"/>
        <v/>
      </c>
      <c r="BI24" s="65" t="str">
        <f t="shared" si="31"/>
        <v/>
      </c>
      <c r="BJ24" s="63" t="str">
        <f t="shared" si="32"/>
        <v/>
      </c>
      <c r="BK24" s="61" t="str">
        <f t="shared" si="33"/>
        <v/>
      </c>
      <c r="BL24" s="62" t="str">
        <f t="shared" si="34"/>
        <v/>
      </c>
      <c r="BM24" s="61" t="str">
        <f t="shared" si="35"/>
        <v/>
      </c>
      <c r="BN24" s="63" t="str">
        <f t="shared" si="36"/>
        <v/>
      </c>
      <c r="BO24" s="61" t="str">
        <f t="shared" si="37"/>
        <v/>
      </c>
      <c r="BP24" s="63" t="str">
        <f t="shared" si="38"/>
        <v/>
      </c>
      <c r="BQ24" s="66" t="str">
        <f t="shared" si="39"/>
        <v/>
      </c>
      <c r="BR24" s="68" t="str">
        <f t="shared" si="40"/>
        <v/>
      </c>
    </row>
    <row r="25" spans="1:70">
      <c r="A25" s="59">
        <f>IF(表示変換!A25="","",表示変換!A25)</f>
        <v>20</v>
      </c>
      <c r="B25" s="82" t="str">
        <f>IF(表示変換!B25="","",表示変換!B25)</f>
        <v/>
      </c>
      <c r="C25" s="82" t="str">
        <f ca="1">IF(表示変換!D25="","",表示変換!D25)</f>
        <v/>
      </c>
      <c r="D25" s="82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41"/>
        <v/>
      </c>
      <c r="M25" s="106" t="str">
        <f>IF(表示変換!Q25="","",表示変換!Q25)</f>
        <v/>
      </c>
      <c r="N25" s="118" t="str">
        <f t="shared" si="6"/>
        <v/>
      </c>
      <c r="O25" s="106" t="str">
        <f>IF(表示変換!R25="","",表示変換!R25)</f>
        <v/>
      </c>
      <c r="P25" s="116" t="str">
        <f t="shared" si="7"/>
        <v/>
      </c>
      <c r="Q25" s="105" t="str">
        <f>IF(表示変換!S25="","",表示変換!S25)</f>
        <v/>
      </c>
      <c r="R25" s="116" t="str">
        <f t="shared" si="8"/>
        <v/>
      </c>
      <c r="S25" s="106" t="str">
        <f>IF(表示変換!T25="","",表示変換!T25)</f>
        <v/>
      </c>
      <c r="T25" s="116" t="str">
        <f t="shared" si="9"/>
        <v/>
      </c>
      <c r="U25" s="106" t="str">
        <f>IF(表示変換!U25="","",表示変換!U25)</f>
        <v/>
      </c>
      <c r="V25" s="119" t="str">
        <f t="shared" si="10"/>
        <v/>
      </c>
      <c r="W25" s="67" t="str">
        <f t="shared" si="11"/>
        <v/>
      </c>
      <c r="X25" s="207" t="str">
        <f t="shared" si="12"/>
        <v/>
      </c>
      <c r="Z25" s="50">
        <f t="shared" si="42"/>
        <v>20</v>
      </c>
      <c r="AA25" s="254" t="str">
        <f>IF(表示変換!B25="","",表示変換!B25)</f>
        <v/>
      </c>
      <c r="AB25" s="112" t="str">
        <f>IF(表示変換!C25="","",表示変換!C25)</f>
        <v/>
      </c>
      <c r="AC25" s="82" t="str">
        <f>IF(AB25="","",DATEDIF(AB25,入力!$C$3,"Y"))</f>
        <v/>
      </c>
      <c r="AD25" s="82" t="str">
        <f ca="1">IF(表示変換!D25="","",表示変換!D25)</f>
        <v/>
      </c>
      <c r="AE25" s="82" t="str">
        <f>IF(表示変換!E25="","",表示変換!E25)</f>
        <v/>
      </c>
      <c r="AF25" s="82" t="str">
        <f>IF(表示変換!F25="","",表示変換!F25)</f>
        <v/>
      </c>
      <c r="AG25" s="82" t="str">
        <f>IF(表示変換!G25="","",表示変換!G25)</f>
        <v/>
      </c>
      <c r="AH25" s="82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3"/>
        <v/>
      </c>
      <c r="AL25" s="85" t="str">
        <f>IF(表示変換!L25="","",表示変換!L25)</f>
        <v/>
      </c>
      <c r="AM25" s="138" t="str">
        <f>IF(表示変換!M25="","",表示変換!M25)</f>
        <v/>
      </c>
      <c r="AN25" s="133" t="str">
        <f t="shared" si="14"/>
        <v/>
      </c>
      <c r="AO25" s="133" t="str">
        <f t="shared" si="15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6"/>
        <v/>
      </c>
      <c r="AT25" s="131"/>
      <c r="AU25" s="134">
        <f t="shared" si="17"/>
        <v>20</v>
      </c>
      <c r="AV25" s="85" t="str">
        <f t="shared" si="18"/>
        <v/>
      </c>
      <c r="AW25" s="85" t="str">
        <f t="shared" ca="1" si="19"/>
        <v/>
      </c>
      <c r="AX25" s="128" t="str">
        <f t="shared" si="20"/>
        <v/>
      </c>
      <c r="AY25" s="128" t="str">
        <f t="shared" si="21"/>
        <v/>
      </c>
      <c r="AZ25" s="128" t="str">
        <f t="shared" si="22"/>
        <v/>
      </c>
      <c r="BA25" s="128" t="str">
        <f t="shared" si="23"/>
        <v/>
      </c>
      <c r="BB25" s="60" t="str">
        <f t="shared" si="24"/>
        <v/>
      </c>
      <c r="BC25" s="61" t="str">
        <f t="shared" si="25"/>
        <v/>
      </c>
      <c r="BD25" s="62" t="str">
        <f t="shared" si="26"/>
        <v/>
      </c>
      <c r="BE25" s="61" t="str">
        <f t="shared" si="27"/>
        <v/>
      </c>
      <c r="BF25" s="62" t="str">
        <f t="shared" si="28"/>
        <v/>
      </c>
      <c r="BG25" s="64" t="str">
        <f t="shared" si="29"/>
        <v/>
      </c>
      <c r="BH25" s="63" t="str">
        <f t="shared" si="30"/>
        <v/>
      </c>
      <c r="BI25" s="65" t="str">
        <f t="shared" si="31"/>
        <v/>
      </c>
      <c r="BJ25" s="63" t="str">
        <f t="shared" si="32"/>
        <v/>
      </c>
      <c r="BK25" s="61" t="str">
        <f t="shared" si="33"/>
        <v/>
      </c>
      <c r="BL25" s="62" t="str">
        <f t="shared" si="34"/>
        <v/>
      </c>
      <c r="BM25" s="61" t="str">
        <f t="shared" si="35"/>
        <v/>
      </c>
      <c r="BN25" s="63" t="str">
        <f t="shared" si="36"/>
        <v/>
      </c>
      <c r="BO25" s="61" t="str">
        <f t="shared" si="37"/>
        <v/>
      </c>
      <c r="BP25" s="63" t="str">
        <f t="shared" si="38"/>
        <v/>
      </c>
      <c r="BQ25" s="66" t="str">
        <f t="shared" si="39"/>
        <v/>
      </c>
      <c r="BR25" s="68" t="str">
        <f t="shared" si="40"/>
        <v/>
      </c>
    </row>
    <row r="26" spans="1:70">
      <c r="A26" s="59">
        <f>IF(表示変換!A26="","",表示変換!A26)</f>
        <v>21</v>
      </c>
      <c r="B26" s="82" t="str">
        <f>IF(表示変換!B26="","",表示変換!B26)</f>
        <v/>
      </c>
      <c r="C26" s="82" t="str">
        <f ca="1">IF(表示変換!D26="","",表示変換!D26)</f>
        <v/>
      </c>
      <c r="D26" s="82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41"/>
        <v/>
      </c>
      <c r="M26" s="106" t="str">
        <f>IF(表示変換!Q26="","",表示変換!Q26)</f>
        <v/>
      </c>
      <c r="N26" s="118" t="str">
        <f t="shared" si="6"/>
        <v/>
      </c>
      <c r="O26" s="106" t="str">
        <f>IF(表示変換!R26="","",表示変換!R26)</f>
        <v/>
      </c>
      <c r="P26" s="116" t="str">
        <f t="shared" si="7"/>
        <v/>
      </c>
      <c r="Q26" s="105" t="str">
        <f>IF(表示変換!S26="","",表示変換!S26)</f>
        <v/>
      </c>
      <c r="R26" s="116" t="str">
        <f t="shared" si="8"/>
        <v/>
      </c>
      <c r="S26" s="106" t="str">
        <f>IF(表示変換!T26="","",表示変換!T26)</f>
        <v/>
      </c>
      <c r="T26" s="116" t="str">
        <f t="shared" si="9"/>
        <v/>
      </c>
      <c r="U26" s="106" t="str">
        <f>IF(表示変換!U26="","",表示変換!U26)</f>
        <v/>
      </c>
      <c r="V26" s="119" t="str">
        <f t="shared" si="10"/>
        <v/>
      </c>
      <c r="W26" s="67" t="str">
        <f t="shared" si="11"/>
        <v/>
      </c>
      <c r="X26" s="207" t="str">
        <f t="shared" si="12"/>
        <v/>
      </c>
      <c r="Z26" s="50">
        <f t="shared" si="42"/>
        <v>21</v>
      </c>
      <c r="AA26" s="254" t="str">
        <f>IF(表示変換!B26="","",表示変換!B26)</f>
        <v/>
      </c>
      <c r="AB26" s="112" t="str">
        <f>IF(表示変換!C26="","",表示変換!C26)</f>
        <v/>
      </c>
      <c r="AC26" s="82" t="str">
        <f>IF(AB26="","",DATEDIF(AB26,入力!$C$3,"Y"))</f>
        <v/>
      </c>
      <c r="AD26" s="82" t="str">
        <f ca="1">IF(表示変換!D26="","",表示変換!D26)</f>
        <v/>
      </c>
      <c r="AE26" s="82" t="str">
        <f>IF(表示変換!E26="","",表示変換!E26)</f>
        <v/>
      </c>
      <c r="AF26" s="82" t="str">
        <f>IF(表示変換!F26="","",表示変換!F26)</f>
        <v/>
      </c>
      <c r="AG26" s="82" t="str">
        <f>IF(表示変換!G26="","",表示変換!G26)</f>
        <v/>
      </c>
      <c r="AH26" s="82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3"/>
        <v/>
      </c>
      <c r="AL26" s="85" t="str">
        <f>IF(表示変換!L26="","",表示変換!L26)</f>
        <v/>
      </c>
      <c r="AM26" s="138" t="str">
        <f>IF(表示変換!M26="","",表示変換!M26)</f>
        <v/>
      </c>
      <c r="AN26" s="133" t="str">
        <f t="shared" si="14"/>
        <v/>
      </c>
      <c r="AO26" s="133" t="str">
        <f t="shared" si="15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6"/>
        <v/>
      </c>
      <c r="AT26" s="131"/>
      <c r="AU26" s="134">
        <f t="shared" si="17"/>
        <v>21</v>
      </c>
      <c r="AV26" s="85" t="str">
        <f t="shared" si="18"/>
        <v/>
      </c>
      <c r="AW26" s="85" t="str">
        <f t="shared" ca="1" si="19"/>
        <v/>
      </c>
      <c r="AX26" s="128" t="str">
        <f t="shared" si="20"/>
        <v/>
      </c>
      <c r="AY26" s="128" t="str">
        <f t="shared" si="21"/>
        <v/>
      </c>
      <c r="AZ26" s="128" t="str">
        <f t="shared" si="22"/>
        <v/>
      </c>
      <c r="BA26" s="128" t="str">
        <f t="shared" si="23"/>
        <v/>
      </c>
      <c r="BB26" s="60" t="str">
        <f t="shared" si="24"/>
        <v/>
      </c>
      <c r="BC26" s="61" t="str">
        <f t="shared" si="25"/>
        <v/>
      </c>
      <c r="BD26" s="62" t="str">
        <f t="shared" si="26"/>
        <v/>
      </c>
      <c r="BE26" s="61" t="str">
        <f t="shared" si="27"/>
        <v/>
      </c>
      <c r="BF26" s="62" t="str">
        <f t="shared" si="28"/>
        <v/>
      </c>
      <c r="BG26" s="64" t="str">
        <f t="shared" si="29"/>
        <v/>
      </c>
      <c r="BH26" s="63" t="str">
        <f t="shared" si="30"/>
        <v/>
      </c>
      <c r="BI26" s="65" t="str">
        <f t="shared" si="31"/>
        <v/>
      </c>
      <c r="BJ26" s="63" t="str">
        <f t="shared" si="32"/>
        <v/>
      </c>
      <c r="BK26" s="61" t="str">
        <f t="shared" si="33"/>
        <v/>
      </c>
      <c r="BL26" s="62" t="str">
        <f t="shared" si="34"/>
        <v/>
      </c>
      <c r="BM26" s="61" t="str">
        <f t="shared" si="35"/>
        <v/>
      </c>
      <c r="BN26" s="63" t="str">
        <f t="shared" si="36"/>
        <v/>
      </c>
      <c r="BO26" s="61" t="str">
        <f t="shared" si="37"/>
        <v/>
      </c>
      <c r="BP26" s="63" t="str">
        <f t="shared" si="38"/>
        <v/>
      </c>
      <c r="BQ26" s="66" t="str">
        <f t="shared" si="39"/>
        <v/>
      </c>
      <c r="BR26" s="68" t="str">
        <f t="shared" si="40"/>
        <v/>
      </c>
    </row>
    <row r="27" spans="1:70">
      <c r="A27" s="59">
        <f>IF(表示変換!A27="","",表示変換!A27)</f>
        <v>22</v>
      </c>
      <c r="B27" s="82" t="str">
        <f>IF(表示変換!B27="","",表示変換!B27)</f>
        <v/>
      </c>
      <c r="C27" s="82" t="str">
        <f ca="1">IF(表示変換!D27="","",表示変換!D27)</f>
        <v/>
      </c>
      <c r="D27" s="82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41"/>
        <v/>
      </c>
      <c r="M27" s="106" t="str">
        <f>IF(表示変換!Q27="","",表示変換!Q27)</f>
        <v/>
      </c>
      <c r="N27" s="118" t="str">
        <f t="shared" si="6"/>
        <v/>
      </c>
      <c r="O27" s="106" t="str">
        <f>IF(表示変換!R27="","",表示変換!R27)</f>
        <v/>
      </c>
      <c r="P27" s="116" t="str">
        <f t="shared" si="7"/>
        <v/>
      </c>
      <c r="Q27" s="105" t="str">
        <f>IF(表示変換!S27="","",表示変換!S27)</f>
        <v/>
      </c>
      <c r="R27" s="116" t="str">
        <f t="shared" si="8"/>
        <v/>
      </c>
      <c r="S27" s="106" t="str">
        <f>IF(表示変換!T27="","",表示変換!T27)</f>
        <v/>
      </c>
      <c r="T27" s="116" t="str">
        <f t="shared" si="9"/>
        <v/>
      </c>
      <c r="U27" s="106" t="str">
        <f>IF(表示変換!U27="","",表示変換!U27)</f>
        <v/>
      </c>
      <c r="V27" s="119" t="str">
        <f t="shared" si="10"/>
        <v/>
      </c>
      <c r="W27" s="67" t="str">
        <f>IF((COUNTBLANK(H27)+COUNTBLANK(J27)+COUNTBLANK(L27)+COUNTBLANK(N27)+COUNTBLANK(P27)+COUNTBLANK(R27)+COUNTBLANK(T27)+COUNTBLANK(V27))=8,"",( IF(H27="",0,H27)+IF(J27="",0,J27)+IF(L27="",0,L27)+IF(N27="",0,N27)+IF(P27="",0,P27)+IF(R27="",0,R27)+IF(T27="",0,T27)+IF(V27="",0,V27)))</f>
        <v/>
      </c>
      <c r="X27" s="207" t="str">
        <f t="shared" si="12"/>
        <v/>
      </c>
      <c r="Z27" s="50">
        <f t="shared" si="42"/>
        <v>22</v>
      </c>
      <c r="AA27" s="254" t="str">
        <f>IF(表示変換!B27="","",表示変換!B27)</f>
        <v/>
      </c>
      <c r="AB27" s="112" t="str">
        <f>IF(表示変換!C27="","",表示変換!C27)</f>
        <v/>
      </c>
      <c r="AC27" s="82" t="str">
        <f>IF(AB27="","",DATEDIF(AB27,入力!$C$3,"Y"))</f>
        <v/>
      </c>
      <c r="AD27" s="82" t="str">
        <f ca="1">IF(表示変換!D27="","",表示変換!D27)</f>
        <v/>
      </c>
      <c r="AE27" s="82" t="str">
        <f>IF(表示変換!E27="","",表示変換!E27)</f>
        <v/>
      </c>
      <c r="AF27" s="82" t="str">
        <f>IF(表示変換!F27="","",表示変換!F27)</f>
        <v/>
      </c>
      <c r="AG27" s="82" t="str">
        <f>IF(表示変換!G27="","",表示変換!G27)</f>
        <v/>
      </c>
      <c r="AH27" s="82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3"/>
        <v/>
      </c>
      <c r="AL27" s="85" t="str">
        <f>IF(表示変換!L27="","",表示変換!L27)</f>
        <v/>
      </c>
      <c r="AM27" s="138" t="str">
        <f>IF(表示変換!M27="","",表示変換!M27)</f>
        <v/>
      </c>
      <c r="AN27" s="133" t="str">
        <f t="shared" si="14"/>
        <v/>
      </c>
      <c r="AO27" s="133" t="str">
        <f t="shared" si="15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6"/>
        <v/>
      </c>
      <c r="AT27" s="131"/>
      <c r="AU27" s="134">
        <f t="shared" si="17"/>
        <v>22</v>
      </c>
      <c r="AV27" s="85" t="str">
        <f t="shared" si="18"/>
        <v/>
      </c>
      <c r="AW27" s="85" t="str">
        <f t="shared" ca="1" si="19"/>
        <v/>
      </c>
      <c r="AX27" s="128" t="str">
        <f t="shared" si="20"/>
        <v/>
      </c>
      <c r="AY27" s="128" t="str">
        <f t="shared" si="21"/>
        <v/>
      </c>
      <c r="AZ27" s="128" t="str">
        <f t="shared" si="22"/>
        <v/>
      </c>
      <c r="BA27" s="128" t="str">
        <f t="shared" si="23"/>
        <v/>
      </c>
      <c r="BB27" s="60" t="str">
        <f t="shared" si="24"/>
        <v/>
      </c>
      <c r="BC27" s="61" t="str">
        <f t="shared" si="25"/>
        <v/>
      </c>
      <c r="BD27" s="62" t="str">
        <f t="shared" si="26"/>
        <v/>
      </c>
      <c r="BE27" s="61" t="str">
        <f t="shared" si="27"/>
        <v/>
      </c>
      <c r="BF27" s="62" t="str">
        <f t="shared" si="28"/>
        <v/>
      </c>
      <c r="BG27" s="64" t="str">
        <f t="shared" si="29"/>
        <v/>
      </c>
      <c r="BH27" s="63" t="str">
        <f t="shared" si="30"/>
        <v/>
      </c>
      <c r="BI27" s="65" t="str">
        <f t="shared" si="31"/>
        <v/>
      </c>
      <c r="BJ27" s="63" t="str">
        <f t="shared" si="32"/>
        <v/>
      </c>
      <c r="BK27" s="61" t="str">
        <f t="shared" si="33"/>
        <v/>
      </c>
      <c r="BL27" s="62" t="str">
        <f t="shared" si="34"/>
        <v/>
      </c>
      <c r="BM27" s="61" t="str">
        <f t="shared" si="35"/>
        <v/>
      </c>
      <c r="BN27" s="63" t="str">
        <f t="shared" si="36"/>
        <v/>
      </c>
      <c r="BO27" s="61" t="str">
        <f t="shared" si="37"/>
        <v/>
      </c>
      <c r="BP27" s="63" t="str">
        <f t="shared" si="38"/>
        <v/>
      </c>
      <c r="BQ27" s="66" t="str">
        <f t="shared" si="39"/>
        <v/>
      </c>
      <c r="BR27" s="68" t="str">
        <f t="shared" si="40"/>
        <v/>
      </c>
    </row>
    <row r="28" spans="1:70">
      <c r="A28" s="59">
        <f>IF(表示変換!A28="","",表示変換!A28)</f>
        <v>23</v>
      </c>
      <c r="B28" s="82" t="str">
        <f>IF(表示変換!B28="","",表示変換!B28)</f>
        <v/>
      </c>
      <c r="C28" s="82" t="str">
        <f ca="1">IF(表示変換!D28="","",表示変換!D28)</f>
        <v/>
      </c>
      <c r="D28" s="82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41"/>
        <v/>
      </c>
      <c r="M28" s="106" t="str">
        <f>IF(表示変換!Q28="","",表示変換!Q28)</f>
        <v/>
      </c>
      <c r="N28" s="118" t="str">
        <f t="shared" si="6"/>
        <v/>
      </c>
      <c r="O28" s="106" t="str">
        <f>IF(表示変換!R28="","",表示変換!R28)</f>
        <v/>
      </c>
      <c r="P28" s="116" t="str">
        <f t="shared" si="7"/>
        <v/>
      </c>
      <c r="Q28" s="105" t="str">
        <f>IF(表示変換!S28="","",表示変換!S28)</f>
        <v/>
      </c>
      <c r="R28" s="116" t="str">
        <f t="shared" si="8"/>
        <v/>
      </c>
      <c r="S28" s="106" t="str">
        <f>IF(表示変換!T28="","",表示変換!T28)</f>
        <v/>
      </c>
      <c r="T28" s="116" t="str">
        <f t="shared" si="9"/>
        <v/>
      </c>
      <c r="U28" s="106" t="str">
        <f>IF(表示変換!U28="","",表示変換!U28)</f>
        <v/>
      </c>
      <c r="V28" s="119" t="str">
        <f t="shared" si="10"/>
        <v/>
      </c>
      <c r="W28" s="67" t="str">
        <f t="shared" si="11"/>
        <v/>
      </c>
      <c r="X28" s="207" t="str">
        <f t="shared" si="12"/>
        <v/>
      </c>
      <c r="Z28" s="50">
        <f t="shared" si="42"/>
        <v>23</v>
      </c>
      <c r="AA28" s="254" t="str">
        <f>IF(表示変換!B28="","",表示変換!B28)</f>
        <v/>
      </c>
      <c r="AB28" s="112" t="str">
        <f>IF(表示変換!C28="","",表示変換!C28)</f>
        <v/>
      </c>
      <c r="AC28" s="82" t="str">
        <f>IF(AB28="","",DATEDIF(AB28,入力!$C$3,"Y"))</f>
        <v/>
      </c>
      <c r="AD28" s="82" t="str">
        <f ca="1">IF(表示変換!D28="","",表示変換!D28)</f>
        <v/>
      </c>
      <c r="AE28" s="82" t="str">
        <f>IF(表示変換!E28="","",表示変換!E28)</f>
        <v/>
      </c>
      <c r="AF28" s="82" t="str">
        <f>IF(表示変換!F28="","",表示変換!F28)</f>
        <v/>
      </c>
      <c r="AG28" s="82" t="str">
        <f>IF(表示変換!G28="","",表示変換!G28)</f>
        <v/>
      </c>
      <c r="AH28" s="82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3"/>
        <v/>
      </c>
      <c r="AL28" s="85" t="str">
        <f>IF(表示変換!L28="","",表示変換!L28)</f>
        <v/>
      </c>
      <c r="AM28" s="138" t="str">
        <f>IF(表示変換!M28="","",表示変換!M28)</f>
        <v/>
      </c>
      <c r="AN28" s="133" t="str">
        <f t="shared" si="14"/>
        <v/>
      </c>
      <c r="AO28" s="133" t="str">
        <f t="shared" si="15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6"/>
        <v/>
      </c>
      <c r="AT28" s="131"/>
      <c r="AU28" s="134">
        <f t="shared" si="17"/>
        <v>23</v>
      </c>
      <c r="AV28" s="85" t="str">
        <f t="shared" si="18"/>
        <v/>
      </c>
      <c r="AW28" s="85" t="str">
        <f t="shared" ca="1" si="19"/>
        <v/>
      </c>
      <c r="AX28" s="128" t="str">
        <f t="shared" si="20"/>
        <v/>
      </c>
      <c r="AY28" s="128" t="str">
        <f t="shared" si="21"/>
        <v/>
      </c>
      <c r="AZ28" s="128" t="str">
        <f t="shared" si="22"/>
        <v/>
      </c>
      <c r="BA28" s="128" t="str">
        <f t="shared" si="23"/>
        <v/>
      </c>
      <c r="BB28" s="60" t="str">
        <f t="shared" si="24"/>
        <v/>
      </c>
      <c r="BC28" s="61" t="str">
        <f t="shared" si="25"/>
        <v/>
      </c>
      <c r="BD28" s="62" t="str">
        <f t="shared" si="26"/>
        <v/>
      </c>
      <c r="BE28" s="61" t="str">
        <f t="shared" si="27"/>
        <v/>
      </c>
      <c r="BF28" s="62" t="str">
        <f t="shared" si="28"/>
        <v/>
      </c>
      <c r="BG28" s="64" t="str">
        <f t="shared" si="29"/>
        <v/>
      </c>
      <c r="BH28" s="63" t="str">
        <f t="shared" si="30"/>
        <v/>
      </c>
      <c r="BI28" s="65" t="str">
        <f t="shared" si="31"/>
        <v/>
      </c>
      <c r="BJ28" s="63" t="str">
        <f t="shared" si="32"/>
        <v/>
      </c>
      <c r="BK28" s="61" t="str">
        <f t="shared" si="33"/>
        <v/>
      </c>
      <c r="BL28" s="62" t="str">
        <f t="shared" si="34"/>
        <v/>
      </c>
      <c r="BM28" s="61" t="str">
        <f t="shared" si="35"/>
        <v/>
      </c>
      <c r="BN28" s="63" t="str">
        <f t="shared" si="36"/>
        <v/>
      </c>
      <c r="BO28" s="61" t="str">
        <f t="shared" si="37"/>
        <v/>
      </c>
      <c r="BP28" s="63" t="str">
        <f t="shared" si="38"/>
        <v/>
      </c>
      <c r="BQ28" s="66" t="str">
        <f t="shared" si="39"/>
        <v/>
      </c>
      <c r="BR28" s="68" t="str">
        <f t="shared" si="40"/>
        <v/>
      </c>
    </row>
    <row r="29" spans="1:70">
      <c r="A29" s="59">
        <f>IF(表示変換!A29="","",表示変換!A29)</f>
        <v>24</v>
      </c>
      <c r="B29" s="82" t="str">
        <f>IF(表示変換!B29="","",表示変換!B29)</f>
        <v/>
      </c>
      <c r="C29" s="82" t="str">
        <f ca="1">IF(表示変換!D29="","",表示変換!D29)</f>
        <v/>
      </c>
      <c r="D29" s="82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41"/>
        <v/>
      </c>
      <c r="M29" s="106" t="str">
        <f>IF(表示変換!Q29="","",表示変換!Q29)</f>
        <v/>
      </c>
      <c r="N29" s="118" t="str">
        <f t="shared" si="6"/>
        <v/>
      </c>
      <c r="O29" s="106" t="str">
        <f>IF(表示変換!R29="","",表示変換!R29)</f>
        <v/>
      </c>
      <c r="P29" s="116" t="str">
        <f t="shared" si="7"/>
        <v/>
      </c>
      <c r="Q29" s="105" t="str">
        <f>IF(表示変換!S29="","",表示変換!S29)</f>
        <v/>
      </c>
      <c r="R29" s="116" t="str">
        <f t="shared" si="8"/>
        <v/>
      </c>
      <c r="S29" s="106" t="str">
        <f>IF(表示変換!T29="","",表示変換!T29)</f>
        <v/>
      </c>
      <c r="T29" s="116" t="str">
        <f t="shared" si="9"/>
        <v/>
      </c>
      <c r="U29" s="106" t="str">
        <f>IF(表示変換!U29="","",表示変換!U29)</f>
        <v/>
      </c>
      <c r="V29" s="119" t="str">
        <f t="shared" si="10"/>
        <v/>
      </c>
      <c r="W29" s="67" t="str">
        <f t="shared" si="11"/>
        <v/>
      </c>
      <c r="X29" s="207" t="str">
        <f t="shared" si="12"/>
        <v/>
      </c>
      <c r="Z29" s="50">
        <f t="shared" si="42"/>
        <v>24</v>
      </c>
      <c r="AA29" s="254" t="str">
        <f>IF(表示変換!B29="","",表示変換!B29)</f>
        <v/>
      </c>
      <c r="AB29" s="112" t="str">
        <f>IF(表示変換!C29="","",表示変換!C29)</f>
        <v/>
      </c>
      <c r="AC29" s="82" t="str">
        <f>IF(AB29="","",DATEDIF(AB29,入力!$C$3,"Y"))</f>
        <v/>
      </c>
      <c r="AD29" s="82" t="str">
        <f ca="1">IF(表示変換!D29="","",表示変換!D29)</f>
        <v/>
      </c>
      <c r="AE29" s="82" t="str">
        <f>IF(表示変換!E29="","",表示変換!E29)</f>
        <v/>
      </c>
      <c r="AF29" s="82" t="str">
        <f>IF(表示変換!F29="","",表示変換!F29)</f>
        <v/>
      </c>
      <c r="AG29" s="82" t="str">
        <f>IF(表示変換!G29="","",表示変換!G29)</f>
        <v/>
      </c>
      <c r="AH29" s="82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3"/>
        <v/>
      </c>
      <c r="AL29" s="85" t="str">
        <f>IF(表示変換!L29="","",表示変換!L29)</f>
        <v/>
      </c>
      <c r="AM29" s="138" t="str">
        <f>IF(表示変換!M29="","",表示変換!M29)</f>
        <v/>
      </c>
      <c r="AN29" s="133" t="str">
        <f t="shared" si="14"/>
        <v/>
      </c>
      <c r="AO29" s="133" t="str">
        <f t="shared" si="15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6"/>
        <v/>
      </c>
      <c r="AT29" s="131"/>
      <c r="AU29" s="134">
        <f t="shared" si="17"/>
        <v>24</v>
      </c>
      <c r="AV29" s="85" t="str">
        <f t="shared" si="18"/>
        <v/>
      </c>
      <c r="AW29" s="85" t="str">
        <f t="shared" ca="1" si="19"/>
        <v/>
      </c>
      <c r="AX29" s="128" t="str">
        <f t="shared" si="20"/>
        <v/>
      </c>
      <c r="AY29" s="128" t="str">
        <f t="shared" si="21"/>
        <v/>
      </c>
      <c r="AZ29" s="128" t="str">
        <f t="shared" si="22"/>
        <v/>
      </c>
      <c r="BA29" s="128" t="str">
        <f t="shared" si="23"/>
        <v/>
      </c>
      <c r="BB29" s="60" t="str">
        <f t="shared" si="24"/>
        <v/>
      </c>
      <c r="BC29" s="61" t="str">
        <f t="shared" si="25"/>
        <v/>
      </c>
      <c r="BD29" s="62" t="str">
        <f t="shared" si="26"/>
        <v/>
      </c>
      <c r="BE29" s="61" t="str">
        <f t="shared" si="27"/>
        <v/>
      </c>
      <c r="BF29" s="62" t="str">
        <f t="shared" si="28"/>
        <v/>
      </c>
      <c r="BG29" s="64" t="str">
        <f t="shared" si="29"/>
        <v/>
      </c>
      <c r="BH29" s="63" t="str">
        <f t="shared" si="30"/>
        <v/>
      </c>
      <c r="BI29" s="65" t="str">
        <f t="shared" si="31"/>
        <v/>
      </c>
      <c r="BJ29" s="63" t="str">
        <f t="shared" si="32"/>
        <v/>
      </c>
      <c r="BK29" s="61" t="str">
        <f t="shared" si="33"/>
        <v/>
      </c>
      <c r="BL29" s="62" t="str">
        <f t="shared" si="34"/>
        <v/>
      </c>
      <c r="BM29" s="61" t="str">
        <f t="shared" si="35"/>
        <v/>
      </c>
      <c r="BN29" s="63" t="str">
        <f t="shared" si="36"/>
        <v/>
      </c>
      <c r="BO29" s="61" t="str">
        <f t="shared" si="37"/>
        <v/>
      </c>
      <c r="BP29" s="63" t="str">
        <f t="shared" si="38"/>
        <v/>
      </c>
      <c r="BQ29" s="66" t="str">
        <f t="shared" si="39"/>
        <v/>
      </c>
      <c r="BR29" s="68" t="str">
        <f t="shared" si="40"/>
        <v/>
      </c>
    </row>
    <row r="30" spans="1:70">
      <c r="A30" s="59">
        <f>IF(表示変換!A30="","",表示変換!A30)</f>
        <v>25</v>
      </c>
      <c r="B30" s="82" t="str">
        <f>IF(表示変換!B30="","",表示変換!B30)</f>
        <v/>
      </c>
      <c r="C30" s="82" t="str">
        <f ca="1">IF(表示変換!D30="","",表示変換!D30)</f>
        <v/>
      </c>
      <c r="D30" s="82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41"/>
        <v/>
      </c>
      <c r="M30" s="106" t="str">
        <f>IF(表示変換!Q30="","",表示変換!Q30)</f>
        <v/>
      </c>
      <c r="N30" s="118" t="str">
        <f t="shared" si="6"/>
        <v/>
      </c>
      <c r="O30" s="106" t="str">
        <f>IF(表示変換!R30="","",表示変換!R30)</f>
        <v/>
      </c>
      <c r="P30" s="116" t="str">
        <f t="shared" si="7"/>
        <v/>
      </c>
      <c r="Q30" s="105" t="str">
        <f>IF(表示変換!S30="","",表示変換!S30)</f>
        <v/>
      </c>
      <c r="R30" s="116" t="str">
        <f t="shared" si="8"/>
        <v/>
      </c>
      <c r="S30" s="106" t="str">
        <f>IF(表示変換!T30="","",表示変換!T30)</f>
        <v/>
      </c>
      <c r="T30" s="116" t="str">
        <f t="shared" si="9"/>
        <v/>
      </c>
      <c r="U30" s="106" t="str">
        <f>IF(表示変換!U30="","",表示変換!U30)</f>
        <v/>
      </c>
      <c r="V30" s="119" t="str">
        <f t="shared" si="10"/>
        <v/>
      </c>
      <c r="W30" s="67" t="str">
        <f t="shared" si="11"/>
        <v/>
      </c>
      <c r="X30" s="207" t="str">
        <f t="shared" si="12"/>
        <v/>
      </c>
      <c r="Z30" s="50">
        <f t="shared" si="42"/>
        <v>25</v>
      </c>
      <c r="AA30" s="82" t="str">
        <f>IF(表示変換!B30="","",表示変換!B30)</f>
        <v/>
      </c>
      <c r="AB30" s="112" t="str">
        <f>IF(表示変換!C30="","",表示変換!C30)</f>
        <v/>
      </c>
      <c r="AC30" s="82" t="str">
        <f>IF(AB30="","",DATEDIF(AB30,入力!$C$3,"Y"))</f>
        <v/>
      </c>
      <c r="AD30" s="82" t="str">
        <f ca="1">IF(表示変換!D30="","",表示変換!D30)</f>
        <v/>
      </c>
      <c r="AE30" s="82" t="str">
        <f>IF(表示変換!E30="","",表示変換!E30)</f>
        <v/>
      </c>
      <c r="AF30" s="82" t="str">
        <f>IF(表示変換!F30="","",表示変換!F30)</f>
        <v/>
      </c>
      <c r="AG30" s="82" t="str">
        <f>IF(表示変換!G30="","",表示変換!G30)</f>
        <v/>
      </c>
      <c r="AH30" s="82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3"/>
        <v/>
      </c>
      <c r="AL30" s="85" t="str">
        <f>IF(表示変換!L30="","",表示変換!L30)</f>
        <v/>
      </c>
      <c r="AM30" s="138" t="str">
        <f>IF(表示変換!M30="","",表示変換!M30)</f>
        <v/>
      </c>
      <c r="AN30" s="133" t="str">
        <f t="shared" si="14"/>
        <v/>
      </c>
      <c r="AO30" s="133" t="str">
        <f t="shared" si="15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6"/>
        <v/>
      </c>
      <c r="AT30" s="131"/>
      <c r="AU30" s="134">
        <f t="shared" si="17"/>
        <v>25</v>
      </c>
      <c r="AV30" s="85" t="str">
        <f t="shared" si="18"/>
        <v/>
      </c>
      <c r="AW30" s="85" t="str">
        <f t="shared" ca="1" si="19"/>
        <v/>
      </c>
      <c r="AX30" s="128" t="str">
        <f t="shared" si="20"/>
        <v/>
      </c>
      <c r="AY30" s="128" t="str">
        <f t="shared" si="21"/>
        <v/>
      </c>
      <c r="AZ30" s="128" t="str">
        <f t="shared" si="22"/>
        <v/>
      </c>
      <c r="BA30" s="128" t="str">
        <f t="shared" si="23"/>
        <v/>
      </c>
      <c r="BB30" s="60" t="str">
        <f t="shared" si="24"/>
        <v/>
      </c>
      <c r="BC30" s="61" t="str">
        <f t="shared" si="25"/>
        <v/>
      </c>
      <c r="BD30" s="62" t="str">
        <f t="shared" si="26"/>
        <v/>
      </c>
      <c r="BE30" s="61" t="str">
        <f t="shared" si="27"/>
        <v/>
      </c>
      <c r="BF30" s="62" t="str">
        <f t="shared" si="28"/>
        <v/>
      </c>
      <c r="BG30" s="64" t="str">
        <f t="shared" si="29"/>
        <v/>
      </c>
      <c r="BH30" s="63" t="str">
        <f t="shared" si="30"/>
        <v/>
      </c>
      <c r="BI30" s="65" t="str">
        <f t="shared" si="31"/>
        <v/>
      </c>
      <c r="BJ30" s="63" t="str">
        <f t="shared" si="32"/>
        <v/>
      </c>
      <c r="BK30" s="61" t="str">
        <f t="shared" si="33"/>
        <v/>
      </c>
      <c r="BL30" s="62" t="str">
        <f t="shared" si="34"/>
        <v/>
      </c>
      <c r="BM30" s="61" t="str">
        <f t="shared" si="35"/>
        <v/>
      </c>
      <c r="BN30" s="63" t="str">
        <f t="shared" si="36"/>
        <v/>
      </c>
      <c r="BO30" s="61" t="str">
        <f t="shared" si="37"/>
        <v/>
      </c>
      <c r="BP30" s="63" t="str">
        <f t="shared" si="38"/>
        <v/>
      </c>
      <c r="BQ30" s="66" t="str">
        <f t="shared" si="39"/>
        <v/>
      </c>
      <c r="BR30" s="68" t="str">
        <f t="shared" si="40"/>
        <v/>
      </c>
    </row>
    <row r="31" spans="1:70">
      <c r="A31" s="59">
        <f>IF(表示変換!A31="","",表示変換!A31)</f>
        <v>26</v>
      </c>
      <c r="B31" s="82" t="str">
        <f>IF(表示変換!B31="","",表示変換!B31)</f>
        <v/>
      </c>
      <c r="C31" s="82" t="str">
        <f ca="1">IF(表示変換!D31="","",表示変換!D31)</f>
        <v/>
      </c>
      <c r="D31" s="82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41"/>
        <v/>
      </c>
      <c r="M31" s="106" t="str">
        <f>IF(表示変換!Q31="","",表示変換!Q31)</f>
        <v/>
      </c>
      <c r="N31" s="118" t="str">
        <f t="shared" si="6"/>
        <v/>
      </c>
      <c r="O31" s="106" t="str">
        <f>IF(表示変換!R31="","",表示変換!R31)</f>
        <v/>
      </c>
      <c r="P31" s="116" t="str">
        <f t="shared" si="7"/>
        <v/>
      </c>
      <c r="Q31" s="105" t="str">
        <f>IF(表示変換!S31="","",表示変換!S31)</f>
        <v/>
      </c>
      <c r="R31" s="116" t="str">
        <f t="shared" si="8"/>
        <v/>
      </c>
      <c r="S31" s="106" t="str">
        <f>IF(表示変換!T31="","",表示変換!T31)</f>
        <v/>
      </c>
      <c r="T31" s="116" t="str">
        <f t="shared" si="9"/>
        <v/>
      </c>
      <c r="U31" s="106" t="str">
        <f>IF(表示変換!U31="","",表示変換!U31)</f>
        <v/>
      </c>
      <c r="V31" s="119" t="str">
        <f t="shared" si="10"/>
        <v/>
      </c>
      <c r="W31" s="67" t="str">
        <f t="shared" si="11"/>
        <v/>
      </c>
      <c r="X31" s="207" t="str">
        <f t="shared" si="12"/>
        <v/>
      </c>
      <c r="Z31" s="50">
        <f t="shared" si="42"/>
        <v>26</v>
      </c>
      <c r="AA31" s="82" t="str">
        <f>IF(表示変換!B31="","",表示変換!B31)</f>
        <v/>
      </c>
      <c r="AB31" s="112" t="str">
        <f>IF(表示変換!C31="","",表示変換!C31)</f>
        <v/>
      </c>
      <c r="AC31" s="82" t="str">
        <f>IF(AB31="","",DATEDIF(AB31,入力!$C$3,"Y"))</f>
        <v/>
      </c>
      <c r="AD31" s="82" t="str">
        <f ca="1">IF(表示変換!D31="","",表示変換!D31)</f>
        <v/>
      </c>
      <c r="AE31" s="82" t="str">
        <f>IF(表示変換!E31="","",表示変換!E31)</f>
        <v/>
      </c>
      <c r="AF31" s="82" t="str">
        <f>IF(表示変換!F31="","",表示変換!F31)</f>
        <v/>
      </c>
      <c r="AG31" s="82" t="str">
        <f>IF(表示変換!G31="","",表示変換!G31)</f>
        <v/>
      </c>
      <c r="AH31" s="82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3"/>
        <v/>
      </c>
      <c r="AL31" s="85" t="str">
        <f>IF(表示変換!L31="","",表示変換!L31)</f>
        <v/>
      </c>
      <c r="AM31" s="138" t="str">
        <f>IF(表示変換!M31="","",表示変換!M31)</f>
        <v/>
      </c>
      <c r="AN31" s="133" t="str">
        <f t="shared" si="14"/>
        <v/>
      </c>
      <c r="AO31" s="133" t="str">
        <f t="shared" si="15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6"/>
        <v/>
      </c>
      <c r="AT31" s="131"/>
      <c r="AU31" s="134">
        <f t="shared" si="17"/>
        <v>26</v>
      </c>
      <c r="AV31" s="85" t="str">
        <f t="shared" si="18"/>
        <v/>
      </c>
      <c r="AW31" s="85" t="str">
        <f t="shared" ca="1" si="19"/>
        <v/>
      </c>
      <c r="AX31" s="128" t="str">
        <f t="shared" si="20"/>
        <v/>
      </c>
      <c r="AY31" s="128" t="str">
        <f t="shared" si="21"/>
        <v/>
      </c>
      <c r="AZ31" s="128" t="str">
        <f t="shared" si="22"/>
        <v/>
      </c>
      <c r="BA31" s="128" t="str">
        <f t="shared" si="23"/>
        <v/>
      </c>
      <c r="BB31" s="60" t="str">
        <f t="shared" si="24"/>
        <v/>
      </c>
      <c r="BC31" s="61" t="str">
        <f t="shared" si="25"/>
        <v/>
      </c>
      <c r="BD31" s="62" t="str">
        <f t="shared" si="26"/>
        <v/>
      </c>
      <c r="BE31" s="61" t="str">
        <f t="shared" si="27"/>
        <v/>
      </c>
      <c r="BF31" s="62" t="str">
        <f t="shared" si="28"/>
        <v/>
      </c>
      <c r="BG31" s="64" t="str">
        <f t="shared" si="29"/>
        <v/>
      </c>
      <c r="BH31" s="63" t="str">
        <f t="shared" si="30"/>
        <v/>
      </c>
      <c r="BI31" s="65" t="str">
        <f t="shared" si="31"/>
        <v/>
      </c>
      <c r="BJ31" s="63" t="str">
        <f t="shared" si="32"/>
        <v/>
      </c>
      <c r="BK31" s="61" t="str">
        <f t="shared" si="33"/>
        <v/>
      </c>
      <c r="BL31" s="62" t="str">
        <f t="shared" si="34"/>
        <v/>
      </c>
      <c r="BM31" s="61" t="str">
        <f t="shared" si="35"/>
        <v/>
      </c>
      <c r="BN31" s="63" t="str">
        <f t="shared" si="36"/>
        <v/>
      </c>
      <c r="BO31" s="61" t="str">
        <f t="shared" si="37"/>
        <v/>
      </c>
      <c r="BP31" s="63" t="str">
        <f t="shared" si="38"/>
        <v/>
      </c>
      <c r="BQ31" s="66" t="str">
        <f t="shared" si="39"/>
        <v/>
      </c>
      <c r="BR31" s="68" t="str">
        <f t="shared" si="40"/>
        <v/>
      </c>
    </row>
    <row r="32" spans="1:70">
      <c r="A32" s="59">
        <f>IF(表示変換!A32="","",表示変換!A32)</f>
        <v>27</v>
      </c>
      <c r="B32" s="82" t="str">
        <f>IF(表示変換!B32="","",表示変換!B32)</f>
        <v/>
      </c>
      <c r="C32" s="82" t="str">
        <f ca="1">IF(表示変換!D32="","",表示変換!D32)</f>
        <v/>
      </c>
      <c r="D32" s="82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41"/>
        <v/>
      </c>
      <c r="M32" s="106" t="str">
        <f>IF(表示変換!Q32="","",表示変換!Q32)</f>
        <v/>
      </c>
      <c r="N32" s="118" t="str">
        <f t="shared" si="6"/>
        <v/>
      </c>
      <c r="O32" s="106" t="str">
        <f>IF(表示変換!R32="","",表示変換!R32)</f>
        <v/>
      </c>
      <c r="P32" s="116" t="str">
        <f t="shared" si="7"/>
        <v/>
      </c>
      <c r="Q32" s="105" t="str">
        <f>IF(表示変換!S32="","",表示変換!S32)</f>
        <v/>
      </c>
      <c r="R32" s="116" t="str">
        <f t="shared" si="8"/>
        <v/>
      </c>
      <c r="S32" s="106" t="str">
        <f>IF(表示変換!T32="","",表示変換!T32)</f>
        <v/>
      </c>
      <c r="T32" s="116" t="str">
        <f t="shared" si="9"/>
        <v/>
      </c>
      <c r="U32" s="106" t="str">
        <f>IF(表示変換!U32="","",表示変換!U32)</f>
        <v/>
      </c>
      <c r="V32" s="119" t="str">
        <f t="shared" si="10"/>
        <v/>
      </c>
      <c r="W32" s="67" t="str">
        <f t="shared" si="11"/>
        <v/>
      </c>
      <c r="X32" s="207" t="str">
        <f>IF(COUNTBLANK(W32)=1,"", RANK(W32,$W$6:$W$35))</f>
        <v/>
      </c>
      <c r="Z32" s="50">
        <f t="shared" si="42"/>
        <v>27</v>
      </c>
      <c r="AA32" s="82" t="str">
        <f>IF(表示変換!B32="","",表示変換!B32)</f>
        <v/>
      </c>
      <c r="AB32" s="112" t="str">
        <f>IF(表示変換!C32="","",表示変換!C32)</f>
        <v/>
      </c>
      <c r="AC32" s="82" t="str">
        <f>IF(AB32="","",DATEDIF(AB32,入力!$C$3,"Y"))</f>
        <v/>
      </c>
      <c r="AD32" s="82" t="str">
        <f ca="1">IF(表示変換!D32="","",表示変換!D32)</f>
        <v/>
      </c>
      <c r="AE32" s="82" t="str">
        <f>IF(表示変換!E32="","",表示変換!E32)</f>
        <v/>
      </c>
      <c r="AF32" s="82" t="str">
        <f>IF(表示変換!F32="","",表示変換!F32)</f>
        <v/>
      </c>
      <c r="AG32" s="82" t="str">
        <f>IF(表示変換!G32="","",表示変換!G32)</f>
        <v/>
      </c>
      <c r="AH32" s="82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3"/>
        <v/>
      </c>
      <c r="AL32" s="85" t="str">
        <f>IF(表示変換!L32="","",表示変換!L32)</f>
        <v/>
      </c>
      <c r="AM32" s="138" t="str">
        <f>IF(表示変換!M32="","",表示変換!M32)</f>
        <v/>
      </c>
      <c r="AN32" s="133" t="str">
        <f t="shared" si="14"/>
        <v/>
      </c>
      <c r="AO32" s="133" t="str">
        <f t="shared" si="15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6"/>
        <v/>
      </c>
      <c r="AT32" s="131"/>
      <c r="AU32" s="134">
        <f t="shared" si="17"/>
        <v>27</v>
      </c>
      <c r="AV32" s="85" t="str">
        <f t="shared" si="18"/>
        <v/>
      </c>
      <c r="AW32" s="85" t="str">
        <f t="shared" ca="1" si="19"/>
        <v/>
      </c>
      <c r="AX32" s="128" t="str">
        <f t="shared" si="20"/>
        <v/>
      </c>
      <c r="AY32" s="128" t="str">
        <f t="shared" si="21"/>
        <v/>
      </c>
      <c r="AZ32" s="128" t="str">
        <f t="shared" si="22"/>
        <v/>
      </c>
      <c r="BA32" s="128" t="str">
        <f t="shared" si="23"/>
        <v/>
      </c>
      <c r="BB32" s="60" t="str">
        <f t="shared" si="24"/>
        <v/>
      </c>
      <c r="BC32" s="61" t="str">
        <f t="shared" si="25"/>
        <v/>
      </c>
      <c r="BD32" s="62" t="str">
        <f t="shared" si="26"/>
        <v/>
      </c>
      <c r="BE32" s="61" t="str">
        <f t="shared" si="27"/>
        <v/>
      </c>
      <c r="BF32" s="62" t="str">
        <f t="shared" si="28"/>
        <v/>
      </c>
      <c r="BG32" s="64" t="str">
        <f t="shared" si="29"/>
        <v/>
      </c>
      <c r="BH32" s="63" t="str">
        <f t="shared" si="30"/>
        <v/>
      </c>
      <c r="BI32" s="65" t="str">
        <f t="shared" si="31"/>
        <v/>
      </c>
      <c r="BJ32" s="63" t="str">
        <f t="shared" si="32"/>
        <v/>
      </c>
      <c r="BK32" s="61" t="str">
        <f t="shared" si="33"/>
        <v/>
      </c>
      <c r="BL32" s="62" t="str">
        <f t="shared" si="34"/>
        <v/>
      </c>
      <c r="BM32" s="61" t="str">
        <f t="shared" si="35"/>
        <v/>
      </c>
      <c r="BN32" s="63" t="str">
        <f t="shared" si="36"/>
        <v/>
      </c>
      <c r="BO32" s="61" t="str">
        <f t="shared" si="37"/>
        <v/>
      </c>
      <c r="BP32" s="63" t="str">
        <f t="shared" si="38"/>
        <v/>
      </c>
      <c r="BQ32" s="66" t="str">
        <f t="shared" si="39"/>
        <v/>
      </c>
      <c r="BR32" s="68" t="str">
        <f t="shared" si="40"/>
        <v/>
      </c>
    </row>
    <row r="33" spans="1:70">
      <c r="A33" s="59">
        <f>IF(表示変換!A33="","",表示変換!A33)</f>
        <v>28</v>
      </c>
      <c r="B33" s="82" t="str">
        <f>IF(表示変換!B33="","",表示変換!B33)</f>
        <v/>
      </c>
      <c r="C33" s="82" t="str">
        <f ca="1">IF(表示変換!D33="","",表示変換!D33)</f>
        <v/>
      </c>
      <c r="D33" s="82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41"/>
        <v/>
      </c>
      <c r="M33" s="106" t="str">
        <f>IF(表示変換!Q33="","",表示変換!Q33)</f>
        <v/>
      </c>
      <c r="N33" s="118" t="str">
        <f t="shared" si="6"/>
        <v/>
      </c>
      <c r="O33" s="106" t="str">
        <f>IF(表示変換!R33="","",表示変換!R33)</f>
        <v/>
      </c>
      <c r="P33" s="116" t="str">
        <f t="shared" si="7"/>
        <v/>
      </c>
      <c r="Q33" s="105" t="str">
        <f>IF(表示変換!S33="","",表示変換!S33)</f>
        <v/>
      </c>
      <c r="R33" s="116" t="str">
        <f t="shared" si="8"/>
        <v/>
      </c>
      <c r="S33" s="106" t="str">
        <f>IF(表示変換!T33="","",表示変換!T33)</f>
        <v/>
      </c>
      <c r="T33" s="116" t="str">
        <f t="shared" si="9"/>
        <v/>
      </c>
      <c r="U33" s="106" t="str">
        <f>IF(表示変換!U33="","",表示変換!U33)</f>
        <v/>
      </c>
      <c r="V33" s="119" t="str">
        <f t="shared" si="10"/>
        <v/>
      </c>
      <c r="W33" s="67" t="str">
        <f t="shared" si="11"/>
        <v/>
      </c>
      <c r="X33" s="207" t="str">
        <f t="shared" si="12"/>
        <v/>
      </c>
      <c r="Z33" s="50">
        <f t="shared" si="42"/>
        <v>28</v>
      </c>
      <c r="AA33" s="82" t="str">
        <f>IF(表示変換!B33="","",表示変換!B33)</f>
        <v/>
      </c>
      <c r="AB33" s="112" t="str">
        <f>IF(表示変換!C33="","",表示変換!C33)</f>
        <v/>
      </c>
      <c r="AC33" s="82" t="str">
        <f>IF(AB33="","",DATEDIF(AB33,入力!$C$3,"Y"))</f>
        <v/>
      </c>
      <c r="AD33" s="82" t="str">
        <f ca="1">IF(表示変換!D33="","",表示変換!D33)</f>
        <v/>
      </c>
      <c r="AE33" s="82" t="str">
        <f>IF(表示変換!E33="","",表示変換!E33)</f>
        <v/>
      </c>
      <c r="AF33" s="82" t="str">
        <f>IF(表示変換!F33="","",表示変換!F33)</f>
        <v/>
      </c>
      <c r="AG33" s="82" t="str">
        <f>IF(表示変換!G33="","",表示変換!G33)</f>
        <v/>
      </c>
      <c r="AH33" s="82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3"/>
        <v/>
      </c>
      <c r="AL33" s="85" t="str">
        <f>IF(表示変換!L33="","",表示変換!L33)</f>
        <v/>
      </c>
      <c r="AM33" s="138" t="str">
        <f>IF(表示変換!M33="","",表示変換!M33)</f>
        <v/>
      </c>
      <c r="AN33" s="133" t="str">
        <f t="shared" si="14"/>
        <v/>
      </c>
      <c r="AO33" s="133" t="str">
        <f t="shared" si="15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6"/>
        <v/>
      </c>
      <c r="AT33" s="131"/>
      <c r="AU33" s="134">
        <f t="shared" si="17"/>
        <v>28</v>
      </c>
      <c r="AV33" s="85" t="str">
        <f t="shared" si="18"/>
        <v/>
      </c>
      <c r="AW33" s="85" t="str">
        <f t="shared" ca="1" si="19"/>
        <v/>
      </c>
      <c r="AX33" s="128" t="str">
        <f t="shared" si="20"/>
        <v/>
      </c>
      <c r="AY33" s="128" t="str">
        <f t="shared" si="21"/>
        <v/>
      </c>
      <c r="AZ33" s="128" t="str">
        <f t="shared" si="22"/>
        <v/>
      </c>
      <c r="BA33" s="128" t="str">
        <f t="shared" si="23"/>
        <v/>
      </c>
      <c r="BB33" s="60" t="str">
        <f t="shared" si="24"/>
        <v/>
      </c>
      <c r="BC33" s="61" t="str">
        <f t="shared" si="25"/>
        <v/>
      </c>
      <c r="BD33" s="62" t="str">
        <f t="shared" si="26"/>
        <v/>
      </c>
      <c r="BE33" s="61" t="str">
        <f t="shared" si="27"/>
        <v/>
      </c>
      <c r="BF33" s="62" t="str">
        <f t="shared" si="28"/>
        <v/>
      </c>
      <c r="BG33" s="64" t="str">
        <f t="shared" si="29"/>
        <v/>
      </c>
      <c r="BH33" s="63" t="str">
        <f t="shared" si="30"/>
        <v/>
      </c>
      <c r="BI33" s="65" t="str">
        <f t="shared" si="31"/>
        <v/>
      </c>
      <c r="BJ33" s="63" t="str">
        <f t="shared" si="32"/>
        <v/>
      </c>
      <c r="BK33" s="61" t="str">
        <f t="shared" si="33"/>
        <v/>
      </c>
      <c r="BL33" s="62" t="str">
        <f t="shared" si="34"/>
        <v/>
      </c>
      <c r="BM33" s="61" t="str">
        <f t="shared" si="35"/>
        <v/>
      </c>
      <c r="BN33" s="63" t="str">
        <f t="shared" si="36"/>
        <v/>
      </c>
      <c r="BO33" s="61" t="str">
        <f t="shared" si="37"/>
        <v/>
      </c>
      <c r="BP33" s="63" t="str">
        <f t="shared" si="38"/>
        <v/>
      </c>
      <c r="BQ33" s="66" t="str">
        <f t="shared" si="39"/>
        <v/>
      </c>
      <c r="BR33" s="68" t="str">
        <f t="shared" si="40"/>
        <v/>
      </c>
    </row>
    <row r="34" spans="1:70">
      <c r="A34" s="59">
        <f>IF(表示変換!A34="","",表示変換!A34)</f>
        <v>29</v>
      </c>
      <c r="B34" s="82" t="str">
        <f>IF(表示変換!B34="","",表示変換!B34)</f>
        <v/>
      </c>
      <c r="C34" s="82" t="str">
        <f ca="1">IF(表示変換!D34="","",表示変換!D34)</f>
        <v/>
      </c>
      <c r="D34" s="82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41"/>
        <v/>
      </c>
      <c r="M34" s="106" t="str">
        <f>IF(表示変換!Q34="","",表示変換!Q34)</f>
        <v/>
      </c>
      <c r="N34" s="118" t="str">
        <f t="shared" si="6"/>
        <v/>
      </c>
      <c r="O34" s="106" t="str">
        <f>IF(表示変換!R34="","",表示変換!R34)</f>
        <v/>
      </c>
      <c r="P34" s="116" t="str">
        <f t="shared" si="7"/>
        <v/>
      </c>
      <c r="Q34" s="105" t="str">
        <f>IF(表示変換!S34="","",表示変換!S34)</f>
        <v/>
      </c>
      <c r="R34" s="116" t="str">
        <f t="shared" si="8"/>
        <v/>
      </c>
      <c r="S34" s="106" t="str">
        <f>IF(表示変換!T34="","",表示変換!T34)</f>
        <v/>
      </c>
      <c r="T34" s="116" t="str">
        <f t="shared" si="9"/>
        <v/>
      </c>
      <c r="U34" s="106" t="str">
        <f>IF(表示変換!U34="","",表示変換!U34)</f>
        <v/>
      </c>
      <c r="V34" s="119" t="str">
        <f t="shared" si="10"/>
        <v/>
      </c>
      <c r="W34" s="67" t="str">
        <f t="shared" si="11"/>
        <v/>
      </c>
      <c r="X34" s="207" t="str">
        <f t="shared" si="12"/>
        <v/>
      </c>
      <c r="Z34" s="50">
        <f t="shared" si="42"/>
        <v>29</v>
      </c>
      <c r="AA34" s="82" t="str">
        <f>IF(表示変換!B34="","",表示変換!B34)</f>
        <v/>
      </c>
      <c r="AB34" s="112" t="str">
        <f>IF(表示変換!C34="","",表示変換!C34)</f>
        <v/>
      </c>
      <c r="AC34" s="82" t="str">
        <f>IF(AB34="","",DATEDIF(AB34,入力!$C$3,"Y"))</f>
        <v/>
      </c>
      <c r="AD34" s="82" t="str">
        <f ca="1">IF(表示変換!D34="","",表示変換!D34)</f>
        <v/>
      </c>
      <c r="AE34" s="82" t="str">
        <f>IF(表示変換!E34="","",表示変換!E34)</f>
        <v/>
      </c>
      <c r="AF34" s="82" t="str">
        <f>IF(表示変換!F34="","",表示変換!F34)</f>
        <v/>
      </c>
      <c r="AG34" s="82" t="str">
        <f>IF(表示変換!G34="","",表示変換!G34)</f>
        <v/>
      </c>
      <c r="AH34" s="82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3"/>
        <v/>
      </c>
      <c r="AL34" s="85" t="str">
        <f>IF(表示変換!L34="","",表示変換!L34)</f>
        <v/>
      </c>
      <c r="AM34" s="138" t="str">
        <f>IF(表示変換!M34="","",表示変換!M34)</f>
        <v/>
      </c>
      <c r="AN34" s="133" t="str">
        <f t="shared" si="14"/>
        <v/>
      </c>
      <c r="AO34" s="133" t="str">
        <f t="shared" si="15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6"/>
        <v/>
      </c>
      <c r="AT34" s="131"/>
      <c r="AU34" s="134">
        <f t="shared" si="17"/>
        <v>29</v>
      </c>
      <c r="AV34" s="85" t="str">
        <f t="shared" si="18"/>
        <v/>
      </c>
      <c r="AW34" s="85" t="str">
        <f t="shared" ca="1" si="19"/>
        <v/>
      </c>
      <c r="AX34" s="128" t="str">
        <f t="shared" si="20"/>
        <v/>
      </c>
      <c r="AY34" s="128" t="str">
        <f t="shared" si="21"/>
        <v/>
      </c>
      <c r="AZ34" s="128" t="str">
        <f t="shared" si="22"/>
        <v/>
      </c>
      <c r="BA34" s="128" t="str">
        <f t="shared" si="23"/>
        <v/>
      </c>
      <c r="BB34" s="60" t="str">
        <f t="shared" si="24"/>
        <v/>
      </c>
      <c r="BC34" s="61" t="str">
        <f t="shared" si="25"/>
        <v/>
      </c>
      <c r="BD34" s="62" t="str">
        <f t="shared" si="26"/>
        <v/>
      </c>
      <c r="BE34" s="61" t="str">
        <f>IF(J34="","",IF(J34="0",COUNTIFS($J$6:$J$35, "&gt;0", $J$6:$J$35, "&lt;=100")+1,RANK(J34,$J$6:$J$35)))</f>
        <v/>
      </c>
      <c r="BF34" s="62" t="str">
        <f t="shared" si="28"/>
        <v/>
      </c>
      <c r="BG34" s="64" t="str">
        <f t="shared" si="29"/>
        <v/>
      </c>
      <c r="BH34" s="63" t="str">
        <f t="shared" si="30"/>
        <v/>
      </c>
      <c r="BI34" s="65" t="str">
        <f t="shared" si="31"/>
        <v/>
      </c>
      <c r="BJ34" s="63" t="str">
        <f t="shared" si="32"/>
        <v/>
      </c>
      <c r="BK34" s="61" t="str">
        <f t="shared" si="33"/>
        <v/>
      </c>
      <c r="BL34" s="62" t="str">
        <f t="shared" si="34"/>
        <v/>
      </c>
      <c r="BM34" s="61" t="str">
        <f t="shared" si="35"/>
        <v/>
      </c>
      <c r="BN34" s="63" t="str">
        <f t="shared" si="36"/>
        <v/>
      </c>
      <c r="BO34" s="61" t="str">
        <f t="shared" si="37"/>
        <v/>
      </c>
      <c r="BP34" s="63" t="str">
        <f t="shared" si="38"/>
        <v/>
      </c>
      <c r="BQ34" s="66" t="str">
        <f t="shared" si="39"/>
        <v/>
      </c>
      <c r="BR34" s="68" t="str">
        <f t="shared" si="40"/>
        <v/>
      </c>
    </row>
    <row r="35" spans="1:70" ht="14.25" thickBot="1">
      <c r="A35" s="375">
        <f>IF(表示変換!A35="","",表示変換!A35)</f>
        <v>30</v>
      </c>
      <c r="B35" s="224" t="str">
        <f>IF(表示変換!B35="","",表示変換!B35)</f>
        <v/>
      </c>
      <c r="C35" s="224" t="str">
        <f ca="1">IF(表示変換!D35="","",表示変換!D35)</f>
        <v/>
      </c>
      <c r="D35" s="224" t="str">
        <f>IF(表示変換!F35="","",表示変換!F35)</f>
        <v/>
      </c>
      <c r="E35" s="219" t="str">
        <f>IF(表示変換!I35="","",表示変換!I35)</f>
        <v/>
      </c>
      <c r="F35" s="366" t="str">
        <f>IF(表示変換!J35="","",表示変換!J35)</f>
        <v/>
      </c>
      <c r="G35" s="120" t="str">
        <f>IF(表示変換!N35="","",表示変換!N35)</f>
        <v/>
      </c>
      <c r="H35" s="352" t="str">
        <f t="shared" si="4"/>
        <v/>
      </c>
      <c r="I35" s="122" t="str">
        <f>IF(表示変換!O35="","",表示変換!O35)</f>
        <v/>
      </c>
      <c r="J35" s="121" t="str">
        <f t="shared" si="5"/>
        <v/>
      </c>
      <c r="K35" s="122" t="str">
        <f>IF(表示変換!P35="","",表示変換!P35)</f>
        <v/>
      </c>
      <c r="L35" s="467" t="str">
        <f t="shared" si="41"/>
        <v/>
      </c>
      <c r="M35" s="123" t="str">
        <f>IF(表示変換!Q35="","",表示変換!Q35)</f>
        <v/>
      </c>
      <c r="N35" s="124" t="str">
        <f t="shared" si="6"/>
        <v/>
      </c>
      <c r="O35" s="123" t="str">
        <f>IF(表示変換!R35="","",表示変換!R35)</f>
        <v/>
      </c>
      <c r="P35" s="121" t="str">
        <f t="shared" si="7"/>
        <v/>
      </c>
      <c r="Q35" s="122" t="str">
        <f>IF(表示変換!S35="","",表示変換!S35)</f>
        <v/>
      </c>
      <c r="R35" s="121" t="str">
        <f t="shared" si="8"/>
        <v/>
      </c>
      <c r="S35" s="123" t="str">
        <f>IF(表示変換!T35="","",表示変換!T35)</f>
        <v/>
      </c>
      <c r="T35" s="121" t="str">
        <f t="shared" si="9"/>
        <v/>
      </c>
      <c r="U35" s="123" t="str">
        <f>IF(表示変換!U35="","",表示変換!U35)</f>
        <v/>
      </c>
      <c r="V35" s="125" t="str">
        <f t="shared" si="10"/>
        <v/>
      </c>
      <c r="W35" s="90" t="str">
        <f t="shared" si="11"/>
        <v/>
      </c>
      <c r="X35" s="208" t="str">
        <f t="shared" si="12"/>
        <v/>
      </c>
      <c r="Z35" s="50">
        <f t="shared" si="42"/>
        <v>30</v>
      </c>
      <c r="AA35" s="368" t="str">
        <f>IF(表示変換!B35="","",表示変換!B35)</f>
        <v/>
      </c>
      <c r="AB35" s="112" t="str">
        <f>IF(表示変換!C35="","",表示変換!C35)</f>
        <v/>
      </c>
      <c r="AC35" s="368" t="str">
        <f>IF(AB35="","",DATEDIF(AB35,入力!$C$3,"Y"))</f>
        <v/>
      </c>
      <c r="AD35" s="368" t="str">
        <f ca="1">IF(表示変換!D35="","",表示変換!D35)</f>
        <v/>
      </c>
      <c r="AE35" s="368" t="str">
        <f>IF(表示変換!E35="","",表示変換!E35)</f>
        <v/>
      </c>
      <c r="AF35" s="368" t="str">
        <f>IF(表示変換!F35="","",表示変換!F35)</f>
        <v/>
      </c>
      <c r="AG35" s="368" t="str">
        <f>IF(表示変換!G35="","",表示変換!G35)</f>
        <v/>
      </c>
      <c r="AH35" s="368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3"/>
        <v/>
      </c>
      <c r="AL35" s="85" t="str">
        <f>IF(表示変換!L35="","",表示変換!L35)</f>
        <v/>
      </c>
      <c r="AM35" s="138" t="str">
        <f>IF(表示変換!M35="","",表示変換!M35)</f>
        <v/>
      </c>
      <c r="AN35" s="133" t="str">
        <f t="shared" si="14"/>
        <v/>
      </c>
      <c r="AO35" s="133" t="str">
        <f t="shared" si="15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6"/>
        <v/>
      </c>
      <c r="AT35" s="131"/>
      <c r="AU35" s="134">
        <f t="shared" si="17"/>
        <v>30</v>
      </c>
      <c r="AV35" s="85" t="str">
        <f t="shared" si="18"/>
        <v/>
      </c>
      <c r="AW35" s="85" t="str">
        <f t="shared" ca="1" si="19"/>
        <v/>
      </c>
      <c r="AX35" s="128" t="str">
        <f t="shared" si="20"/>
        <v/>
      </c>
      <c r="AY35" s="128" t="str">
        <f t="shared" si="21"/>
        <v/>
      </c>
      <c r="AZ35" s="128" t="str">
        <f t="shared" si="22"/>
        <v/>
      </c>
      <c r="BA35" s="128" t="str">
        <f t="shared" si="23"/>
        <v/>
      </c>
      <c r="BB35" s="60" t="str">
        <f t="shared" si="24"/>
        <v/>
      </c>
      <c r="BC35" s="61" t="str">
        <f t="shared" si="25"/>
        <v/>
      </c>
      <c r="BD35" s="86" t="str">
        <f t="shared" si="26"/>
        <v/>
      </c>
      <c r="BE35" s="61" t="str">
        <f t="shared" si="27"/>
        <v/>
      </c>
      <c r="BF35" s="86" t="str">
        <f t="shared" si="28"/>
        <v/>
      </c>
      <c r="BG35" s="64" t="str">
        <f t="shared" si="29"/>
        <v/>
      </c>
      <c r="BH35" s="87" t="str">
        <f t="shared" si="30"/>
        <v/>
      </c>
      <c r="BI35" s="65" t="str">
        <f t="shared" si="31"/>
        <v/>
      </c>
      <c r="BJ35" s="87" t="str">
        <f t="shared" si="32"/>
        <v/>
      </c>
      <c r="BK35" s="61" t="str">
        <f t="shared" si="33"/>
        <v/>
      </c>
      <c r="BL35" s="86" t="str">
        <f t="shared" si="34"/>
        <v/>
      </c>
      <c r="BM35" s="61" t="str">
        <f t="shared" si="35"/>
        <v/>
      </c>
      <c r="BN35" s="87" t="str">
        <f>IF(ISBLANK(S35),"",S35)</f>
        <v/>
      </c>
      <c r="BO35" s="61" t="str">
        <f t="shared" si="37"/>
        <v/>
      </c>
      <c r="BP35" s="88" t="str">
        <f t="shared" si="38"/>
        <v/>
      </c>
      <c r="BQ35" s="66" t="str">
        <f t="shared" si="39"/>
        <v/>
      </c>
      <c r="BR35" s="68" t="str">
        <f t="shared" si="40"/>
        <v/>
      </c>
    </row>
    <row r="36" spans="1:70" ht="12.75" customHeight="1" thickTop="1">
      <c r="A36" s="652" t="s">
        <v>55</v>
      </c>
      <c r="B36" s="653"/>
      <c r="C36" s="653"/>
      <c r="D36" s="653"/>
      <c r="E36" s="653"/>
      <c r="F36" s="654"/>
      <c r="G36" s="430">
        <f>IF(COUNTBLANK(G6:G35)=30,"", AVERAGE(G6:G35))</f>
        <v>3.3860000000000001</v>
      </c>
      <c r="H36" s="426">
        <f t="shared" ref="H36:T36" si="43">IF(COUNTBLANK(H6:H35)=30,"", AVERAGE(H6:H35))</f>
        <v>61.4</v>
      </c>
      <c r="I36" s="430">
        <f t="shared" si="43"/>
        <v>5.0219999999999994</v>
      </c>
      <c r="J36" s="426">
        <f t="shared" si="43"/>
        <v>57.8</v>
      </c>
      <c r="K36" s="430">
        <f t="shared" si="43"/>
        <v>7.1239999999999997</v>
      </c>
      <c r="L36" s="468">
        <f t="shared" si="43"/>
        <v>71.239999999999995</v>
      </c>
      <c r="M36" s="430">
        <f t="shared" si="43"/>
        <v>53</v>
      </c>
      <c r="N36" s="426">
        <f t="shared" si="43"/>
        <v>62.8</v>
      </c>
      <c r="O36" s="430">
        <f t="shared" si="43"/>
        <v>62.2</v>
      </c>
      <c r="P36" s="426">
        <f t="shared" si="43"/>
        <v>62.4</v>
      </c>
      <c r="Q36" s="430">
        <f t="shared" si="43"/>
        <v>9.84</v>
      </c>
      <c r="R36" s="426">
        <f t="shared" si="43"/>
        <v>38.4</v>
      </c>
      <c r="S36" s="430">
        <f t="shared" si="43"/>
        <v>29.4</v>
      </c>
      <c r="T36" s="426">
        <f t="shared" si="43"/>
        <v>58.8</v>
      </c>
      <c r="U36" s="424">
        <f>IF(COUNTBLANK(U6:U35)=30,"", AVERAGE(U6:U35))</f>
        <v>920</v>
      </c>
      <c r="V36" s="425">
        <f>IF(COUNTBLANK(V6:V35)=30,"", AVERAGE(V6:V35))</f>
        <v>56</v>
      </c>
      <c r="W36" s="664">
        <f>IF(COUNTBLANK(W6:W35)=30,"",AVERAGE(W6:W35))</f>
        <v>468.84</v>
      </c>
      <c r="X36" s="665"/>
    </row>
    <row r="37" spans="1:70" ht="12.75" customHeight="1">
      <c r="A37" s="659" t="s">
        <v>56</v>
      </c>
      <c r="B37" s="660"/>
      <c r="C37" s="660"/>
      <c r="D37" s="660"/>
      <c r="E37" s="660"/>
      <c r="F37" s="661"/>
      <c r="G37" s="104">
        <f t="shared" ref="G37:T37" si="44">IF(COUNTBLANK(G6:G35)=30,"",STDEV(G6:G35))</f>
        <v>0.14415269681834614</v>
      </c>
      <c r="H37" s="203">
        <f t="shared" si="44"/>
        <v>14.415269681833919</v>
      </c>
      <c r="I37" s="104">
        <f t="shared" si="44"/>
        <v>0.20437710243568566</v>
      </c>
      <c r="J37" s="203">
        <f t="shared" si="44"/>
        <v>20.437710243566912</v>
      </c>
      <c r="K37" s="104">
        <f t="shared" si="44"/>
        <v>0.67910234869274222</v>
      </c>
      <c r="L37" s="203">
        <f t="shared" si="44"/>
        <v>6.7910234869274593</v>
      </c>
      <c r="M37" s="104">
        <f t="shared" si="44"/>
        <v>6.0930288034769706</v>
      </c>
      <c r="N37" s="203">
        <f t="shared" si="44"/>
        <v>5.9749476985158472</v>
      </c>
      <c r="O37" s="104">
        <f t="shared" si="44"/>
        <v>7.2163009915052614</v>
      </c>
      <c r="P37" s="203">
        <f t="shared" si="44"/>
        <v>7.2663608498339922</v>
      </c>
      <c r="Q37" s="104">
        <f t="shared" si="44"/>
        <v>1.6410362579784712</v>
      </c>
      <c r="R37" s="203">
        <f t="shared" si="44"/>
        <v>16.41036257978476</v>
      </c>
      <c r="S37" s="104">
        <f t="shared" si="44"/>
        <v>4.1593268686170788</v>
      </c>
      <c r="T37" s="203">
        <f t="shared" si="44"/>
        <v>8.3186537372341576</v>
      </c>
      <c r="U37" s="104">
        <f>IF(COUNTBLANK(U6:U35)=30,"",STDEV(U6:U35))</f>
        <v>308.54497241083027</v>
      </c>
      <c r="V37" s="203">
        <f>IF(COUNTBLANK(U6:U35)=30,"",STDEV(V6:V35))</f>
        <v>15.427248620541512</v>
      </c>
      <c r="W37" s="666">
        <f>IF(COUNTBLANK(W6:W35)=30,"",STDEV(W6:W35))</f>
        <v>78.854663780908581</v>
      </c>
      <c r="X37" s="667"/>
    </row>
    <row r="38" spans="1:70" ht="12.75" customHeight="1">
      <c r="A38" s="656" t="s">
        <v>70</v>
      </c>
      <c r="B38" s="656"/>
      <c r="C38" s="656"/>
      <c r="D38" s="656"/>
      <c r="E38" s="656"/>
      <c r="F38" s="656"/>
      <c r="G38" s="427">
        <f>IF(COUNTBLANK(G6:G35)=30,"",MIN(G6:G35))</f>
        <v>3.24</v>
      </c>
      <c r="H38" s="429">
        <f>IF(COUNTBLANK(H6:H35)=30,"",MAX(H6:H35))</f>
        <v>76</v>
      </c>
      <c r="I38" s="427">
        <f>IF(COUNTBLANK(I6:I35)=30,"",MIN(I6:I35))</f>
        <v>4.87</v>
      </c>
      <c r="J38" s="429">
        <f>IF(COUNTBLANK(J6:J35)=30,"",MAX(J6:J35))</f>
        <v>73</v>
      </c>
      <c r="K38" s="427">
        <f t="shared" ref="K38:T38" si="45">IF(COUNTBLANK(K6:K35)=30,"",MAX(K6:K35))</f>
        <v>7.81</v>
      </c>
      <c r="L38" s="429">
        <f t="shared" si="45"/>
        <v>78.099999999999994</v>
      </c>
      <c r="M38" s="428">
        <f t="shared" si="45"/>
        <v>59</v>
      </c>
      <c r="N38" s="429">
        <f t="shared" si="45"/>
        <v>69</v>
      </c>
      <c r="O38" s="428">
        <f t="shared" si="45"/>
        <v>69</v>
      </c>
      <c r="P38" s="429">
        <f t="shared" si="45"/>
        <v>69</v>
      </c>
      <c r="Q38" s="427">
        <f t="shared" si="45"/>
        <v>12.6</v>
      </c>
      <c r="R38" s="429">
        <f t="shared" si="45"/>
        <v>66</v>
      </c>
      <c r="S38" s="428">
        <f t="shared" si="45"/>
        <v>34</v>
      </c>
      <c r="T38" s="429">
        <f t="shared" si="45"/>
        <v>68</v>
      </c>
      <c r="U38" s="428">
        <f>IF(COUNTBLANK(U6:U35)=30,"",MAX(U6:U35))</f>
        <v>1320</v>
      </c>
      <c r="V38" s="431">
        <f>IF(COUNTBLANK(V6:V35)=30,"",MAX(V6:V35))</f>
        <v>76</v>
      </c>
      <c r="W38" s="657">
        <f>IF(COUNTBLANK(W6:W35)=30,"",MAX(W6:W35))</f>
        <v>548.1</v>
      </c>
      <c r="X38" s="658"/>
    </row>
    <row r="39" spans="1:70" ht="12.75" customHeight="1">
      <c r="A39" s="656" t="s">
        <v>71</v>
      </c>
      <c r="B39" s="656"/>
      <c r="C39" s="656"/>
      <c r="D39" s="656"/>
      <c r="E39" s="656"/>
      <c r="F39" s="656"/>
      <c r="G39" s="427">
        <f>IF(COUNTBLANK(G6:G35)=30,"",MAX(G6:G35))</f>
        <v>3.61</v>
      </c>
      <c r="H39" s="429">
        <f>IF(COUNTBLANK(H6:H35)=30,"",MIN(H6:H35))</f>
        <v>39</v>
      </c>
      <c r="I39" s="427">
        <f>IF(COUNTBLANK(I6:I35)=30,"",MAX(I6:I35))</f>
        <v>5.38</v>
      </c>
      <c r="J39" s="429">
        <f>IF(COUNTBLANK(J6:J35)=30,"",MIN(J6:J35))</f>
        <v>22</v>
      </c>
      <c r="K39" s="427">
        <f t="shared" ref="K39:T39" si="46">IF(COUNTBLANK(K6:K35)=30,"",MIN(K6:K35))</f>
        <v>6.09</v>
      </c>
      <c r="L39" s="429">
        <f t="shared" si="46"/>
        <v>60.9</v>
      </c>
      <c r="M39" s="428">
        <f t="shared" si="46"/>
        <v>44</v>
      </c>
      <c r="N39" s="429">
        <f t="shared" si="46"/>
        <v>54</v>
      </c>
      <c r="O39" s="428">
        <f t="shared" si="46"/>
        <v>50</v>
      </c>
      <c r="P39" s="429">
        <f t="shared" si="46"/>
        <v>50</v>
      </c>
      <c r="Q39" s="427">
        <f t="shared" si="46"/>
        <v>8.1999999999999993</v>
      </c>
      <c r="R39" s="429">
        <f t="shared" si="46"/>
        <v>22</v>
      </c>
      <c r="S39" s="428">
        <f t="shared" si="46"/>
        <v>25</v>
      </c>
      <c r="T39" s="429">
        <f t="shared" si="46"/>
        <v>50</v>
      </c>
      <c r="U39" s="428">
        <f>IF(COUNTBLANK(U6:U35)=30,"",MIN(U6:U35))</f>
        <v>480</v>
      </c>
      <c r="V39" s="429">
        <f>IF(COUNTBLANK(V6:V35)=30,"",MIN(V6:V35))</f>
        <v>34</v>
      </c>
      <c r="W39" s="657">
        <f>IF(COUNTBLANK(W6:W35)=30,"",MIN(W6:W35))</f>
        <v>342.9</v>
      </c>
      <c r="X39" s="658"/>
    </row>
    <row r="40" spans="1:70" ht="12.75" customHeight="1">
      <c r="A40" s="656" t="s">
        <v>72</v>
      </c>
      <c r="B40" s="656"/>
      <c r="C40" s="656"/>
      <c r="D40" s="656"/>
      <c r="E40" s="656"/>
      <c r="F40" s="656"/>
      <c r="G40" s="427">
        <f t="shared" ref="G40:T40" si="47">IF(COUNTBLANK(G6:G35)=30,"",MEDIAN(G6:G35))</f>
        <v>3.4</v>
      </c>
      <c r="H40" s="429">
        <f t="shared" si="47"/>
        <v>60</v>
      </c>
      <c r="I40" s="427">
        <f t="shared" si="47"/>
        <v>4.97</v>
      </c>
      <c r="J40" s="429">
        <f t="shared" si="47"/>
        <v>63</v>
      </c>
      <c r="K40" s="427">
        <f t="shared" si="47"/>
        <v>7.18</v>
      </c>
      <c r="L40" s="429">
        <f t="shared" si="47"/>
        <v>71.8</v>
      </c>
      <c r="M40" s="428">
        <f t="shared" si="47"/>
        <v>54.5</v>
      </c>
      <c r="N40" s="429">
        <f t="shared" si="47"/>
        <v>64</v>
      </c>
      <c r="O40" s="428">
        <f t="shared" si="47"/>
        <v>64.5</v>
      </c>
      <c r="P40" s="429">
        <f t="shared" si="47"/>
        <v>65</v>
      </c>
      <c r="Q40" s="427">
        <f t="shared" si="47"/>
        <v>9.5</v>
      </c>
      <c r="R40" s="429">
        <f t="shared" si="47"/>
        <v>35</v>
      </c>
      <c r="S40" s="428">
        <f t="shared" si="47"/>
        <v>31</v>
      </c>
      <c r="T40" s="429">
        <f t="shared" si="47"/>
        <v>62</v>
      </c>
      <c r="U40" s="428">
        <f>IF(COUNTBLANK(U6:U35)=30,"",MEDIAN(U6:U35))</f>
        <v>1000</v>
      </c>
      <c r="V40" s="429">
        <f>IF(COUNTBLANK(V6:V35)=30,"",MEDIAN(V6:V35))</f>
        <v>60</v>
      </c>
      <c r="W40" s="657">
        <f>IF(COUNTBLANK(W6:W35)=30,"",MEDIAN(W6:W35))</f>
        <v>473.3</v>
      </c>
      <c r="X40" s="658"/>
    </row>
    <row r="41" spans="1:70">
      <c r="S41" s="70"/>
    </row>
    <row r="42" spans="1:70">
      <c r="B42" s="70"/>
    </row>
    <row r="43" spans="1:70">
      <c r="B43" s="70"/>
      <c r="AD43" s="70"/>
      <c r="AE43" s="70"/>
    </row>
    <row r="46" spans="1:70">
      <c r="AI46" s="70"/>
    </row>
    <row r="47" spans="1:70">
      <c r="AN47" s="70"/>
    </row>
  </sheetData>
  <sheetProtection password="AC76" sheet="1" objects="1" scenarios="1"/>
  <mergeCells count="60">
    <mergeCell ref="AU1:BR1"/>
    <mergeCell ref="AU2:BR2"/>
    <mergeCell ref="AP3:AS3"/>
    <mergeCell ref="AY3:AY5"/>
    <mergeCell ref="BP3:BQ3"/>
    <mergeCell ref="Z2:AS2"/>
    <mergeCell ref="Z1:AS1"/>
    <mergeCell ref="AC3:AC5"/>
    <mergeCell ref="AE3:AE5"/>
    <mergeCell ref="AG3:AG5"/>
    <mergeCell ref="AH3:AH5"/>
    <mergeCell ref="AF3:AF5"/>
    <mergeCell ref="AK3:AK5"/>
    <mergeCell ref="BL3:BM3"/>
    <mergeCell ref="AI3:AI5"/>
    <mergeCell ref="AM3:AM5"/>
    <mergeCell ref="BN3:BO3"/>
    <mergeCell ref="AJ3:AJ5"/>
    <mergeCell ref="BB3:BC3"/>
    <mergeCell ref="BD3:BE3"/>
    <mergeCell ref="BF3:BG3"/>
    <mergeCell ref="BH3:BI3"/>
    <mergeCell ref="BJ3:BK3"/>
    <mergeCell ref="AL3:AL5"/>
    <mergeCell ref="AU3:AU5"/>
    <mergeCell ref="AV3:AV5"/>
    <mergeCell ref="AW3:AW5"/>
    <mergeCell ref="AX3:AX5"/>
    <mergeCell ref="AZ3:AZ5"/>
    <mergeCell ref="BA3:BA5"/>
    <mergeCell ref="A37:F37"/>
    <mergeCell ref="Z3:Z5"/>
    <mergeCell ref="AA3:AA5"/>
    <mergeCell ref="AD3:AD5"/>
    <mergeCell ref="O3:P3"/>
    <mergeCell ref="Q3:R3"/>
    <mergeCell ref="S3:T3"/>
    <mergeCell ref="W36:X36"/>
    <mergeCell ref="W37:X37"/>
    <mergeCell ref="K3:L3"/>
    <mergeCell ref="A3:A5"/>
    <mergeCell ref="F3:F5"/>
    <mergeCell ref="G3:H3"/>
    <mergeCell ref="I3:J3"/>
    <mergeCell ref="M3:N3"/>
    <mergeCell ref="AB3:AB5"/>
    <mergeCell ref="A39:F39"/>
    <mergeCell ref="A40:F40"/>
    <mergeCell ref="W38:X38"/>
    <mergeCell ref="W39:X39"/>
    <mergeCell ref="W40:X40"/>
    <mergeCell ref="A38:F38"/>
    <mergeCell ref="A1:X1"/>
    <mergeCell ref="A2:X2"/>
    <mergeCell ref="U3:V3"/>
    <mergeCell ref="A36:F36"/>
    <mergeCell ref="B3:B5"/>
    <mergeCell ref="C3:C5"/>
    <mergeCell ref="D3:D5"/>
    <mergeCell ref="E3:E5"/>
  </mergeCells>
  <phoneticPr fontId="2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99" t="str">
        <f>IF(表示変換!A1="","",表示変換!A1)&amp;"　"&amp;"レーダーチャート"</f>
        <v>●●チームバレーボール体力指数　レーダーチャート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695" t="str">
        <f>IF(表示変換!B6="","",表示変換!B6)</f>
        <v>■■　■■</v>
      </c>
      <c r="C2" s="695"/>
      <c r="D2" s="9"/>
      <c r="E2" s="10" t="s">
        <v>11</v>
      </c>
      <c r="F2" s="696">
        <f>IF(表示変換!I6="","",表示変換!I6)</f>
        <v>172.7</v>
      </c>
      <c r="G2" s="696"/>
      <c r="H2" s="13" t="s">
        <v>12</v>
      </c>
      <c r="I2" s="14"/>
      <c r="J2" s="13" t="s">
        <v>13</v>
      </c>
      <c r="K2" s="696">
        <f>IF(表示変換!J6="","",表示変換!J6)</f>
        <v>54.7</v>
      </c>
      <c r="L2" s="696"/>
      <c r="M2" s="10" t="s">
        <v>14</v>
      </c>
      <c r="N2" s="6"/>
      <c r="O2" s="695" t="s">
        <v>15</v>
      </c>
      <c r="P2" s="695"/>
      <c r="Q2" s="695" t="str">
        <f>IF(表示変換!H6="","",表示変換!H6)</f>
        <v>WS</v>
      </c>
      <c r="R2" s="695"/>
      <c r="S2" s="715" t="str">
        <f>IF(入力!$C$4="","",入力!$C$4)</f>
        <v>2016.01.01</v>
      </c>
      <c r="T2" s="715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3" t="s">
        <v>5</v>
      </c>
      <c r="B4" s="706" t="s">
        <v>6</v>
      </c>
      <c r="C4" s="700" t="s">
        <v>0</v>
      </c>
      <c r="D4" s="693" t="s">
        <v>45</v>
      </c>
      <c r="E4" s="694"/>
      <c r="F4" s="693" t="s">
        <v>57</v>
      </c>
      <c r="G4" s="694"/>
      <c r="H4" s="693" t="s">
        <v>378</v>
      </c>
      <c r="I4" s="694"/>
      <c r="J4" s="693" t="s">
        <v>41</v>
      </c>
      <c r="K4" s="694"/>
      <c r="L4" s="697" t="s">
        <v>58</v>
      </c>
      <c r="M4" s="698"/>
      <c r="N4" s="697" t="s">
        <v>59</v>
      </c>
      <c r="O4" s="698"/>
      <c r="P4" s="697" t="s">
        <v>42</v>
      </c>
      <c r="Q4" s="698"/>
      <c r="R4" s="693" t="s">
        <v>46</v>
      </c>
      <c r="S4" s="694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4"/>
      <c r="B5" s="707"/>
      <c r="C5" s="701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5"/>
      <c r="B6" s="708"/>
      <c r="C6" s="702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211</v>
      </c>
      <c r="AA6" s="26" t="s">
        <v>28</v>
      </c>
      <c r="AB6" s="26" t="s">
        <v>73</v>
      </c>
      <c r="AC6" s="26" t="s">
        <v>74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IF(特定項目一覧_30!G6="","",特定項目一覧_30!G6)</f>
        <v>3.28</v>
      </c>
      <c r="E7" s="27">
        <f>IF(特定項目一覧_30!H6="","",特定項目一覧_30!H6)</f>
        <v>72</v>
      </c>
      <c r="F7" s="21">
        <f>IF(特定項目一覧_30!I6="","",特定項目一覧_30!I6)</f>
        <v>4.92</v>
      </c>
      <c r="G7" s="22">
        <f>IF(特定項目一覧_30!J6="","",特定項目一覧_30!J6)</f>
        <v>68</v>
      </c>
      <c r="H7" s="29">
        <f>IF(特定項目一覧_30!K6="","",特定項目一覧_30!K6)</f>
        <v>6.91</v>
      </c>
      <c r="I7" s="27">
        <f>IF(特定項目一覧_30!L6="","",特定項目一覧_30!L6)</f>
        <v>69.099999999999994</v>
      </c>
      <c r="J7" s="20">
        <f>IF(特定項目一覧_30!M6="","",特定項目一覧_30!M6)</f>
        <v>50</v>
      </c>
      <c r="K7" s="22">
        <f>IF(特定項目一覧_30!N6="","",特定項目一覧_30!N6)</f>
        <v>60</v>
      </c>
      <c r="L7" s="28">
        <f>IF(特定項目一覧_30!O6="","",特定項目一覧_30!O6)</f>
        <v>69</v>
      </c>
      <c r="M7" s="27">
        <f>IF(特定項目一覧_30!P6="","",特定項目一覧_30!P6)</f>
        <v>69</v>
      </c>
      <c r="N7" s="21">
        <f>IF(特定項目一覧_30!Q6="","",特定項目一覧_30!Q6)</f>
        <v>12.6</v>
      </c>
      <c r="O7" s="22">
        <f>IF(特定項目一覧_30!R6="","",特定項目一覧_30!R6)</f>
        <v>66</v>
      </c>
      <c r="P7" s="28">
        <f>IF(特定項目一覧_30!S6="","",特定項目一覧_30!S6)</f>
        <v>34</v>
      </c>
      <c r="Q7" s="27">
        <f>IF(特定項目一覧_30!T6="","",特定項目一覧_30!T6)</f>
        <v>68</v>
      </c>
      <c r="R7" s="20">
        <f>IF(特定項目一覧_30!U6="","",特定項目一覧_30!U6)</f>
        <v>1320</v>
      </c>
      <c r="S7" s="22">
        <f>IF(特定項目一覧_30!V6="","",特定項目一覧_30!V6)</f>
        <v>76</v>
      </c>
      <c r="T7" s="28">
        <f>IF(特定項目一覧_30!W6="","",特定項目一覧_30!W6)</f>
        <v>548.1</v>
      </c>
      <c r="U7" s="22">
        <f>IF(特定項目一覧_30!X6="","",特定項目一覧_30!X6)</f>
        <v>1</v>
      </c>
      <c r="W7" s="19" t="str">
        <f>IF(入力!$C$4="","",入力!$C$4)</f>
        <v>2016.01.01</v>
      </c>
      <c r="X7" s="30">
        <f>E7</f>
        <v>72</v>
      </c>
      <c r="Y7" s="30">
        <f>G7</f>
        <v>68</v>
      </c>
      <c r="Z7" s="30">
        <f>I7</f>
        <v>69.099999999999994</v>
      </c>
      <c r="AA7" s="30">
        <f>K7</f>
        <v>60</v>
      </c>
      <c r="AB7" s="30">
        <f>M7</f>
        <v>69</v>
      </c>
      <c r="AC7" s="30">
        <f>O7</f>
        <v>66</v>
      </c>
      <c r="AD7" s="30">
        <f>Q7</f>
        <v>68</v>
      </c>
      <c r="AE7" s="30">
        <f>S7</f>
        <v>76</v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>
        <f>IF(特定項目一覧_30!AL6="","",特定項目一覧_30!AL6)</f>
        <v>17.353450775049239</v>
      </c>
      <c r="Y21" s="31">
        <f>IF(特定項目一覧_30!AK6="","",特定項目一覧_30!AK6)</f>
        <v>18.34014019645744</v>
      </c>
      <c r="Z21" s="32">
        <f>IF(特定項目一覧_30!AM6="","",特定項目一覧_30!AM6)</f>
        <v>45.207662426048067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363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64">
        <f>IF(全体項目一覧_30!AN64="","",全体項目一覧_30!AN64)</f>
        <v>97.914732142857147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86"/>
      <c r="B38" s="687"/>
      <c r="C38" s="687"/>
      <c r="D38" s="687"/>
      <c r="E38" s="687"/>
      <c r="F38" s="687"/>
      <c r="G38" s="687"/>
      <c r="H38" s="687"/>
      <c r="I38" s="687"/>
      <c r="J38" s="687"/>
      <c r="K38" s="688"/>
      <c r="L38" s="12" t="s">
        <v>20</v>
      </c>
      <c r="M38" s="709" t="s">
        <v>18</v>
      </c>
      <c r="N38" s="709"/>
      <c r="O38" s="709"/>
      <c r="P38" s="709"/>
      <c r="Q38" s="709"/>
      <c r="R38" s="709"/>
      <c r="S38" s="709"/>
      <c r="T38" s="710" t="str">
        <f>$X$34</f>
        <v>バレーボール指数</v>
      </c>
      <c r="U38" s="710"/>
      <c r="X38" s="12" t="s">
        <v>20</v>
      </c>
      <c r="Y38" s="709" t="s">
        <v>43</v>
      </c>
      <c r="Z38" s="709"/>
      <c r="AA38" s="709"/>
      <c r="AB38" s="709"/>
      <c r="AC38" s="709"/>
      <c r="AD38" s="709"/>
      <c r="AE38" s="709"/>
      <c r="AF38" s="709"/>
      <c r="AG38" s="709"/>
    </row>
    <row r="39" spans="1:33">
      <c r="A39" s="689"/>
      <c r="B39" s="690"/>
      <c r="C39" s="690"/>
      <c r="D39" s="690"/>
      <c r="E39" s="690"/>
      <c r="F39" s="690"/>
      <c r="G39" s="690"/>
      <c r="H39" s="690"/>
      <c r="I39" s="690"/>
      <c r="J39" s="690"/>
      <c r="K39" s="691"/>
      <c r="L39" s="12" t="s">
        <v>20</v>
      </c>
      <c r="M39" s="711" t="s">
        <v>19</v>
      </c>
      <c r="N39" s="711"/>
      <c r="O39" s="711"/>
      <c r="P39" s="711"/>
      <c r="Q39" s="711"/>
      <c r="R39" s="711"/>
      <c r="S39" s="711"/>
      <c r="T39" s="712">
        <f>X35</f>
        <v>97.914732142857147</v>
      </c>
      <c r="U39" s="713"/>
      <c r="X39" s="12" t="s">
        <v>20</v>
      </c>
      <c r="Y39" s="711" t="s">
        <v>44</v>
      </c>
      <c r="Z39" s="711"/>
      <c r="AA39" s="711"/>
      <c r="AB39" s="711"/>
      <c r="AC39" s="711"/>
      <c r="AD39" s="711"/>
      <c r="AE39" s="711"/>
      <c r="AF39" s="711"/>
      <c r="AG39" s="711"/>
    </row>
    <row r="40" spans="1:33" ht="14.25">
      <c r="A40" s="692" t="s">
        <v>362</v>
      </c>
      <c r="B40" s="692"/>
      <c r="C40" s="692"/>
      <c r="D40" s="692"/>
      <c r="E40" s="692"/>
      <c r="F40" s="692"/>
      <c r="G40" s="692"/>
      <c r="H40" s="692"/>
      <c r="I40" s="692"/>
      <c r="J40" s="692"/>
      <c r="K40" s="692"/>
      <c r="L40" s="421" t="s">
        <v>20</v>
      </c>
      <c r="M40" s="714" t="s">
        <v>104</v>
      </c>
      <c r="N40" s="714"/>
      <c r="O40" s="714"/>
      <c r="P40" s="714"/>
      <c r="Q40" s="714"/>
      <c r="R40" s="714"/>
      <c r="S40" s="714"/>
      <c r="T40" s="713"/>
      <c r="U40" s="713"/>
      <c r="X40" s="12" t="s">
        <v>20</v>
      </c>
      <c r="Y40" s="714" t="s">
        <v>21</v>
      </c>
      <c r="Z40" s="714"/>
      <c r="AA40" s="714"/>
      <c r="AB40" s="714"/>
      <c r="AC40" s="714"/>
      <c r="AD40" s="714"/>
      <c r="AE40" s="714"/>
      <c r="AF40" s="714"/>
      <c r="AG40" s="714"/>
    </row>
    <row r="42" spans="1:33" ht="30" customHeight="1">
      <c r="A42" s="699" t="str">
        <f>$A$1</f>
        <v>●●チームバレーボール体力指数　レーダーチャート</v>
      </c>
      <c r="B42" s="699"/>
      <c r="C42" s="699"/>
      <c r="D42" s="699"/>
      <c r="E42" s="699"/>
      <c r="F42" s="699"/>
      <c r="G42" s="699"/>
      <c r="H42" s="699"/>
      <c r="I42" s="699"/>
      <c r="J42" s="699"/>
      <c r="K42" s="699"/>
      <c r="L42" s="699"/>
      <c r="M42" s="699"/>
      <c r="N42" s="699"/>
      <c r="O42" s="699"/>
      <c r="P42" s="699"/>
      <c r="Q42" s="699"/>
      <c r="R42" s="699"/>
      <c r="S42" s="699"/>
      <c r="T42" s="699"/>
      <c r="U42" s="699"/>
    </row>
    <row r="43" spans="1:33" ht="22.5" customHeight="1">
      <c r="A43" s="10" t="s">
        <v>10</v>
      </c>
      <c r="B43" s="695" t="str">
        <f>IF(表示変換!B7="","",表示変換!B7)</f>
        <v>■■　■■</v>
      </c>
      <c r="C43" s="695"/>
      <c r="D43" s="9"/>
      <c r="E43" s="10" t="s">
        <v>11</v>
      </c>
      <c r="F43" s="696">
        <f>IF(表示変換!I7="","",表示変換!I7)</f>
        <v>167.9</v>
      </c>
      <c r="G43" s="696"/>
      <c r="H43" s="13" t="s">
        <v>12</v>
      </c>
      <c r="I43" s="14"/>
      <c r="J43" s="13" t="s">
        <v>13</v>
      </c>
      <c r="K43" s="696">
        <f>IF(表示変換!J7="","",表示変換!J7)</f>
        <v>54.1</v>
      </c>
      <c r="L43" s="696"/>
      <c r="M43" s="10" t="s">
        <v>14</v>
      </c>
      <c r="N43" s="6"/>
      <c r="O43" s="695" t="s">
        <v>15</v>
      </c>
      <c r="P43" s="695"/>
      <c r="Q43" s="695" t="str">
        <f>IF(表示変換!H7="","",表示変換!H7)</f>
        <v>WS・MB</v>
      </c>
      <c r="R43" s="695"/>
      <c r="S43" s="715" t="str">
        <f>IF(入力!$C$4="","",入力!$C$4)</f>
        <v>2016.01.01</v>
      </c>
      <c r="T43" s="715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3" t="s">
        <v>5</v>
      </c>
      <c r="B45" s="706" t="s">
        <v>6</v>
      </c>
      <c r="C45" s="700" t="s">
        <v>0</v>
      </c>
      <c r="D45" s="693" t="s">
        <v>45</v>
      </c>
      <c r="E45" s="694"/>
      <c r="F45" s="693" t="s">
        <v>57</v>
      </c>
      <c r="G45" s="694"/>
      <c r="H45" s="693" t="s">
        <v>378</v>
      </c>
      <c r="I45" s="694"/>
      <c r="J45" s="693" t="s">
        <v>41</v>
      </c>
      <c r="K45" s="694"/>
      <c r="L45" s="697" t="s">
        <v>58</v>
      </c>
      <c r="M45" s="698"/>
      <c r="N45" s="697" t="s">
        <v>59</v>
      </c>
      <c r="O45" s="698"/>
      <c r="P45" s="697" t="s">
        <v>42</v>
      </c>
      <c r="Q45" s="698"/>
      <c r="R45" s="693" t="s">
        <v>46</v>
      </c>
      <c r="S45" s="694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4"/>
      <c r="B46" s="707"/>
      <c r="C46" s="701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5"/>
      <c r="B47" s="708"/>
      <c r="C47" s="702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211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IF(特定項目一覧_30!G7="","",特定項目一覧_30!G7)</f>
        <v>3.24</v>
      </c>
      <c r="E48" s="27">
        <f>IF(特定項目一覧_30!H7="","",特定項目一覧_30!H7)</f>
        <v>76</v>
      </c>
      <c r="F48" s="21">
        <f>IF(特定項目一覧_30!I7="","",特定項目一覧_30!I7)</f>
        <v>4.87</v>
      </c>
      <c r="G48" s="22">
        <f>IF(特定項目一覧_30!J7="","",特定項目一覧_30!J7)</f>
        <v>73</v>
      </c>
      <c r="H48" s="29">
        <f>IF(特定項目一覧_30!K7="","",特定項目一覧_30!K7)</f>
        <v>7.81</v>
      </c>
      <c r="I48" s="27">
        <f>IF(特定項目一覧_30!L7="","",特定項目一覧_30!L7)</f>
        <v>78.099999999999994</v>
      </c>
      <c r="J48" s="20">
        <f>IF(特定項目一覧_30!M7="","",特定項目一覧_30!M7)</f>
        <v>59</v>
      </c>
      <c r="K48" s="22">
        <f>IF(特定項目一覧_30!N7="","",特定項目一覧_30!N7)</f>
        <v>69</v>
      </c>
      <c r="L48" s="28">
        <f>IF(特定項目一覧_30!O7="","",特定項目一覧_30!O7)</f>
        <v>65</v>
      </c>
      <c r="M48" s="27">
        <f>IF(特定項目一覧_30!P7="","",特定項目一覧_30!P7)</f>
        <v>65</v>
      </c>
      <c r="N48" s="21">
        <f>IF(特定項目一覧_30!Q7="","",特定項目一覧_30!Q7)</f>
        <v>9.5</v>
      </c>
      <c r="O48" s="22">
        <f>IF(特定項目一覧_30!R7="","",特定項目一覧_30!R7)</f>
        <v>35</v>
      </c>
      <c r="P48" s="28">
        <f>IF(特定項目一覧_30!S7="","",特定項目一覧_30!S7)</f>
        <v>32</v>
      </c>
      <c r="Q48" s="27">
        <f>IF(特定項目一覧_30!T7="","",特定項目一覧_30!T7)</f>
        <v>64</v>
      </c>
      <c r="R48" s="20">
        <f>IF(特定項目一覧_30!U7="","",特定項目一覧_30!U7)</f>
        <v>1000</v>
      </c>
      <c r="S48" s="22">
        <f>IF(特定項目一覧_30!V7="","",特定項目一覧_30!V7)</f>
        <v>60</v>
      </c>
      <c r="T48" s="28">
        <f>IF(特定項目一覧_30!W7="","",特定項目一覧_30!W7)</f>
        <v>520.1</v>
      </c>
      <c r="U48" s="22">
        <f>IF(特定項目一覧_30!X7="","",特定項目一覧_30!X7)</f>
        <v>2</v>
      </c>
      <c r="W48" s="19" t="str">
        <f>IF(入力!$C$4="","",入力!$C$4)</f>
        <v>2016.01.01</v>
      </c>
      <c r="X48" s="30">
        <f>E48</f>
        <v>76</v>
      </c>
      <c r="Y48" s="30">
        <f>G48</f>
        <v>73</v>
      </c>
      <c r="Z48" s="30">
        <f>I48</f>
        <v>78.099999999999994</v>
      </c>
      <c r="AA48" s="30">
        <f>K48</f>
        <v>69</v>
      </c>
      <c r="AB48" s="30">
        <f>M48</f>
        <v>65</v>
      </c>
      <c r="AC48" s="30">
        <f>O48</f>
        <v>35</v>
      </c>
      <c r="AD48" s="30">
        <f>Q48</f>
        <v>64</v>
      </c>
      <c r="AE48" s="30">
        <f>S48</f>
        <v>60</v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>
        <f>IF(特定項目一覧_30!AL7="","",特定項目一覧_30!AL7)</f>
        <v>19.861993930730559</v>
      </c>
      <c r="Y62" s="31">
        <f>IF(特定項目一覧_30!AK7="","",特定項目一覧_30!AK7)</f>
        <v>19.190923438147937</v>
      </c>
      <c r="Z62" s="32">
        <f>IF(特定項目一覧_30!AM7="","",特定項目一覧_30!AM7)</f>
        <v>43.354661283474769</v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363</v>
      </c>
    </row>
    <row r="76" spans="1:33">
      <c r="X76" s="464">
        <f>IF(全体項目一覧_30!AN65="","",全体項目一覧_30!AN65)</f>
        <v>79.452678571428578</v>
      </c>
    </row>
    <row r="79" spans="1:33">
      <c r="A79" s="686"/>
      <c r="B79" s="687"/>
      <c r="C79" s="687"/>
      <c r="D79" s="687"/>
      <c r="E79" s="687"/>
      <c r="F79" s="687"/>
      <c r="G79" s="687"/>
      <c r="H79" s="687"/>
      <c r="I79" s="687"/>
      <c r="J79" s="687"/>
      <c r="K79" s="688"/>
      <c r="L79" s="12" t="s">
        <v>20</v>
      </c>
      <c r="M79" s="709" t="s">
        <v>18</v>
      </c>
      <c r="N79" s="709"/>
      <c r="O79" s="709"/>
      <c r="P79" s="709"/>
      <c r="Q79" s="709"/>
      <c r="R79" s="709"/>
      <c r="S79" s="709"/>
      <c r="T79" s="710" t="str">
        <f>$X$34</f>
        <v>バレーボール指数</v>
      </c>
      <c r="U79" s="710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689"/>
      <c r="B80" s="690"/>
      <c r="C80" s="690"/>
      <c r="D80" s="690"/>
      <c r="E80" s="690"/>
      <c r="F80" s="690"/>
      <c r="G80" s="690"/>
      <c r="H80" s="690"/>
      <c r="I80" s="690"/>
      <c r="J80" s="690"/>
      <c r="K80" s="691"/>
      <c r="L80" s="12" t="s">
        <v>20</v>
      </c>
      <c r="M80" s="711" t="s">
        <v>19</v>
      </c>
      <c r="N80" s="711"/>
      <c r="O80" s="711"/>
      <c r="P80" s="711"/>
      <c r="Q80" s="711"/>
      <c r="R80" s="711"/>
      <c r="S80" s="711"/>
      <c r="T80" s="712">
        <f>X76</f>
        <v>79.452678571428578</v>
      </c>
      <c r="U80" s="713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692" t="str">
        <f>$A$40</f>
        <v>フォーマット作成者　：　Komuro Consulting Group　小室匡史</v>
      </c>
      <c r="B81" s="692"/>
      <c r="C81" s="692"/>
      <c r="D81" s="692"/>
      <c r="E81" s="692"/>
      <c r="F81" s="692"/>
      <c r="G81" s="692"/>
      <c r="H81" s="692"/>
      <c r="I81" s="692"/>
      <c r="J81" s="692"/>
      <c r="K81" s="692"/>
      <c r="L81" s="421" t="s">
        <v>20</v>
      </c>
      <c r="M81" s="714" t="s">
        <v>104</v>
      </c>
      <c r="N81" s="714"/>
      <c r="O81" s="714"/>
      <c r="P81" s="714"/>
      <c r="Q81" s="714"/>
      <c r="R81" s="714"/>
      <c r="S81" s="714"/>
      <c r="T81" s="713"/>
      <c r="U81" s="713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99" t="str">
        <f>$A$1</f>
        <v>●●チームバレーボール体力指数　レーダーチャート</v>
      </c>
      <c r="B83" s="699"/>
      <c r="C83" s="699"/>
      <c r="D83" s="699"/>
      <c r="E83" s="699"/>
      <c r="F83" s="699"/>
      <c r="G83" s="699"/>
      <c r="H83" s="699"/>
      <c r="I83" s="699"/>
      <c r="J83" s="699"/>
      <c r="K83" s="699"/>
      <c r="L83" s="699"/>
      <c r="M83" s="699"/>
      <c r="N83" s="699"/>
      <c r="O83" s="699"/>
      <c r="P83" s="699"/>
      <c r="Q83" s="699"/>
      <c r="R83" s="699"/>
      <c r="S83" s="699"/>
      <c r="T83" s="699"/>
      <c r="U83" s="699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695" t="str">
        <f>IF(表示変換!B8="","",表示変換!B8)</f>
        <v>■■　■■</v>
      </c>
      <c r="C84" s="695"/>
      <c r="D84" s="9"/>
      <c r="E84" s="10" t="s">
        <v>11</v>
      </c>
      <c r="F84" s="696">
        <f>IF(表示変換!I8="","",表示変換!I8)</f>
        <v>166.9</v>
      </c>
      <c r="G84" s="696"/>
      <c r="H84" s="13" t="s">
        <v>12</v>
      </c>
      <c r="I84" s="14"/>
      <c r="J84" s="13" t="s">
        <v>13</v>
      </c>
      <c r="K84" s="696">
        <f>IF(表示変換!J8="","",表示変換!J8)</f>
        <v>65.7</v>
      </c>
      <c r="L84" s="696"/>
      <c r="M84" s="10" t="s">
        <v>14</v>
      </c>
      <c r="N84" s="6"/>
      <c r="O84" s="695" t="s">
        <v>15</v>
      </c>
      <c r="P84" s="695"/>
      <c r="Q84" s="695" t="str">
        <f>IF(表示変換!H8="","",表示変換!H8)</f>
        <v>S</v>
      </c>
      <c r="R84" s="695"/>
      <c r="S84" s="715" t="str">
        <f>IF(入力!$C$4="","",入力!$C$4)</f>
        <v>2016.01.01</v>
      </c>
      <c r="T84" s="715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3" t="s">
        <v>5</v>
      </c>
      <c r="B86" s="706" t="s">
        <v>6</v>
      </c>
      <c r="C86" s="700" t="s">
        <v>0</v>
      </c>
      <c r="D86" s="693" t="s">
        <v>45</v>
      </c>
      <c r="E86" s="694"/>
      <c r="F86" s="693" t="s">
        <v>57</v>
      </c>
      <c r="G86" s="694"/>
      <c r="H86" s="693" t="s">
        <v>378</v>
      </c>
      <c r="I86" s="694"/>
      <c r="J86" s="693" t="s">
        <v>41</v>
      </c>
      <c r="K86" s="694"/>
      <c r="L86" s="697" t="s">
        <v>58</v>
      </c>
      <c r="M86" s="698"/>
      <c r="N86" s="697" t="s">
        <v>59</v>
      </c>
      <c r="O86" s="698"/>
      <c r="P86" s="697" t="s">
        <v>42</v>
      </c>
      <c r="Q86" s="698"/>
      <c r="R86" s="693" t="s">
        <v>46</v>
      </c>
      <c r="S86" s="694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4"/>
      <c r="B87" s="707"/>
      <c r="C87" s="701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5"/>
      <c r="B88" s="708"/>
      <c r="C88" s="702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211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IF(特定項目一覧_30!G8="","",特定項目一覧_30!G8)</f>
        <v>3.4</v>
      </c>
      <c r="E89" s="27">
        <f>IF(特定項目一覧_30!H8="","",特定項目一覧_30!H8)</f>
        <v>60</v>
      </c>
      <c r="F89" s="21">
        <f>IF(特定項目一覧_30!I8="","",特定項目一覧_30!I8)</f>
        <v>4.97</v>
      </c>
      <c r="G89" s="22">
        <f>IF(特定項目一覧_30!J8="","",特定項目一覧_30!J8)</f>
        <v>63</v>
      </c>
      <c r="H89" s="29">
        <f>IF(特定項目一覧_30!K8="","",特定項目一覧_30!K8)</f>
        <v>7.18</v>
      </c>
      <c r="I89" s="27">
        <f>IF(特定項目一覧_30!L8="","",特定項目一覧_30!L8)</f>
        <v>71.8</v>
      </c>
      <c r="J89" s="20">
        <f>IF(特定項目一覧_30!M8="","",特定項目一覧_30!M8)</f>
        <v>54.5</v>
      </c>
      <c r="K89" s="22">
        <f>IF(特定項目一覧_30!N8="","",特定項目一覧_30!N8)</f>
        <v>64</v>
      </c>
      <c r="L89" s="27">
        <f>IF(特定項目一覧_30!O8="","",特定項目一覧_30!O8)</f>
        <v>64.5</v>
      </c>
      <c r="M89" s="22">
        <f>IF(特定項目一覧_30!P8="","",特定項目一覧_30!P8)</f>
        <v>65</v>
      </c>
      <c r="N89" s="155">
        <f>IF(特定項目一覧_30!Q8="","",特定項目一覧_30!Q8)</f>
        <v>9.6</v>
      </c>
      <c r="O89" s="22">
        <f>IF(特定項目一覧_30!R8="","",特定項目一覧_30!R8)</f>
        <v>36</v>
      </c>
      <c r="P89" s="27">
        <f>IF(特定項目一覧_30!S8="","",特定項目一覧_30!S8)</f>
        <v>25</v>
      </c>
      <c r="Q89" s="22">
        <f>IF(特定項目一覧_30!T8="","",特定項目一覧_30!T8)</f>
        <v>50</v>
      </c>
      <c r="R89" s="27">
        <f>IF(特定項目一覧_30!U8="","",特定項目一覧_30!U8)</f>
        <v>800</v>
      </c>
      <c r="S89" s="22">
        <f>IF(特定項目一覧_30!V8="","",特定項目一覧_30!V8)</f>
        <v>50</v>
      </c>
      <c r="T89" s="20">
        <f>IF(特定項目一覧_30!W8="","",特定項目一覧_30!W8)</f>
        <v>459.8</v>
      </c>
      <c r="U89" s="153">
        <f>IF(特定項目一覧_30!X8="","",特定項目一覧_30!X8)</f>
        <v>4</v>
      </c>
      <c r="W89" s="19" t="str">
        <f>IF(入力!$C$4="","",入力!$C$4)</f>
        <v>2016.01.01</v>
      </c>
      <c r="X89" s="30">
        <f>E89</f>
        <v>60</v>
      </c>
      <c r="Y89" s="30">
        <f>G89</f>
        <v>63</v>
      </c>
      <c r="Z89" s="30">
        <f>I89</f>
        <v>71.8</v>
      </c>
      <c r="AA89" s="30">
        <f>K89</f>
        <v>64</v>
      </c>
      <c r="AB89" s="30">
        <f>M89</f>
        <v>65</v>
      </c>
      <c r="AC89" s="30">
        <f>O89</f>
        <v>36</v>
      </c>
      <c r="AD89" s="30">
        <f>Q89</f>
        <v>50</v>
      </c>
      <c r="AE89" s="30">
        <f>S89</f>
        <v>50</v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>
        <f>IF(特定項目一覧_30!AL8="","",特定項目一覧_30!AL8)</f>
        <v>23.67997106351174</v>
      </c>
      <c r="Y103" s="31">
        <f>IF(特定項目一覧_30!AK8="","",特定項目一覧_30!AK8)</f>
        <v>23.585913214609196</v>
      </c>
      <c r="Z103" s="32">
        <f>IF(特定項目一覧_30!AM8="","",特定項目一覧_30!AM8)</f>
        <v>50.142259011272785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363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64">
        <f>IF(全体項目一覧_30!AN66="","",全体項目一覧_30!AN66)</f>
        <v>78.234375000000014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86"/>
      <c r="B120" s="687"/>
      <c r="C120" s="687"/>
      <c r="D120" s="687"/>
      <c r="E120" s="687"/>
      <c r="F120" s="687"/>
      <c r="G120" s="687"/>
      <c r="H120" s="687"/>
      <c r="I120" s="687"/>
      <c r="J120" s="687"/>
      <c r="K120" s="688"/>
      <c r="L120" s="12" t="s">
        <v>20</v>
      </c>
      <c r="M120" s="709" t="s">
        <v>18</v>
      </c>
      <c r="N120" s="709"/>
      <c r="O120" s="709"/>
      <c r="P120" s="709"/>
      <c r="Q120" s="709"/>
      <c r="R120" s="709"/>
      <c r="S120" s="709"/>
      <c r="T120" s="710" t="str">
        <f>$X$34</f>
        <v>バレーボール指数</v>
      </c>
      <c r="U120" s="710"/>
      <c r="X120" s="12"/>
      <c r="Y120" s="709"/>
      <c r="Z120" s="709"/>
      <c r="AA120" s="709"/>
      <c r="AB120" s="709"/>
      <c r="AC120" s="709"/>
      <c r="AD120" s="709"/>
      <c r="AE120" s="709"/>
      <c r="AF120" s="709"/>
      <c r="AG120" s="709"/>
    </row>
    <row r="121" spans="1:33">
      <c r="A121" s="689"/>
      <c r="B121" s="690"/>
      <c r="C121" s="690"/>
      <c r="D121" s="690"/>
      <c r="E121" s="690"/>
      <c r="F121" s="690"/>
      <c r="G121" s="690"/>
      <c r="H121" s="690"/>
      <c r="I121" s="690"/>
      <c r="J121" s="690"/>
      <c r="K121" s="691"/>
      <c r="L121" s="12" t="s">
        <v>20</v>
      </c>
      <c r="M121" s="711" t="s">
        <v>19</v>
      </c>
      <c r="N121" s="711"/>
      <c r="O121" s="711"/>
      <c r="P121" s="711"/>
      <c r="Q121" s="711"/>
      <c r="R121" s="711"/>
      <c r="S121" s="711"/>
      <c r="T121" s="712">
        <f>X117</f>
        <v>78.234375000000014</v>
      </c>
      <c r="U121" s="713"/>
      <c r="X121" s="12"/>
      <c r="Y121" s="711"/>
      <c r="Z121" s="711"/>
      <c r="AA121" s="711"/>
      <c r="AB121" s="711"/>
      <c r="AC121" s="711"/>
      <c r="AD121" s="711"/>
      <c r="AE121" s="711"/>
      <c r="AF121" s="711"/>
      <c r="AG121" s="711"/>
    </row>
    <row r="122" spans="1:33" ht="14.25">
      <c r="A122" s="692" t="str">
        <f>$A$40</f>
        <v>フォーマット作成者　：　Komuro Consulting Group　小室匡史</v>
      </c>
      <c r="B122" s="692"/>
      <c r="C122" s="692"/>
      <c r="D122" s="692"/>
      <c r="E122" s="692"/>
      <c r="F122" s="692"/>
      <c r="G122" s="692"/>
      <c r="H122" s="692"/>
      <c r="I122" s="692"/>
      <c r="J122" s="692"/>
      <c r="K122" s="692"/>
      <c r="L122" s="421" t="s">
        <v>20</v>
      </c>
      <c r="M122" s="714" t="s">
        <v>104</v>
      </c>
      <c r="N122" s="714"/>
      <c r="O122" s="714"/>
      <c r="P122" s="714"/>
      <c r="Q122" s="714"/>
      <c r="R122" s="714"/>
      <c r="S122" s="714"/>
      <c r="T122" s="713"/>
      <c r="U122" s="713"/>
      <c r="X122" s="12"/>
      <c r="Y122" s="714"/>
      <c r="Z122" s="714"/>
      <c r="AA122" s="714"/>
      <c r="AB122" s="714"/>
      <c r="AC122" s="714"/>
      <c r="AD122" s="714"/>
      <c r="AE122" s="714"/>
      <c r="AF122" s="714"/>
      <c r="AG122" s="714"/>
    </row>
    <row r="124" spans="1:33" ht="30" customHeight="1">
      <c r="A124" s="699" t="str">
        <f>$A$1</f>
        <v>●●チームバレーボール体力指数　レーダーチャート</v>
      </c>
      <c r="B124" s="699"/>
      <c r="C124" s="699"/>
      <c r="D124" s="699"/>
      <c r="E124" s="699"/>
      <c r="F124" s="699"/>
      <c r="G124" s="699"/>
      <c r="H124" s="699"/>
      <c r="I124" s="699"/>
      <c r="J124" s="699"/>
      <c r="K124" s="699"/>
      <c r="L124" s="699"/>
      <c r="M124" s="699"/>
      <c r="N124" s="699"/>
      <c r="O124" s="699"/>
      <c r="P124" s="699"/>
      <c r="Q124" s="699"/>
      <c r="R124" s="699"/>
      <c r="S124" s="699"/>
      <c r="T124" s="699"/>
      <c r="U124" s="699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695" t="str">
        <f>IF(表示変換!B9="","",表示変換!B9)</f>
        <v>■■　■■</v>
      </c>
      <c r="C125" s="695"/>
      <c r="D125" s="9"/>
      <c r="E125" s="10" t="s">
        <v>11</v>
      </c>
      <c r="F125" s="696">
        <f>IF(表示変換!I9="","",表示変換!I9)</f>
        <v>167.5</v>
      </c>
      <c r="G125" s="696"/>
      <c r="H125" s="13" t="s">
        <v>12</v>
      </c>
      <c r="I125" s="14"/>
      <c r="J125" s="13" t="s">
        <v>13</v>
      </c>
      <c r="K125" s="696">
        <f>IF(表示変換!J9="","",表示変換!J9)</f>
        <v>56.8</v>
      </c>
      <c r="L125" s="696"/>
      <c r="M125" s="10" t="s">
        <v>14</v>
      </c>
      <c r="N125" s="6"/>
      <c r="O125" s="695" t="s">
        <v>15</v>
      </c>
      <c r="P125" s="695"/>
      <c r="Q125" s="695" t="str">
        <f>IF(表示変換!H9="","",表示変換!H9)</f>
        <v>ＷＳ・OP</v>
      </c>
      <c r="R125" s="695"/>
      <c r="S125" s="715" t="str">
        <f>IF(入力!$C$4="","",入力!$C$4)</f>
        <v>2016.01.01</v>
      </c>
      <c r="T125" s="715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3" t="s">
        <v>5</v>
      </c>
      <c r="B127" s="706" t="s">
        <v>6</v>
      </c>
      <c r="C127" s="700" t="s">
        <v>0</v>
      </c>
      <c r="D127" s="693" t="s">
        <v>99</v>
      </c>
      <c r="E127" s="694"/>
      <c r="F127" s="693" t="s">
        <v>100</v>
      </c>
      <c r="G127" s="694"/>
      <c r="H127" s="693" t="s">
        <v>378</v>
      </c>
      <c r="I127" s="694"/>
      <c r="J127" s="693" t="s">
        <v>41</v>
      </c>
      <c r="K127" s="694"/>
      <c r="L127" s="697" t="s">
        <v>101</v>
      </c>
      <c r="M127" s="698"/>
      <c r="N127" s="697" t="s">
        <v>102</v>
      </c>
      <c r="O127" s="698"/>
      <c r="P127" s="697" t="s">
        <v>42</v>
      </c>
      <c r="Q127" s="698"/>
      <c r="R127" s="693" t="s">
        <v>103</v>
      </c>
      <c r="S127" s="694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4"/>
      <c r="B128" s="707"/>
      <c r="C128" s="701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5"/>
      <c r="B129" s="708"/>
      <c r="C129" s="702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211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IF(特定項目一覧_30!G9="","",特定項目一覧_30!G9)</f>
        <v>3.4</v>
      </c>
      <c r="E130" s="27">
        <f>IF(特定項目一覧_30!H9="","",特定項目一覧_30!H9)</f>
        <v>60</v>
      </c>
      <c r="F130" s="21">
        <f>IF(特定項目一覧_30!I9="","",特定項目一覧_30!I9)</f>
        <v>4.97</v>
      </c>
      <c r="G130" s="22">
        <f>IF(特定項目一覧_30!J9="","",特定項目一覧_30!J9)</f>
        <v>63</v>
      </c>
      <c r="H130" s="29">
        <f>IF(特定項目一覧_30!K9="","",特定項目一覧_30!K9)</f>
        <v>7.63</v>
      </c>
      <c r="I130" s="27">
        <f>IF(特定項目一覧_30!L9="","",特定項目一覧_30!L9)</f>
        <v>76.3</v>
      </c>
      <c r="J130" s="20">
        <f>IF(特定項目一覧_30!M9="","",特定項目一覧_30!M9)</f>
        <v>57.5</v>
      </c>
      <c r="K130" s="22">
        <f>IF(特定項目一覧_30!N9="","",特定項目一覧_30!N9)</f>
        <v>67</v>
      </c>
      <c r="L130" s="28">
        <f>IF(特定項目一覧_30!O9="","",特定項目一覧_30!O9)</f>
        <v>62.5</v>
      </c>
      <c r="M130" s="27">
        <f>IF(特定項目一覧_30!P9="","",特定項目一覧_30!P9)</f>
        <v>63</v>
      </c>
      <c r="N130" s="21">
        <f>IF(特定項目一覧_30!Q9="","",特定項目一覧_30!Q9)</f>
        <v>8.1999999999999993</v>
      </c>
      <c r="O130" s="22">
        <f>IF(特定項目一覧_30!R9="","",特定項目一覧_30!R9)</f>
        <v>22</v>
      </c>
      <c r="P130" s="28">
        <f>IF(特定項目一覧_30!S9="","",特定項目一覧_30!S9)</f>
        <v>31</v>
      </c>
      <c r="Q130" s="27">
        <f>IF(特定項目一覧_30!T9="","",特定項目一覧_30!T9)</f>
        <v>62</v>
      </c>
      <c r="R130" s="20">
        <f>IF(特定項目一覧_30!U9="","",特定項目一覧_30!U9)</f>
        <v>1000</v>
      </c>
      <c r="S130" s="22">
        <f>IF(特定項目一覧_30!V9="","",特定項目一覧_30!V9)</f>
        <v>60</v>
      </c>
      <c r="T130" s="28">
        <f>IF(特定項目一覧_30!W9="","",特定項目一覧_30!W9)</f>
        <v>473.3</v>
      </c>
      <c r="U130" s="22">
        <f>IF(特定項目一覧_30!X9="","",特定項目一覧_30!X9)</f>
        <v>3</v>
      </c>
      <c r="W130" s="19" t="str">
        <f>IF(入力!$C$4="","",入力!$C$4)</f>
        <v>2016.01.01</v>
      </c>
      <c r="X130" s="30">
        <f>E130</f>
        <v>60</v>
      </c>
      <c r="Y130" s="30">
        <f>G130</f>
        <v>63</v>
      </c>
      <c r="Z130" s="30">
        <f>I130</f>
        <v>76.3</v>
      </c>
      <c r="AA130" s="30">
        <f>K130</f>
        <v>67</v>
      </c>
      <c r="AB130" s="30">
        <f>M130</f>
        <v>63</v>
      </c>
      <c r="AC130" s="30">
        <f>O130</f>
        <v>22</v>
      </c>
      <c r="AD130" s="30">
        <f>Q130</f>
        <v>62</v>
      </c>
      <c r="AE130" s="30">
        <f>S130</f>
        <v>60</v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>
        <f>IF(特定項目一覧_30!AL9="","",特定項目一覧_30!AL9)</f>
        <v>21.444696955253484</v>
      </c>
      <c r="Y144" s="31">
        <f>IF(特定項目一覧_30!AK9="","",特定項目一覧_30!AK9)</f>
        <v>20.245043439518824</v>
      </c>
      <c r="Z144" s="32">
        <f>IF(特定項目一覧_30!AM9="","",特定項目一覧_30!AM9)</f>
        <v>44.61941212941602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363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64">
        <f>IF(全体項目一覧_30!AN67="","",全体項目一覧_30!AN67)</f>
        <v>77.767857142857139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86"/>
      <c r="B161" s="687"/>
      <c r="C161" s="687"/>
      <c r="D161" s="687"/>
      <c r="E161" s="687"/>
      <c r="F161" s="687"/>
      <c r="G161" s="687"/>
      <c r="H161" s="687"/>
      <c r="I161" s="687"/>
      <c r="J161" s="687"/>
      <c r="K161" s="688"/>
      <c r="L161" s="12" t="s">
        <v>20</v>
      </c>
      <c r="M161" s="709" t="s">
        <v>18</v>
      </c>
      <c r="N161" s="709"/>
      <c r="O161" s="709"/>
      <c r="P161" s="709"/>
      <c r="Q161" s="709"/>
      <c r="R161" s="709"/>
      <c r="S161" s="709"/>
      <c r="T161" s="710" t="str">
        <f>$X$34</f>
        <v>バレーボール指数</v>
      </c>
      <c r="U161" s="710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689"/>
      <c r="B162" s="690"/>
      <c r="C162" s="690"/>
      <c r="D162" s="690"/>
      <c r="E162" s="690"/>
      <c r="F162" s="690"/>
      <c r="G162" s="690"/>
      <c r="H162" s="690"/>
      <c r="I162" s="690"/>
      <c r="J162" s="690"/>
      <c r="K162" s="691"/>
      <c r="L162" s="12" t="s">
        <v>20</v>
      </c>
      <c r="M162" s="711" t="s">
        <v>19</v>
      </c>
      <c r="N162" s="711"/>
      <c r="O162" s="711"/>
      <c r="P162" s="711"/>
      <c r="Q162" s="711"/>
      <c r="R162" s="711"/>
      <c r="S162" s="711"/>
      <c r="T162" s="712">
        <f>X158</f>
        <v>77.767857142857139</v>
      </c>
      <c r="U162" s="713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692" t="str">
        <f>$A$40</f>
        <v>フォーマット作成者　：　Komuro Consulting Group　小室匡史</v>
      </c>
      <c r="B163" s="692"/>
      <c r="C163" s="692"/>
      <c r="D163" s="692"/>
      <c r="E163" s="692"/>
      <c r="F163" s="692"/>
      <c r="G163" s="692"/>
      <c r="H163" s="692"/>
      <c r="I163" s="692"/>
      <c r="J163" s="692"/>
      <c r="K163" s="692"/>
      <c r="L163" s="421" t="s">
        <v>20</v>
      </c>
      <c r="M163" s="714" t="s">
        <v>104</v>
      </c>
      <c r="N163" s="714"/>
      <c r="O163" s="714"/>
      <c r="P163" s="714"/>
      <c r="Q163" s="714"/>
      <c r="R163" s="714"/>
      <c r="S163" s="714"/>
      <c r="T163" s="713"/>
      <c r="U163" s="713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99" t="str">
        <f>$A$1</f>
        <v>●●チームバレーボール体力指数　レーダーチャート</v>
      </c>
      <c r="B165" s="699"/>
      <c r="C165" s="699"/>
      <c r="D165" s="699"/>
      <c r="E165" s="699"/>
      <c r="F165" s="699"/>
      <c r="G165" s="699"/>
      <c r="H165" s="699"/>
      <c r="I165" s="699"/>
      <c r="J165" s="699"/>
      <c r="K165" s="699"/>
      <c r="L165" s="699"/>
      <c r="M165" s="699"/>
      <c r="N165" s="699"/>
      <c r="O165" s="699"/>
      <c r="P165" s="699"/>
      <c r="Q165" s="699"/>
      <c r="R165" s="699"/>
      <c r="S165" s="699"/>
      <c r="T165" s="699"/>
      <c r="U165" s="699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695" t="str">
        <f>IF(表示変換!B10="","",表示変換!B10)</f>
        <v>■■　■■</v>
      </c>
      <c r="C166" s="695"/>
      <c r="D166" s="9"/>
      <c r="E166" s="10" t="s">
        <v>11</v>
      </c>
      <c r="F166" s="696">
        <f>IF(表示変換!I10="","",表示変換!I10)</f>
        <v>181.5</v>
      </c>
      <c r="G166" s="696"/>
      <c r="H166" s="13" t="s">
        <v>12</v>
      </c>
      <c r="I166" s="14"/>
      <c r="J166" s="13" t="s">
        <v>13</v>
      </c>
      <c r="K166" s="696">
        <f>IF(表示変換!J10="","",表示変換!J10)</f>
        <v>63.6</v>
      </c>
      <c r="L166" s="696"/>
      <c r="M166" s="10" t="s">
        <v>14</v>
      </c>
      <c r="N166" s="6"/>
      <c r="O166" s="695" t="s">
        <v>15</v>
      </c>
      <c r="P166" s="695"/>
      <c r="Q166" s="695" t="str">
        <f>IF(表示変換!H10="","",表示変換!H10)</f>
        <v>WS・MB</v>
      </c>
      <c r="R166" s="695"/>
      <c r="S166" s="715" t="str">
        <f>IF(入力!$C$4="","",入力!$C$4)</f>
        <v>2016.01.01</v>
      </c>
      <c r="T166" s="715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3" t="s">
        <v>5</v>
      </c>
      <c r="B168" s="706" t="s">
        <v>6</v>
      </c>
      <c r="C168" s="700" t="s">
        <v>0</v>
      </c>
      <c r="D168" s="693" t="s">
        <v>99</v>
      </c>
      <c r="E168" s="694"/>
      <c r="F168" s="693" t="s">
        <v>100</v>
      </c>
      <c r="G168" s="694"/>
      <c r="H168" s="693" t="s">
        <v>378</v>
      </c>
      <c r="I168" s="694"/>
      <c r="J168" s="693" t="s">
        <v>41</v>
      </c>
      <c r="K168" s="694"/>
      <c r="L168" s="697" t="s">
        <v>101</v>
      </c>
      <c r="M168" s="698"/>
      <c r="N168" s="697" t="s">
        <v>102</v>
      </c>
      <c r="O168" s="698"/>
      <c r="P168" s="697" t="s">
        <v>42</v>
      </c>
      <c r="Q168" s="698"/>
      <c r="R168" s="693" t="s">
        <v>103</v>
      </c>
      <c r="S168" s="694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4"/>
      <c r="B169" s="707"/>
      <c r="C169" s="701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5"/>
      <c r="B170" s="708"/>
      <c r="C170" s="702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211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IF(特定項目一覧_30!G10="","",特定項目一覧_30!G10)</f>
        <v>3.61</v>
      </c>
      <c r="E171" s="27">
        <f>IF(特定項目一覧_30!H10="","",特定項目一覧_30!H10)</f>
        <v>39</v>
      </c>
      <c r="F171" s="21">
        <f>IF(特定項目一覧_30!I10="","",特定項目一覧_30!I10)</f>
        <v>5.38</v>
      </c>
      <c r="G171" s="22">
        <f>IF(特定項目一覧_30!J10="","",特定項目一覧_30!J10)</f>
        <v>22</v>
      </c>
      <c r="H171" s="29">
        <f>IF(特定項目一覧_30!K10="","",特定項目一覧_30!K10)</f>
        <v>6.09</v>
      </c>
      <c r="I171" s="27">
        <f>IF(特定項目一覧_30!L10="","",特定項目一覧_30!L10)</f>
        <v>60.9</v>
      </c>
      <c r="J171" s="20">
        <f>IF(特定項目一覧_30!M10="","",特定項目一覧_30!M10)</f>
        <v>44</v>
      </c>
      <c r="K171" s="22">
        <f>IF(特定項目一覧_30!N10="","",特定項目一覧_30!N10)</f>
        <v>54</v>
      </c>
      <c r="L171" s="28">
        <f>IF(特定項目一覧_30!O10="","",特定項目一覧_30!O10)</f>
        <v>50</v>
      </c>
      <c r="M171" s="27">
        <f>IF(特定項目一覧_30!P10="","",特定項目一覧_30!P10)</f>
        <v>50</v>
      </c>
      <c r="N171" s="21">
        <f>IF(特定項目一覧_30!Q10="","",特定項目一覧_30!Q10)</f>
        <v>9.3000000000000007</v>
      </c>
      <c r="O171" s="22">
        <f>IF(特定項目一覧_30!R10="","",特定項目一覧_30!R10)</f>
        <v>33</v>
      </c>
      <c r="P171" s="28">
        <f>IF(特定項目一覧_30!S10="","",特定項目一覧_30!S10)</f>
        <v>25</v>
      </c>
      <c r="Q171" s="27">
        <f>IF(特定項目一覧_30!T10="","",特定項目一覧_30!T10)</f>
        <v>50</v>
      </c>
      <c r="R171" s="20">
        <f>IF(特定項目一覧_30!U10="","",特定項目一覧_30!U10)</f>
        <v>480</v>
      </c>
      <c r="S171" s="22">
        <f>IF(特定項目一覧_30!V10="","",特定項目一覧_30!V10)</f>
        <v>34</v>
      </c>
      <c r="T171" s="28">
        <f>IF(特定項目一覧_30!W10="","",特定項目一覧_30!W10)</f>
        <v>342.9</v>
      </c>
      <c r="U171" s="22">
        <f>IF(特定項目一覧_30!X10="","",特定項目一覧_30!X10)</f>
        <v>5</v>
      </c>
      <c r="W171" s="19" t="str">
        <f>IF(入力!$C$4="","",入力!$C$4)</f>
        <v>2016.01.01</v>
      </c>
      <c r="X171" s="30">
        <f>E171</f>
        <v>39</v>
      </c>
      <c r="Y171" s="30">
        <f>G171</f>
        <v>22</v>
      </c>
      <c r="Z171" s="30">
        <f>I171</f>
        <v>60.9</v>
      </c>
      <c r="AA171" s="30">
        <f>K171</f>
        <v>54</v>
      </c>
      <c r="AB171" s="30">
        <f>M171</f>
        <v>50</v>
      </c>
      <c r="AC171" s="30">
        <f>O171</f>
        <v>33</v>
      </c>
      <c r="AD171" s="30">
        <f>Q171</f>
        <v>50</v>
      </c>
      <c r="AE171" s="30">
        <f>S171</f>
        <v>34</v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>
        <f>IF(特定項目一覧_30!AL10="","",特定項目一覧_30!AL10)</f>
        <v>25.938301663279706</v>
      </c>
      <c r="Y185" s="31">
        <f>IF(特定項目一覧_30!AK10="","",特定項目一覧_30!AK10)</f>
        <v>19.306513671652667</v>
      </c>
      <c r="Z185" s="32">
        <f>IF(特定項目一覧_30!AM10="","",特定項目一覧_30!AM10)</f>
        <v>47.103240142154107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363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64">
        <f>IF(全体項目一覧_30!AN68="","",全体項目一覧_30!AN68)</f>
        <v>93.180803571428569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86"/>
      <c r="B202" s="687"/>
      <c r="C202" s="687"/>
      <c r="D202" s="687"/>
      <c r="E202" s="687"/>
      <c r="F202" s="687"/>
      <c r="G202" s="687"/>
      <c r="H202" s="687"/>
      <c r="I202" s="687"/>
      <c r="J202" s="687"/>
      <c r="K202" s="688"/>
      <c r="L202" s="12" t="s">
        <v>20</v>
      </c>
      <c r="M202" s="709" t="s">
        <v>18</v>
      </c>
      <c r="N202" s="709"/>
      <c r="O202" s="709"/>
      <c r="P202" s="709"/>
      <c r="Q202" s="709"/>
      <c r="R202" s="709"/>
      <c r="S202" s="709"/>
      <c r="T202" s="710" t="str">
        <f>$X$34</f>
        <v>バレーボール指数</v>
      </c>
      <c r="U202" s="710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689"/>
      <c r="B203" s="690"/>
      <c r="C203" s="690"/>
      <c r="D203" s="690"/>
      <c r="E203" s="690"/>
      <c r="F203" s="690"/>
      <c r="G203" s="690"/>
      <c r="H203" s="690"/>
      <c r="I203" s="690"/>
      <c r="J203" s="690"/>
      <c r="K203" s="691"/>
      <c r="L203" s="12" t="s">
        <v>20</v>
      </c>
      <c r="M203" s="711" t="s">
        <v>19</v>
      </c>
      <c r="N203" s="711"/>
      <c r="O203" s="711"/>
      <c r="P203" s="711"/>
      <c r="Q203" s="711"/>
      <c r="R203" s="711"/>
      <c r="S203" s="711"/>
      <c r="T203" s="712">
        <f>X199</f>
        <v>93.180803571428569</v>
      </c>
      <c r="U203" s="713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692" t="str">
        <f>$A$40</f>
        <v>フォーマット作成者　：　Komuro Consulting Group　小室匡史</v>
      </c>
      <c r="B204" s="692"/>
      <c r="C204" s="692"/>
      <c r="D204" s="692"/>
      <c r="E204" s="692"/>
      <c r="F204" s="692"/>
      <c r="G204" s="692"/>
      <c r="H204" s="692"/>
      <c r="I204" s="692"/>
      <c r="J204" s="692"/>
      <c r="K204" s="692"/>
      <c r="L204" s="421" t="s">
        <v>20</v>
      </c>
      <c r="M204" s="714" t="s">
        <v>104</v>
      </c>
      <c r="N204" s="714"/>
      <c r="O204" s="714"/>
      <c r="P204" s="714"/>
      <c r="Q204" s="714"/>
      <c r="R204" s="714"/>
      <c r="S204" s="714"/>
      <c r="T204" s="713"/>
      <c r="U204" s="713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99" t="str">
        <f>$A$1</f>
        <v>●●チームバレーボール体力指数　レーダーチャート</v>
      </c>
      <c r="B206" s="699"/>
      <c r="C206" s="699"/>
      <c r="D206" s="699"/>
      <c r="E206" s="699"/>
      <c r="F206" s="699"/>
      <c r="G206" s="699"/>
      <c r="H206" s="699"/>
      <c r="I206" s="699"/>
      <c r="J206" s="699"/>
      <c r="K206" s="699"/>
      <c r="L206" s="699"/>
      <c r="M206" s="699"/>
      <c r="N206" s="699"/>
      <c r="O206" s="699"/>
      <c r="P206" s="699"/>
      <c r="Q206" s="699"/>
      <c r="R206" s="699"/>
      <c r="S206" s="699"/>
      <c r="T206" s="699"/>
      <c r="U206" s="699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695" t="str">
        <f>IF(表示変換!B11="","",表示変換!B11)</f>
        <v/>
      </c>
      <c r="C207" s="695"/>
      <c r="D207" s="9"/>
      <c r="E207" s="10" t="s">
        <v>11</v>
      </c>
      <c r="F207" s="696" t="str">
        <f>IF(表示変換!I11="","",表示変換!I11)</f>
        <v/>
      </c>
      <c r="G207" s="696"/>
      <c r="H207" s="13" t="s">
        <v>12</v>
      </c>
      <c r="I207" s="14"/>
      <c r="J207" s="13" t="s">
        <v>13</v>
      </c>
      <c r="K207" s="696" t="str">
        <f>IF(表示変換!J11="","",表示変換!J11)</f>
        <v/>
      </c>
      <c r="L207" s="696"/>
      <c r="M207" s="10" t="s">
        <v>14</v>
      </c>
      <c r="N207" s="6"/>
      <c r="O207" s="695" t="s">
        <v>15</v>
      </c>
      <c r="P207" s="695"/>
      <c r="Q207" s="695" t="str">
        <f>IF(表示変換!H11="","",表示変換!H11)</f>
        <v/>
      </c>
      <c r="R207" s="695"/>
      <c r="S207" s="715" t="str">
        <f>IF(入力!$C$4="","",入力!$C$4)</f>
        <v>2016.01.01</v>
      </c>
      <c r="T207" s="715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3" t="s">
        <v>5</v>
      </c>
      <c r="B209" s="706" t="s">
        <v>6</v>
      </c>
      <c r="C209" s="700" t="s">
        <v>0</v>
      </c>
      <c r="D209" s="693" t="s">
        <v>45</v>
      </c>
      <c r="E209" s="694"/>
      <c r="F209" s="693" t="s">
        <v>57</v>
      </c>
      <c r="G209" s="694"/>
      <c r="H209" s="693" t="s">
        <v>378</v>
      </c>
      <c r="I209" s="694"/>
      <c r="J209" s="693" t="s">
        <v>41</v>
      </c>
      <c r="K209" s="694"/>
      <c r="L209" s="697" t="s">
        <v>58</v>
      </c>
      <c r="M209" s="698"/>
      <c r="N209" s="697" t="s">
        <v>59</v>
      </c>
      <c r="O209" s="698"/>
      <c r="P209" s="697" t="s">
        <v>42</v>
      </c>
      <c r="Q209" s="698"/>
      <c r="R209" s="693" t="s">
        <v>46</v>
      </c>
      <c r="S209" s="694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4"/>
      <c r="B210" s="707"/>
      <c r="C210" s="701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5"/>
      <c r="B211" s="708"/>
      <c r="C211" s="702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211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363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64" t="str">
        <f>IF(全体項目一覧_30!AN69="","",全体項目一覧_30!AN69)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86"/>
      <c r="B243" s="687"/>
      <c r="C243" s="687"/>
      <c r="D243" s="687"/>
      <c r="E243" s="687"/>
      <c r="F243" s="687"/>
      <c r="G243" s="687"/>
      <c r="H243" s="687"/>
      <c r="I243" s="687"/>
      <c r="J243" s="687"/>
      <c r="K243" s="688"/>
      <c r="L243" s="12" t="s">
        <v>20</v>
      </c>
      <c r="M243" s="709" t="s">
        <v>18</v>
      </c>
      <c r="N243" s="709"/>
      <c r="O243" s="709"/>
      <c r="P243" s="709"/>
      <c r="Q243" s="709"/>
      <c r="R243" s="709"/>
      <c r="S243" s="709"/>
      <c r="T243" s="710" t="str">
        <f>$X$34</f>
        <v>バレーボール指数</v>
      </c>
      <c r="U243" s="710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689"/>
      <c r="B244" s="690"/>
      <c r="C244" s="690"/>
      <c r="D244" s="690"/>
      <c r="E244" s="690"/>
      <c r="F244" s="690"/>
      <c r="G244" s="690"/>
      <c r="H244" s="690"/>
      <c r="I244" s="690"/>
      <c r="J244" s="690"/>
      <c r="K244" s="691"/>
      <c r="L244" s="12" t="s">
        <v>20</v>
      </c>
      <c r="M244" s="711" t="s">
        <v>19</v>
      </c>
      <c r="N244" s="711"/>
      <c r="O244" s="711"/>
      <c r="P244" s="711"/>
      <c r="Q244" s="711"/>
      <c r="R244" s="711"/>
      <c r="S244" s="711"/>
      <c r="T244" s="712" t="str">
        <f>X240</f>
        <v/>
      </c>
      <c r="U244" s="713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692" t="str">
        <f>$A$40</f>
        <v>フォーマット作成者　：　Komuro Consulting Group　小室匡史</v>
      </c>
      <c r="B245" s="692"/>
      <c r="C245" s="692"/>
      <c r="D245" s="692"/>
      <c r="E245" s="692"/>
      <c r="F245" s="692"/>
      <c r="G245" s="692"/>
      <c r="H245" s="692"/>
      <c r="I245" s="692"/>
      <c r="J245" s="692"/>
      <c r="K245" s="692"/>
      <c r="L245" s="421" t="s">
        <v>20</v>
      </c>
      <c r="M245" s="714" t="s">
        <v>104</v>
      </c>
      <c r="N245" s="714"/>
      <c r="O245" s="714"/>
      <c r="P245" s="714"/>
      <c r="Q245" s="714"/>
      <c r="R245" s="714"/>
      <c r="S245" s="714"/>
      <c r="T245" s="713"/>
      <c r="U245" s="713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99" t="str">
        <f>$A$1</f>
        <v>●●チームバレーボール体力指数　レーダーチャート</v>
      </c>
      <c r="B247" s="699"/>
      <c r="C247" s="699"/>
      <c r="D247" s="699"/>
      <c r="E247" s="699"/>
      <c r="F247" s="699"/>
      <c r="G247" s="699"/>
      <c r="H247" s="699"/>
      <c r="I247" s="699"/>
      <c r="J247" s="699"/>
      <c r="K247" s="699"/>
      <c r="L247" s="699"/>
      <c r="M247" s="699"/>
      <c r="N247" s="699"/>
      <c r="O247" s="699"/>
      <c r="P247" s="699"/>
      <c r="Q247" s="699"/>
      <c r="R247" s="699"/>
      <c r="S247" s="699"/>
      <c r="T247" s="699"/>
      <c r="U247" s="699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695" t="str">
        <f>IF(表示変換!B12="","",表示変換!B12)</f>
        <v/>
      </c>
      <c r="C248" s="695"/>
      <c r="D248" s="9"/>
      <c r="E248" s="10" t="s">
        <v>11</v>
      </c>
      <c r="F248" s="696" t="str">
        <f>IF(表示変換!I12="","",表示変換!I12)</f>
        <v/>
      </c>
      <c r="G248" s="696"/>
      <c r="H248" s="13" t="s">
        <v>12</v>
      </c>
      <c r="I248" s="14"/>
      <c r="J248" s="13" t="s">
        <v>13</v>
      </c>
      <c r="K248" s="696" t="str">
        <f>IF(表示変換!J12="","",表示変換!J12)</f>
        <v/>
      </c>
      <c r="L248" s="696"/>
      <c r="M248" s="10" t="s">
        <v>14</v>
      </c>
      <c r="N248" s="6"/>
      <c r="O248" s="695" t="s">
        <v>15</v>
      </c>
      <c r="P248" s="695"/>
      <c r="Q248" s="695" t="str">
        <f>IF(表示変換!H12="","",表示変換!H12)</f>
        <v/>
      </c>
      <c r="R248" s="695"/>
      <c r="S248" s="715" t="str">
        <f>IF(入力!$C$4="","",入力!$C$4)</f>
        <v>2016.01.01</v>
      </c>
      <c r="T248" s="715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3" t="s">
        <v>5</v>
      </c>
      <c r="B250" s="706" t="s">
        <v>6</v>
      </c>
      <c r="C250" s="700" t="s">
        <v>0</v>
      </c>
      <c r="D250" s="693" t="s">
        <v>45</v>
      </c>
      <c r="E250" s="694"/>
      <c r="F250" s="693" t="s">
        <v>57</v>
      </c>
      <c r="G250" s="694"/>
      <c r="H250" s="693" t="s">
        <v>378</v>
      </c>
      <c r="I250" s="694"/>
      <c r="J250" s="693" t="s">
        <v>41</v>
      </c>
      <c r="K250" s="694"/>
      <c r="L250" s="697" t="s">
        <v>58</v>
      </c>
      <c r="M250" s="698"/>
      <c r="N250" s="697" t="s">
        <v>59</v>
      </c>
      <c r="O250" s="698"/>
      <c r="P250" s="697" t="s">
        <v>42</v>
      </c>
      <c r="Q250" s="698"/>
      <c r="R250" s="693" t="s">
        <v>46</v>
      </c>
      <c r="S250" s="694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4"/>
      <c r="B251" s="707"/>
      <c r="C251" s="701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5"/>
      <c r="B252" s="708"/>
      <c r="C252" s="702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211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363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64" t="str">
        <f>IF(全体項目一覧_30!AN70="","",全体項目一覧_30!AN70)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86"/>
      <c r="B284" s="687"/>
      <c r="C284" s="687"/>
      <c r="D284" s="687"/>
      <c r="E284" s="687"/>
      <c r="F284" s="687"/>
      <c r="G284" s="687"/>
      <c r="H284" s="687"/>
      <c r="I284" s="687"/>
      <c r="J284" s="687"/>
      <c r="K284" s="688"/>
      <c r="L284" s="12" t="s">
        <v>20</v>
      </c>
      <c r="M284" s="709" t="s">
        <v>18</v>
      </c>
      <c r="N284" s="709"/>
      <c r="O284" s="709"/>
      <c r="P284" s="709"/>
      <c r="Q284" s="709"/>
      <c r="R284" s="709"/>
      <c r="S284" s="709"/>
      <c r="T284" s="710" t="str">
        <f>$X$34</f>
        <v>バレーボール指数</v>
      </c>
      <c r="U284" s="710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689"/>
      <c r="B285" s="690"/>
      <c r="C285" s="690"/>
      <c r="D285" s="690"/>
      <c r="E285" s="690"/>
      <c r="F285" s="690"/>
      <c r="G285" s="690"/>
      <c r="H285" s="690"/>
      <c r="I285" s="690"/>
      <c r="J285" s="690"/>
      <c r="K285" s="691"/>
      <c r="L285" s="12" t="s">
        <v>20</v>
      </c>
      <c r="M285" s="711" t="s">
        <v>19</v>
      </c>
      <c r="N285" s="711"/>
      <c r="O285" s="711"/>
      <c r="P285" s="711"/>
      <c r="Q285" s="711"/>
      <c r="R285" s="711"/>
      <c r="S285" s="711"/>
      <c r="T285" s="712" t="str">
        <f>X281</f>
        <v/>
      </c>
      <c r="U285" s="713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692" t="str">
        <f>$A$40</f>
        <v>フォーマット作成者　：　Komuro Consulting Group　小室匡史</v>
      </c>
      <c r="B286" s="692"/>
      <c r="C286" s="692"/>
      <c r="D286" s="692"/>
      <c r="E286" s="692"/>
      <c r="F286" s="692"/>
      <c r="G286" s="692"/>
      <c r="H286" s="692"/>
      <c r="I286" s="692"/>
      <c r="J286" s="692"/>
      <c r="K286" s="692"/>
      <c r="L286" s="421" t="s">
        <v>20</v>
      </c>
      <c r="M286" s="714" t="s">
        <v>104</v>
      </c>
      <c r="N286" s="714"/>
      <c r="O286" s="714"/>
      <c r="P286" s="714"/>
      <c r="Q286" s="714"/>
      <c r="R286" s="714"/>
      <c r="S286" s="714"/>
      <c r="T286" s="713"/>
      <c r="U286" s="713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99" t="str">
        <f>$A$1</f>
        <v>●●チームバレーボール体力指数　レーダーチャート</v>
      </c>
      <c r="B288" s="699"/>
      <c r="C288" s="699"/>
      <c r="D288" s="699"/>
      <c r="E288" s="699"/>
      <c r="F288" s="699"/>
      <c r="G288" s="699"/>
      <c r="H288" s="699"/>
      <c r="I288" s="699"/>
      <c r="J288" s="699"/>
      <c r="K288" s="699"/>
      <c r="L288" s="699"/>
      <c r="M288" s="699"/>
      <c r="N288" s="699"/>
      <c r="O288" s="699"/>
      <c r="P288" s="699"/>
      <c r="Q288" s="699"/>
      <c r="R288" s="699"/>
      <c r="S288" s="699"/>
      <c r="T288" s="699"/>
      <c r="U288" s="699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695" t="str">
        <f>IF(表示変換!B13="","",表示変換!B13)</f>
        <v/>
      </c>
      <c r="C289" s="695"/>
      <c r="D289" s="9"/>
      <c r="E289" s="10" t="s">
        <v>11</v>
      </c>
      <c r="F289" s="696" t="str">
        <f>IF(表示変換!I13="","",表示変換!I13)</f>
        <v/>
      </c>
      <c r="G289" s="696"/>
      <c r="H289" s="13" t="s">
        <v>12</v>
      </c>
      <c r="I289" s="14"/>
      <c r="J289" s="13" t="s">
        <v>13</v>
      </c>
      <c r="K289" s="696" t="str">
        <f>IF(表示変換!J13="","",表示変換!J13)</f>
        <v/>
      </c>
      <c r="L289" s="696"/>
      <c r="M289" s="10" t="s">
        <v>14</v>
      </c>
      <c r="N289" s="6"/>
      <c r="O289" s="695" t="s">
        <v>15</v>
      </c>
      <c r="P289" s="695"/>
      <c r="Q289" s="695" t="str">
        <f>IF(表示変換!H13="","",表示変換!H13)</f>
        <v/>
      </c>
      <c r="R289" s="695"/>
      <c r="S289" s="715" t="str">
        <f>IF(入力!$C$4="","",入力!$C$4)</f>
        <v>2016.01.01</v>
      </c>
      <c r="T289" s="715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3" t="s">
        <v>5</v>
      </c>
      <c r="B291" s="706" t="s">
        <v>6</v>
      </c>
      <c r="C291" s="700" t="s">
        <v>0</v>
      </c>
      <c r="D291" s="693" t="s">
        <v>45</v>
      </c>
      <c r="E291" s="694"/>
      <c r="F291" s="693" t="s">
        <v>57</v>
      </c>
      <c r="G291" s="694"/>
      <c r="H291" s="693" t="s">
        <v>378</v>
      </c>
      <c r="I291" s="694"/>
      <c r="J291" s="693" t="s">
        <v>41</v>
      </c>
      <c r="K291" s="694"/>
      <c r="L291" s="697" t="s">
        <v>58</v>
      </c>
      <c r="M291" s="698"/>
      <c r="N291" s="697" t="s">
        <v>59</v>
      </c>
      <c r="O291" s="698"/>
      <c r="P291" s="697" t="s">
        <v>42</v>
      </c>
      <c r="Q291" s="698"/>
      <c r="R291" s="693" t="s">
        <v>46</v>
      </c>
      <c r="S291" s="694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4"/>
      <c r="B292" s="707"/>
      <c r="C292" s="701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5"/>
      <c r="B293" s="708"/>
      <c r="C293" s="702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211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363</v>
      </c>
      <c r="Y321" s="25"/>
      <c r="Z321" s="25"/>
      <c r="AA321" s="25"/>
      <c r="AB321" s="25"/>
      <c r="AC321" s="25"/>
      <c r="AD321" s="25"/>
      <c r="AE321" s="25"/>
    </row>
    <row r="322" spans="1:31">
      <c r="X322" s="464" t="str">
        <f>IF(全体項目一覧_30!AN71="","",全体項目一覧_30!AN71)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86"/>
      <c r="B325" s="687"/>
      <c r="C325" s="687"/>
      <c r="D325" s="687"/>
      <c r="E325" s="687"/>
      <c r="F325" s="687"/>
      <c r="G325" s="687"/>
      <c r="H325" s="687"/>
      <c r="I325" s="687"/>
      <c r="J325" s="687"/>
      <c r="K325" s="688"/>
      <c r="L325" s="12" t="s">
        <v>20</v>
      </c>
      <c r="M325" s="709" t="s">
        <v>18</v>
      </c>
      <c r="N325" s="709"/>
      <c r="O325" s="709"/>
      <c r="P325" s="709"/>
      <c r="Q325" s="709"/>
      <c r="R325" s="709"/>
      <c r="S325" s="709"/>
      <c r="T325" s="710" t="str">
        <f>$X$34</f>
        <v>バレーボール指数</v>
      </c>
      <c r="U325" s="710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689"/>
      <c r="B326" s="690"/>
      <c r="C326" s="690"/>
      <c r="D326" s="690"/>
      <c r="E326" s="690"/>
      <c r="F326" s="690"/>
      <c r="G326" s="690"/>
      <c r="H326" s="690"/>
      <c r="I326" s="690"/>
      <c r="J326" s="690"/>
      <c r="K326" s="691"/>
      <c r="L326" s="12" t="s">
        <v>20</v>
      </c>
      <c r="M326" s="711" t="s">
        <v>19</v>
      </c>
      <c r="N326" s="711"/>
      <c r="O326" s="711"/>
      <c r="P326" s="711"/>
      <c r="Q326" s="711"/>
      <c r="R326" s="711"/>
      <c r="S326" s="711"/>
      <c r="T326" s="712" t="str">
        <f>X322</f>
        <v/>
      </c>
      <c r="U326" s="713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692" t="str">
        <f>$A$40</f>
        <v>フォーマット作成者　：　Komuro Consulting Group　小室匡史</v>
      </c>
      <c r="B327" s="692"/>
      <c r="C327" s="692"/>
      <c r="D327" s="692"/>
      <c r="E327" s="692"/>
      <c r="F327" s="692"/>
      <c r="G327" s="692"/>
      <c r="H327" s="692"/>
      <c r="I327" s="692"/>
      <c r="J327" s="692"/>
      <c r="K327" s="692"/>
      <c r="L327" s="421" t="s">
        <v>20</v>
      </c>
      <c r="M327" s="714" t="s">
        <v>104</v>
      </c>
      <c r="N327" s="714"/>
      <c r="O327" s="714"/>
      <c r="P327" s="714"/>
      <c r="Q327" s="714"/>
      <c r="R327" s="714"/>
      <c r="S327" s="714"/>
      <c r="T327" s="713"/>
      <c r="U327" s="713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99" t="str">
        <f>$A$1</f>
        <v>●●チームバレーボール体力指数　レーダーチャート</v>
      </c>
      <c r="B329" s="699"/>
      <c r="C329" s="699"/>
      <c r="D329" s="699"/>
      <c r="E329" s="699"/>
      <c r="F329" s="699"/>
      <c r="G329" s="699"/>
      <c r="H329" s="699"/>
      <c r="I329" s="699"/>
      <c r="J329" s="699"/>
      <c r="K329" s="699"/>
      <c r="L329" s="699"/>
      <c r="M329" s="699"/>
      <c r="N329" s="699"/>
      <c r="O329" s="699"/>
      <c r="P329" s="699"/>
      <c r="Q329" s="699"/>
      <c r="R329" s="699"/>
      <c r="S329" s="699"/>
      <c r="T329" s="699"/>
      <c r="U329" s="699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695" t="str">
        <f>IF(表示変換!B14="","",表示変換!B14)</f>
        <v/>
      </c>
      <c r="C330" s="695"/>
      <c r="D330" s="9"/>
      <c r="E330" s="10" t="s">
        <v>11</v>
      </c>
      <c r="F330" s="696" t="str">
        <f>IF(表示変換!I14="","",表示変換!I14)</f>
        <v/>
      </c>
      <c r="G330" s="696"/>
      <c r="H330" s="13" t="s">
        <v>12</v>
      </c>
      <c r="I330" s="14"/>
      <c r="J330" s="13" t="s">
        <v>13</v>
      </c>
      <c r="K330" s="696" t="str">
        <f>IF(表示変換!J14="","",表示変換!J14)</f>
        <v/>
      </c>
      <c r="L330" s="696"/>
      <c r="M330" s="10" t="s">
        <v>14</v>
      </c>
      <c r="N330" s="6"/>
      <c r="O330" s="695" t="s">
        <v>15</v>
      </c>
      <c r="P330" s="695"/>
      <c r="Q330" s="695" t="str">
        <f>IF(表示変換!H14="","",表示変換!H14)</f>
        <v/>
      </c>
      <c r="R330" s="695"/>
      <c r="S330" s="715" t="str">
        <f>IF(入力!$C$4="","",入力!$C$4)</f>
        <v>2016.01.01</v>
      </c>
      <c r="T330" s="715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3" t="s">
        <v>5</v>
      </c>
      <c r="B332" s="706" t="s">
        <v>6</v>
      </c>
      <c r="C332" s="700" t="s">
        <v>0</v>
      </c>
      <c r="D332" s="693" t="s">
        <v>45</v>
      </c>
      <c r="E332" s="694"/>
      <c r="F332" s="693" t="s">
        <v>57</v>
      </c>
      <c r="G332" s="694"/>
      <c r="H332" s="693" t="s">
        <v>378</v>
      </c>
      <c r="I332" s="694"/>
      <c r="J332" s="693" t="s">
        <v>41</v>
      </c>
      <c r="K332" s="694"/>
      <c r="L332" s="697" t="s">
        <v>58</v>
      </c>
      <c r="M332" s="698"/>
      <c r="N332" s="697" t="s">
        <v>59</v>
      </c>
      <c r="O332" s="698"/>
      <c r="P332" s="697" t="s">
        <v>42</v>
      </c>
      <c r="Q332" s="698"/>
      <c r="R332" s="693" t="s">
        <v>46</v>
      </c>
      <c r="S332" s="694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4"/>
      <c r="B333" s="707"/>
      <c r="C333" s="701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5"/>
      <c r="B334" s="708"/>
      <c r="C334" s="702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211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363</v>
      </c>
      <c r="Y362" s="25"/>
      <c r="Z362" s="25"/>
      <c r="AA362" s="25"/>
      <c r="AB362" s="25"/>
      <c r="AC362" s="25"/>
      <c r="AD362" s="25"/>
      <c r="AE362" s="25"/>
    </row>
    <row r="363" spans="1:31">
      <c r="X363" s="464" t="str">
        <f>IF(全体項目一覧_30!AN72="","",全体項目一覧_30!AN72)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86"/>
      <c r="B366" s="687"/>
      <c r="C366" s="687"/>
      <c r="D366" s="687"/>
      <c r="E366" s="687"/>
      <c r="F366" s="687"/>
      <c r="G366" s="687"/>
      <c r="H366" s="687"/>
      <c r="I366" s="687"/>
      <c r="J366" s="687"/>
      <c r="K366" s="688"/>
      <c r="L366" s="12" t="s">
        <v>20</v>
      </c>
      <c r="M366" s="709" t="s">
        <v>18</v>
      </c>
      <c r="N366" s="709"/>
      <c r="O366" s="709"/>
      <c r="P366" s="709"/>
      <c r="Q366" s="709"/>
      <c r="R366" s="709"/>
      <c r="S366" s="709"/>
      <c r="T366" s="710" t="str">
        <f>$X$34</f>
        <v>バレーボール指数</v>
      </c>
      <c r="U366" s="710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689"/>
      <c r="B367" s="690"/>
      <c r="C367" s="690"/>
      <c r="D367" s="690"/>
      <c r="E367" s="690"/>
      <c r="F367" s="690"/>
      <c r="G367" s="690"/>
      <c r="H367" s="690"/>
      <c r="I367" s="690"/>
      <c r="J367" s="690"/>
      <c r="K367" s="691"/>
      <c r="L367" s="12" t="s">
        <v>20</v>
      </c>
      <c r="M367" s="711" t="s">
        <v>19</v>
      </c>
      <c r="N367" s="711"/>
      <c r="O367" s="711"/>
      <c r="P367" s="711"/>
      <c r="Q367" s="711"/>
      <c r="R367" s="711"/>
      <c r="S367" s="711"/>
      <c r="T367" s="712" t="str">
        <f>X363</f>
        <v/>
      </c>
      <c r="U367" s="713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692" t="str">
        <f>$A$40</f>
        <v>フォーマット作成者　：　Komuro Consulting Group　小室匡史</v>
      </c>
      <c r="B368" s="692"/>
      <c r="C368" s="692"/>
      <c r="D368" s="692"/>
      <c r="E368" s="692"/>
      <c r="F368" s="692"/>
      <c r="G368" s="692"/>
      <c r="H368" s="692"/>
      <c r="I368" s="692"/>
      <c r="J368" s="692"/>
      <c r="K368" s="692"/>
      <c r="L368" s="421" t="s">
        <v>20</v>
      </c>
      <c r="M368" s="714" t="s">
        <v>104</v>
      </c>
      <c r="N368" s="714"/>
      <c r="O368" s="714"/>
      <c r="P368" s="714"/>
      <c r="Q368" s="714"/>
      <c r="R368" s="714"/>
      <c r="S368" s="714"/>
      <c r="T368" s="713"/>
      <c r="U368" s="713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99" t="str">
        <f>$A$1</f>
        <v>●●チームバレーボール体力指数　レーダーチャート</v>
      </c>
      <c r="B370" s="699"/>
      <c r="C370" s="699"/>
      <c r="D370" s="699"/>
      <c r="E370" s="699"/>
      <c r="F370" s="699"/>
      <c r="G370" s="699"/>
      <c r="H370" s="699"/>
      <c r="I370" s="699"/>
      <c r="J370" s="699"/>
      <c r="K370" s="699"/>
      <c r="L370" s="699"/>
      <c r="M370" s="699"/>
      <c r="N370" s="699"/>
      <c r="O370" s="699"/>
      <c r="P370" s="699"/>
      <c r="Q370" s="699"/>
      <c r="R370" s="699"/>
      <c r="S370" s="699"/>
      <c r="T370" s="699"/>
      <c r="U370" s="699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695" t="str">
        <f>IF(表示変換!B15="","",表示変換!B15)</f>
        <v/>
      </c>
      <c r="C371" s="695"/>
      <c r="D371" s="9"/>
      <c r="E371" s="10" t="s">
        <v>11</v>
      </c>
      <c r="F371" s="696" t="str">
        <f>IF(表示変換!I15="","",表示変換!I15)</f>
        <v/>
      </c>
      <c r="G371" s="696"/>
      <c r="H371" s="13" t="s">
        <v>12</v>
      </c>
      <c r="I371" s="14"/>
      <c r="J371" s="13" t="s">
        <v>13</v>
      </c>
      <c r="K371" s="696" t="str">
        <f>IF(表示変換!J15="","",表示変換!J15)</f>
        <v/>
      </c>
      <c r="L371" s="696"/>
      <c r="M371" s="10" t="s">
        <v>14</v>
      </c>
      <c r="N371" s="6"/>
      <c r="O371" s="695" t="s">
        <v>15</v>
      </c>
      <c r="P371" s="695"/>
      <c r="Q371" s="695" t="str">
        <f>IF(表示変換!H15="","",表示変換!H15)</f>
        <v/>
      </c>
      <c r="R371" s="695"/>
      <c r="S371" s="715" t="str">
        <f>IF(入力!$C$4="","",入力!$C$4)</f>
        <v>2016.01.01</v>
      </c>
      <c r="T371" s="715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3" t="s">
        <v>5</v>
      </c>
      <c r="B373" s="706" t="s">
        <v>6</v>
      </c>
      <c r="C373" s="700" t="s">
        <v>0</v>
      </c>
      <c r="D373" s="693" t="s">
        <v>45</v>
      </c>
      <c r="E373" s="694"/>
      <c r="F373" s="693" t="s">
        <v>57</v>
      </c>
      <c r="G373" s="694"/>
      <c r="H373" s="693" t="s">
        <v>378</v>
      </c>
      <c r="I373" s="694"/>
      <c r="J373" s="693" t="s">
        <v>41</v>
      </c>
      <c r="K373" s="694"/>
      <c r="L373" s="697" t="s">
        <v>58</v>
      </c>
      <c r="M373" s="698"/>
      <c r="N373" s="697" t="s">
        <v>59</v>
      </c>
      <c r="O373" s="698"/>
      <c r="P373" s="697" t="s">
        <v>42</v>
      </c>
      <c r="Q373" s="698"/>
      <c r="R373" s="693" t="s">
        <v>46</v>
      </c>
      <c r="S373" s="694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4"/>
      <c r="B374" s="707"/>
      <c r="C374" s="701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5"/>
      <c r="B375" s="708"/>
      <c r="C375" s="702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211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363</v>
      </c>
      <c r="Y403" s="25"/>
      <c r="Z403" s="25"/>
      <c r="AA403" s="25"/>
      <c r="AB403" s="25"/>
      <c r="AC403" s="25"/>
      <c r="AD403" s="25"/>
      <c r="AE403" s="25"/>
    </row>
    <row r="404" spans="1:31">
      <c r="X404" s="464" t="str">
        <f>IF(全体項目一覧_30!AN73="","",全体項目一覧_30!AN73)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86"/>
      <c r="B407" s="687"/>
      <c r="C407" s="687"/>
      <c r="D407" s="687"/>
      <c r="E407" s="687"/>
      <c r="F407" s="687"/>
      <c r="G407" s="687"/>
      <c r="H407" s="687"/>
      <c r="I407" s="687"/>
      <c r="J407" s="687"/>
      <c r="K407" s="688"/>
      <c r="L407" s="12" t="s">
        <v>20</v>
      </c>
      <c r="M407" s="709" t="s">
        <v>18</v>
      </c>
      <c r="N407" s="709"/>
      <c r="O407" s="709"/>
      <c r="P407" s="709"/>
      <c r="Q407" s="709"/>
      <c r="R407" s="709"/>
      <c r="S407" s="709"/>
      <c r="T407" s="710" t="str">
        <f>$X$34</f>
        <v>バレーボール指数</v>
      </c>
      <c r="U407" s="710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689"/>
      <c r="B408" s="690"/>
      <c r="C408" s="690"/>
      <c r="D408" s="690"/>
      <c r="E408" s="690"/>
      <c r="F408" s="690"/>
      <c r="G408" s="690"/>
      <c r="H408" s="690"/>
      <c r="I408" s="690"/>
      <c r="J408" s="690"/>
      <c r="K408" s="691"/>
      <c r="L408" s="12" t="s">
        <v>20</v>
      </c>
      <c r="M408" s="711" t="s">
        <v>19</v>
      </c>
      <c r="N408" s="711"/>
      <c r="O408" s="711"/>
      <c r="P408" s="711"/>
      <c r="Q408" s="711"/>
      <c r="R408" s="711"/>
      <c r="S408" s="711"/>
      <c r="T408" s="712" t="str">
        <f>X404</f>
        <v/>
      </c>
      <c r="U408" s="713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692" t="str">
        <f>$A$40</f>
        <v>フォーマット作成者　：　Komuro Consulting Group　小室匡史</v>
      </c>
      <c r="B409" s="692"/>
      <c r="C409" s="692"/>
      <c r="D409" s="692"/>
      <c r="E409" s="692"/>
      <c r="F409" s="692"/>
      <c r="G409" s="692"/>
      <c r="H409" s="692"/>
      <c r="I409" s="692"/>
      <c r="J409" s="692"/>
      <c r="K409" s="692"/>
      <c r="L409" s="421" t="s">
        <v>20</v>
      </c>
      <c r="M409" s="714" t="s">
        <v>104</v>
      </c>
      <c r="N409" s="714"/>
      <c r="O409" s="714"/>
      <c r="P409" s="714"/>
      <c r="Q409" s="714"/>
      <c r="R409" s="714"/>
      <c r="S409" s="714"/>
      <c r="T409" s="713"/>
      <c r="U409" s="713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99" t="str">
        <f>$A$1</f>
        <v>●●チームバレーボール体力指数　レーダーチャート</v>
      </c>
      <c r="B411" s="699"/>
      <c r="C411" s="699"/>
      <c r="D411" s="699"/>
      <c r="E411" s="699"/>
      <c r="F411" s="699"/>
      <c r="G411" s="699"/>
      <c r="H411" s="699"/>
      <c r="I411" s="699"/>
      <c r="J411" s="699"/>
      <c r="K411" s="699"/>
      <c r="L411" s="699"/>
      <c r="M411" s="699"/>
      <c r="N411" s="699"/>
      <c r="O411" s="699"/>
      <c r="P411" s="699"/>
      <c r="Q411" s="699"/>
      <c r="R411" s="699"/>
      <c r="S411" s="699"/>
      <c r="T411" s="699"/>
      <c r="U411" s="699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695" t="str">
        <f>IF(表示変換!B16="","",表示変換!B16)</f>
        <v/>
      </c>
      <c r="C412" s="695"/>
      <c r="D412" s="9"/>
      <c r="E412" s="10" t="s">
        <v>11</v>
      </c>
      <c r="F412" s="696" t="str">
        <f>IF(表示変換!I16="","",表示変換!I16)</f>
        <v/>
      </c>
      <c r="G412" s="696"/>
      <c r="H412" s="13" t="s">
        <v>12</v>
      </c>
      <c r="I412" s="14"/>
      <c r="J412" s="13" t="s">
        <v>13</v>
      </c>
      <c r="K412" s="696" t="str">
        <f>IF(表示変換!J16="","",表示変換!J16)</f>
        <v/>
      </c>
      <c r="L412" s="696"/>
      <c r="M412" s="10" t="s">
        <v>14</v>
      </c>
      <c r="N412" s="6"/>
      <c r="O412" s="695" t="s">
        <v>15</v>
      </c>
      <c r="P412" s="695"/>
      <c r="Q412" s="695" t="str">
        <f>IF(表示変換!H16="","",表示変換!H16)</f>
        <v/>
      </c>
      <c r="R412" s="695"/>
      <c r="S412" s="715" t="str">
        <f>IF(入力!$C$4="","",入力!$C$4)</f>
        <v>2016.01.01</v>
      </c>
      <c r="T412" s="715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3" t="s">
        <v>5</v>
      </c>
      <c r="B414" s="706" t="s">
        <v>6</v>
      </c>
      <c r="C414" s="700" t="s">
        <v>0</v>
      </c>
      <c r="D414" s="693" t="s">
        <v>45</v>
      </c>
      <c r="E414" s="694"/>
      <c r="F414" s="693" t="s">
        <v>57</v>
      </c>
      <c r="G414" s="694"/>
      <c r="H414" s="693" t="s">
        <v>378</v>
      </c>
      <c r="I414" s="694"/>
      <c r="J414" s="693" t="s">
        <v>41</v>
      </c>
      <c r="K414" s="694"/>
      <c r="L414" s="697" t="s">
        <v>58</v>
      </c>
      <c r="M414" s="698"/>
      <c r="N414" s="697" t="s">
        <v>59</v>
      </c>
      <c r="O414" s="698"/>
      <c r="P414" s="697" t="s">
        <v>42</v>
      </c>
      <c r="Q414" s="698"/>
      <c r="R414" s="693" t="s">
        <v>46</v>
      </c>
      <c r="S414" s="694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4"/>
      <c r="B415" s="707"/>
      <c r="C415" s="701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5"/>
      <c r="B416" s="708"/>
      <c r="C416" s="702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211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363</v>
      </c>
      <c r="Y444" s="25"/>
      <c r="Z444" s="25"/>
      <c r="AA444" s="25"/>
      <c r="AB444" s="25"/>
      <c r="AC444" s="25"/>
      <c r="AD444" s="25"/>
      <c r="AE444" s="25"/>
    </row>
    <row r="445" spans="1:31">
      <c r="X445" s="464" t="str">
        <f>IF(全体項目一覧_30!AN74="","",全体項目一覧_30!AN74)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86"/>
      <c r="B448" s="687"/>
      <c r="C448" s="687"/>
      <c r="D448" s="687"/>
      <c r="E448" s="687"/>
      <c r="F448" s="687"/>
      <c r="G448" s="687"/>
      <c r="H448" s="687"/>
      <c r="I448" s="687"/>
      <c r="J448" s="687"/>
      <c r="K448" s="688"/>
      <c r="L448" s="12" t="s">
        <v>20</v>
      </c>
      <c r="M448" s="709" t="s">
        <v>18</v>
      </c>
      <c r="N448" s="709"/>
      <c r="O448" s="709"/>
      <c r="P448" s="709"/>
      <c r="Q448" s="709"/>
      <c r="R448" s="709"/>
      <c r="S448" s="709"/>
      <c r="T448" s="710" t="str">
        <f>$X$34</f>
        <v>バレーボール指数</v>
      </c>
      <c r="U448" s="710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689"/>
      <c r="B449" s="690"/>
      <c r="C449" s="690"/>
      <c r="D449" s="690"/>
      <c r="E449" s="690"/>
      <c r="F449" s="690"/>
      <c r="G449" s="690"/>
      <c r="H449" s="690"/>
      <c r="I449" s="690"/>
      <c r="J449" s="690"/>
      <c r="K449" s="691"/>
      <c r="L449" s="12" t="s">
        <v>20</v>
      </c>
      <c r="M449" s="711" t="s">
        <v>19</v>
      </c>
      <c r="N449" s="711"/>
      <c r="O449" s="711"/>
      <c r="P449" s="711"/>
      <c r="Q449" s="711"/>
      <c r="R449" s="711"/>
      <c r="S449" s="711"/>
      <c r="T449" s="712" t="str">
        <f>X445</f>
        <v/>
      </c>
      <c r="U449" s="713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692" t="str">
        <f>$A$40</f>
        <v>フォーマット作成者　：　Komuro Consulting Group　小室匡史</v>
      </c>
      <c r="B450" s="692"/>
      <c r="C450" s="692"/>
      <c r="D450" s="692"/>
      <c r="E450" s="692"/>
      <c r="F450" s="692"/>
      <c r="G450" s="692"/>
      <c r="H450" s="692"/>
      <c r="I450" s="692"/>
      <c r="J450" s="692"/>
      <c r="K450" s="692"/>
      <c r="L450" s="421" t="s">
        <v>20</v>
      </c>
      <c r="M450" s="714" t="s">
        <v>104</v>
      </c>
      <c r="N450" s="714"/>
      <c r="O450" s="714"/>
      <c r="P450" s="714"/>
      <c r="Q450" s="714"/>
      <c r="R450" s="714"/>
      <c r="S450" s="714"/>
      <c r="T450" s="713"/>
      <c r="U450" s="713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99" t="str">
        <f>$A$1</f>
        <v>●●チームバレーボール体力指数　レーダーチャート</v>
      </c>
      <c r="B452" s="699"/>
      <c r="C452" s="699"/>
      <c r="D452" s="699"/>
      <c r="E452" s="699"/>
      <c r="F452" s="699"/>
      <c r="G452" s="699"/>
      <c r="H452" s="699"/>
      <c r="I452" s="699"/>
      <c r="J452" s="699"/>
      <c r="K452" s="699"/>
      <c r="L452" s="699"/>
      <c r="M452" s="699"/>
      <c r="N452" s="699"/>
      <c r="O452" s="699"/>
      <c r="P452" s="699"/>
      <c r="Q452" s="699"/>
      <c r="R452" s="699"/>
      <c r="S452" s="699"/>
      <c r="T452" s="699"/>
      <c r="U452" s="699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695" t="str">
        <f>IF(表示変換!B17="","",表示変換!B17)</f>
        <v/>
      </c>
      <c r="C453" s="695"/>
      <c r="D453" s="9"/>
      <c r="E453" s="10" t="s">
        <v>11</v>
      </c>
      <c r="F453" s="696" t="str">
        <f>IF(表示変換!I17="","",表示変換!I17)</f>
        <v/>
      </c>
      <c r="G453" s="696"/>
      <c r="H453" s="13" t="s">
        <v>12</v>
      </c>
      <c r="I453" s="14"/>
      <c r="J453" s="13" t="s">
        <v>13</v>
      </c>
      <c r="K453" s="696" t="str">
        <f>IF(表示変換!J17="","",表示変換!J17)</f>
        <v/>
      </c>
      <c r="L453" s="696"/>
      <c r="M453" s="10" t="s">
        <v>14</v>
      </c>
      <c r="N453" s="6"/>
      <c r="O453" s="695" t="s">
        <v>15</v>
      </c>
      <c r="P453" s="695"/>
      <c r="Q453" s="695" t="str">
        <f>IF(表示変換!H17="","",表示変換!H17)</f>
        <v/>
      </c>
      <c r="R453" s="695"/>
      <c r="S453" s="715" t="str">
        <f>IF(入力!$C$4="","",入力!$C$4)</f>
        <v>2016.01.01</v>
      </c>
      <c r="T453" s="715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3" t="s">
        <v>5</v>
      </c>
      <c r="B455" s="706" t="s">
        <v>6</v>
      </c>
      <c r="C455" s="700" t="s">
        <v>0</v>
      </c>
      <c r="D455" s="693" t="s">
        <v>45</v>
      </c>
      <c r="E455" s="694"/>
      <c r="F455" s="693" t="s">
        <v>57</v>
      </c>
      <c r="G455" s="694"/>
      <c r="H455" s="693" t="s">
        <v>378</v>
      </c>
      <c r="I455" s="694"/>
      <c r="J455" s="693" t="s">
        <v>41</v>
      </c>
      <c r="K455" s="694"/>
      <c r="L455" s="697" t="s">
        <v>58</v>
      </c>
      <c r="M455" s="698"/>
      <c r="N455" s="697" t="s">
        <v>59</v>
      </c>
      <c r="O455" s="698"/>
      <c r="P455" s="697" t="s">
        <v>42</v>
      </c>
      <c r="Q455" s="698"/>
      <c r="R455" s="693" t="s">
        <v>46</v>
      </c>
      <c r="S455" s="694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4"/>
      <c r="B456" s="707"/>
      <c r="C456" s="701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5"/>
      <c r="B457" s="708"/>
      <c r="C457" s="702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211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363</v>
      </c>
      <c r="Y485" s="25"/>
      <c r="Z485" s="25"/>
      <c r="AA485" s="25"/>
      <c r="AB485" s="25"/>
      <c r="AC485" s="25"/>
      <c r="AD485" s="25"/>
      <c r="AE485" s="25"/>
    </row>
    <row r="486" spans="1:31">
      <c r="X486" s="464" t="str">
        <f>IF(全体項目一覧_30!AN75="","",全体項目一覧_30!AN75)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86"/>
      <c r="B489" s="687"/>
      <c r="C489" s="687"/>
      <c r="D489" s="687"/>
      <c r="E489" s="687"/>
      <c r="F489" s="687"/>
      <c r="G489" s="687"/>
      <c r="H489" s="687"/>
      <c r="I489" s="687"/>
      <c r="J489" s="687"/>
      <c r="K489" s="688"/>
      <c r="L489" s="12" t="s">
        <v>20</v>
      </c>
      <c r="M489" s="709" t="s">
        <v>18</v>
      </c>
      <c r="N489" s="709"/>
      <c r="O489" s="709"/>
      <c r="P489" s="709"/>
      <c r="Q489" s="709"/>
      <c r="R489" s="709"/>
      <c r="S489" s="709"/>
      <c r="T489" s="710" t="str">
        <f>$X$34</f>
        <v>バレーボール指数</v>
      </c>
      <c r="U489" s="710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689"/>
      <c r="B490" s="690"/>
      <c r="C490" s="690"/>
      <c r="D490" s="690"/>
      <c r="E490" s="690"/>
      <c r="F490" s="690"/>
      <c r="G490" s="690"/>
      <c r="H490" s="690"/>
      <c r="I490" s="690"/>
      <c r="J490" s="690"/>
      <c r="K490" s="691"/>
      <c r="L490" s="12" t="s">
        <v>20</v>
      </c>
      <c r="M490" s="711" t="s">
        <v>19</v>
      </c>
      <c r="N490" s="711"/>
      <c r="O490" s="711"/>
      <c r="P490" s="711"/>
      <c r="Q490" s="711"/>
      <c r="R490" s="711"/>
      <c r="S490" s="711"/>
      <c r="T490" s="712" t="str">
        <f>X486</f>
        <v/>
      </c>
      <c r="U490" s="713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692" t="str">
        <f>$A$40</f>
        <v>フォーマット作成者　：　Komuro Consulting Group　小室匡史</v>
      </c>
      <c r="B491" s="692"/>
      <c r="C491" s="692"/>
      <c r="D491" s="692"/>
      <c r="E491" s="692"/>
      <c r="F491" s="692"/>
      <c r="G491" s="692"/>
      <c r="H491" s="692"/>
      <c r="I491" s="692"/>
      <c r="J491" s="692"/>
      <c r="K491" s="692"/>
      <c r="L491" s="421" t="s">
        <v>20</v>
      </c>
      <c r="M491" s="714" t="s">
        <v>104</v>
      </c>
      <c r="N491" s="714"/>
      <c r="O491" s="714"/>
      <c r="P491" s="714"/>
      <c r="Q491" s="714"/>
      <c r="R491" s="714"/>
      <c r="S491" s="714"/>
      <c r="T491" s="713"/>
      <c r="U491" s="713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99" t="str">
        <f>$A$1</f>
        <v>●●チームバレーボール体力指数　レーダーチャート</v>
      </c>
      <c r="B493" s="699"/>
      <c r="C493" s="699"/>
      <c r="D493" s="699"/>
      <c r="E493" s="699"/>
      <c r="F493" s="699"/>
      <c r="G493" s="699"/>
      <c r="H493" s="699"/>
      <c r="I493" s="699"/>
      <c r="J493" s="699"/>
      <c r="K493" s="699"/>
      <c r="L493" s="699"/>
      <c r="M493" s="699"/>
      <c r="N493" s="699"/>
      <c r="O493" s="699"/>
      <c r="P493" s="699"/>
      <c r="Q493" s="699"/>
      <c r="R493" s="699"/>
      <c r="S493" s="699"/>
      <c r="T493" s="699"/>
      <c r="U493" s="699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695" t="str">
        <f>IF(表示変換!B18="","",表示変換!B18)</f>
        <v/>
      </c>
      <c r="C494" s="695"/>
      <c r="D494" s="9"/>
      <c r="E494" s="10" t="s">
        <v>11</v>
      </c>
      <c r="F494" s="696" t="str">
        <f>IF(表示変換!I18="","",表示変換!I18)</f>
        <v/>
      </c>
      <c r="G494" s="696"/>
      <c r="H494" s="13" t="s">
        <v>12</v>
      </c>
      <c r="I494" s="14"/>
      <c r="J494" s="13" t="s">
        <v>13</v>
      </c>
      <c r="K494" s="696" t="str">
        <f>IF(表示変換!J18="","",表示変換!J18)</f>
        <v/>
      </c>
      <c r="L494" s="696"/>
      <c r="M494" s="10" t="s">
        <v>14</v>
      </c>
      <c r="N494" s="6"/>
      <c r="O494" s="695" t="s">
        <v>15</v>
      </c>
      <c r="P494" s="695"/>
      <c r="Q494" s="695" t="str">
        <f>IF(表示変換!H18="","",表示変換!H18)</f>
        <v/>
      </c>
      <c r="R494" s="695"/>
      <c r="S494" s="715" t="str">
        <f>IF(入力!$C$4="","",入力!$C$4)</f>
        <v>2016.01.01</v>
      </c>
      <c r="T494" s="715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3" t="s">
        <v>5</v>
      </c>
      <c r="B496" s="706" t="s">
        <v>6</v>
      </c>
      <c r="C496" s="700" t="s">
        <v>0</v>
      </c>
      <c r="D496" s="693" t="s">
        <v>45</v>
      </c>
      <c r="E496" s="694"/>
      <c r="F496" s="693" t="s">
        <v>57</v>
      </c>
      <c r="G496" s="694"/>
      <c r="H496" s="693" t="s">
        <v>378</v>
      </c>
      <c r="I496" s="694"/>
      <c r="J496" s="693" t="s">
        <v>41</v>
      </c>
      <c r="K496" s="694"/>
      <c r="L496" s="697" t="s">
        <v>58</v>
      </c>
      <c r="M496" s="698"/>
      <c r="N496" s="697" t="s">
        <v>59</v>
      </c>
      <c r="O496" s="698"/>
      <c r="P496" s="697" t="s">
        <v>42</v>
      </c>
      <c r="Q496" s="698"/>
      <c r="R496" s="693" t="s">
        <v>46</v>
      </c>
      <c r="S496" s="694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4"/>
      <c r="B497" s="707"/>
      <c r="C497" s="701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5"/>
      <c r="B498" s="708"/>
      <c r="C498" s="702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211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363</v>
      </c>
      <c r="Y526" s="25"/>
      <c r="Z526" s="25"/>
      <c r="AA526" s="25"/>
      <c r="AB526" s="25"/>
      <c r="AC526" s="25"/>
      <c r="AD526" s="25"/>
      <c r="AE526" s="25"/>
    </row>
    <row r="527" spans="1:31">
      <c r="X527" s="464" t="str">
        <f>IF(全体項目一覧_30!AN76="","",全体項目一覧_30!AN76)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86"/>
      <c r="B530" s="687"/>
      <c r="C530" s="687"/>
      <c r="D530" s="687"/>
      <c r="E530" s="687"/>
      <c r="F530" s="687"/>
      <c r="G530" s="687"/>
      <c r="H530" s="687"/>
      <c r="I530" s="687"/>
      <c r="J530" s="687"/>
      <c r="K530" s="688"/>
      <c r="L530" s="12" t="s">
        <v>20</v>
      </c>
      <c r="M530" s="709" t="s">
        <v>18</v>
      </c>
      <c r="N530" s="709"/>
      <c r="O530" s="709"/>
      <c r="P530" s="709"/>
      <c r="Q530" s="709"/>
      <c r="R530" s="709"/>
      <c r="S530" s="709"/>
      <c r="T530" s="710" t="str">
        <f>$X$34</f>
        <v>バレーボール指数</v>
      </c>
      <c r="U530" s="710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689"/>
      <c r="B531" s="690"/>
      <c r="C531" s="690"/>
      <c r="D531" s="690"/>
      <c r="E531" s="690"/>
      <c r="F531" s="690"/>
      <c r="G531" s="690"/>
      <c r="H531" s="690"/>
      <c r="I531" s="690"/>
      <c r="J531" s="690"/>
      <c r="K531" s="691"/>
      <c r="L531" s="12" t="s">
        <v>20</v>
      </c>
      <c r="M531" s="711" t="s">
        <v>19</v>
      </c>
      <c r="N531" s="711"/>
      <c r="O531" s="711"/>
      <c r="P531" s="711"/>
      <c r="Q531" s="711"/>
      <c r="R531" s="711"/>
      <c r="S531" s="711"/>
      <c r="T531" s="712" t="str">
        <f>X527</f>
        <v/>
      </c>
      <c r="U531" s="713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692" t="str">
        <f>$A$40</f>
        <v>フォーマット作成者　：　Komuro Consulting Group　小室匡史</v>
      </c>
      <c r="B532" s="692"/>
      <c r="C532" s="692"/>
      <c r="D532" s="692"/>
      <c r="E532" s="692"/>
      <c r="F532" s="692"/>
      <c r="G532" s="692"/>
      <c r="H532" s="692"/>
      <c r="I532" s="692"/>
      <c r="J532" s="692"/>
      <c r="K532" s="692"/>
      <c r="L532" s="421" t="s">
        <v>20</v>
      </c>
      <c r="M532" s="714" t="s">
        <v>104</v>
      </c>
      <c r="N532" s="714"/>
      <c r="O532" s="714"/>
      <c r="P532" s="714"/>
      <c r="Q532" s="714"/>
      <c r="R532" s="714"/>
      <c r="S532" s="714"/>
      <c r="T532" s="713"/>
      <c r="U532" s="713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99" t="str">
        <f>$A$1</f>
        <v>●●チームバレーボール体力指数　レーダーチャート</v>
      </c>
      <c r="B534" s="699"/>
      <c r="C534" s="699"/>
      <c r="D534" s="699"/>
      <c r="E534" s="699"/>
      <c r="F534" s="699"/>
      <c r="G534" s="699"/>
      <c r="H534" s="699"/>
      <c r="I534" s="699"/>
      <c r="J534" s="699"/>
      <c r="K534" s="699"/>
      <c r="L534" s="699"/>
      <c r="M534" s="699"/>
      <c r="N534" s="699"/>
      <c r="O534" s="699"/>
      <c r="P534" s="699"/>
      <c r="Q534" s="699"/>
      <c r="R534" s="699"/>
      <c r="S534" s="699"/>
      <c r="T534" s="699"/>
      <c r="U534" s="699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695" t="str">
        <f>IF(表示変換!B19="","",表示変換!B19)</f>
        <v/>
      </c>
      <c r="C535" s="695"/>
      <c r="D535" s="9"/>
      <c r="E535" s="10" t="s">
        <v>11</v>
      </c>
      <c r="F535" s="696" t="str">
        <f>IF(表示変換!I19="","",表示変換!I19)</f>
        <v/>
      </c>
      <c r="G535" s="696"/>
      <c r="H535" s="13" t="s">
        <v>12</v>
      </c>
      <c r="I535" s="14"/>
      <c r="J535" s="13" t="s">
        <v>13</v>
      </c>
      <c r="K535" s="696" t="str">
        <f>IF(表示変換!J19="","",表示変換!J19)</f>
        <v/>
      </c>
      <c r="L535" s="696"/>
      <c r="M535" s="10" t="s">
        <v>14</v>
      </c>
      <c r="N535" s="6"/>
      <c r="O535" s="695" t="s">
        <v>15</v>
      </c>
      <c r="P535" s="695"/>
      <c r="Q535" s="695" t="str">
        <f>IF(表示変換!H19="","",表示変換!H19)</f>
        <v/>
      </c>
      <c r="R535" s="695"/>
      <c r="S535" s="715" t="str">
        <f>IF(入力!$C$4="","",入力!$C$4)</f>
        <v>2016.01.01</v>
      </c>
      <c r="T535" s="715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3" t="s">
        <v>5</v>
      </c>
      <c r="B537" s="706" t="s">
        <v>6</v>
      </c>
      <c r="C537" s="700" t="s">
        <v>0</v>
      </c>
      <c r="D537" s="693" t="s">
        <v>45</v>
      </c>
      <c r="E537" s="694"/>
      <c r="F537" s="693" t="s">
        <v>57</v>
      </c>
      <c r="G537" s="694"/>
      <c r="H537" s="693" t="s">
        <v>378</v>
      </c>
      <c r="I537" s="694"/>
      <c r="J537" s="693" t="s">
        <v>41</v>
      </c>
      <c r="K537" s="694"/>
      <c r="L537" s="697" t="s">
        <v>58</v>
      </c>
      <c r="M537" s="698"/>
      <c r="N537" s="697" t="s">
        <v>59</v>
      </c>
      <c r="O537" s="698"/>
      <c r="P537" s="697" t="s">
        <v>42</v>
      </c>
      <c r="Q537" s="698"/>
      <c r="R537" s="693" t="s">
        <v>46</v>
      </c>
      <c r="S537" s="694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4"/>
      <c r="B538" s="707"/>
      <c r="C538" s="701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5"/>
      <c r="B539" s="708"/>
      <c r="C539" s="702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211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363</v>
      </c>
      <c r="Y567" s="25"/>
      <c r="Z567" s="25"/>
      <c r="AA567" s="25"/>
      <c r="AB567" s="25"/>
      <c r="AC567" s="25"/>
      <c r="AD567" s="25"/>
      <c r="AE567" s="25"/>
    </row>
    <row r="568" spans="1:31">
      <c r="X568" s="464" t="str">
        <f>IF(全体項目一覧_30!AN77="","",全体項目一覧_30!AN77)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86"/>
      <c r="B571" s="687"/>
      <c r="C571" s="687"/>
      <c r="D571" s="687"/>
      <c r="E571" s="687"/>
      <c r="F571" s="687"/>
      <c r="G571" s="687"/>
      <c r="H571" s="687"/>
      <c r="I571" s="687"/>
      <c r="J571" s="687"/>
      <c r="K571" s="688"/>
      <c r="L571" s="12" t="s">
        <v>20</v>
      </c>
      <c r="M571" s="709" t="s">
        <v>18</v>
      </c>
      <c r="N571" s="709"/>
      <c r="O571" s="709"/>
      <c r="P571" s="709"/>
      <c r="Q571" s="709"/>
      <c r="R571" s="709"/>
      <c r="S571" s="709"/>
      <c r="T571" s="710" t="str">
        <f>$X$34</f>
        <v>バレーボール指数</v>
      </c>
      <c r="U571" s="710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689"/>
      <c r="B572" s="690"/>
      <c r="C572" s="690"/>
      <c r="D572" s="690"/>
      <c r="E572" s="690"/>
      <c r="F572" s="690"/>
      <c r="G572" s="690"/>
      <c r="H572" s="690"/>
      <c r="I572" s="690"/>
      <c r="J572" s="690"/>
      <c r="K572" s="691"/>
      <c r="L572" s="12" t="s">
        <v>20</v>
      </c>
      <c r="M572" s="711" t="s">
        <v>19</v>
      </c>
      <c r="N572" s="711"/>
      <c r="O572" s="711"/>
      <c r="P572" s="711"/>
      <c r="Q572" s="711"/>
      <c r="R572" s="711"/>
      <c r="S572" s="711"/>
      <c r="T572" s="712" t="str">
        <f>X568</f>
        <v/>
      </c>
      <c r="U572" s="713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692" t="str">
        <f>$A$40</f>
        <v>フォーマット作成者　：　Komuro Consulting Group　小室匡史</v>
      </c>
      <c r="B573" s="692"/>
      <c r="C573" s="692"/>
      <c r="D573" s="692"/>
      <c r="E573" s="692"/>
      <c r="F573" s="692"/>
      <c r="G573" s="692"/>
      <c r="H573" s="692"/>
      <c r="I573" s="692"/>
      <c r="J573" s="692"/>
      <c r="K573" s="692"/>
      <c r="L573" s="421" t="s">
        <v>20</v>
      </c>
      <c r="M573" s="714" t="s">
        <v>104</v>
      </c>
      <c r="N573" s="714"/>
      <c r="O573" s="714"/>
      <c r="P573" s="714"/>
      <c r="Q573" s="714"/>
      <c r="R573" s="714"/>
      <c r="S573" s="714"/>
      <c r="T573" s="713"/>
      <c r="U573" s="713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99" t="str">
        <f>$A$1</f>
        <v>●●チームバレーボール体力指数　レーダーチャート</v>
      </c>
      <c r="B575" s="699"/>
      <c r="C575" s="699"/>
      <c r="D575" s="699"/>
      <c r="E575" s="699"/>
      <c r="F575" s="699"/>
      <c r="G575" s="699"/>
      <c r="H575" s="699"/>
      <c r="I575" s="699"/>
      <c r="J575" s="699"/>
      <c r="K575" s="699"/>
      <c r="L575" s="699"/>
      <c r="M575" s="699"/>
      <c r="N575" s="699"/>
      <c r="O575" s="699"/>
      <c r="P575" s="699"/>
      <c r="Q575" s="699"/>
      <c r="R575" s="699"/>
      <c r="S575" s="699"/>
      <c r="T575" s="699"/>
      <c r="U575" s="699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695" t="str">
        <f>IF(表示変換!B20="","",表示変換!B20)</f>
        <v/>
      </c>
      <c r="C576" s="695"/>
      <c r="D576" s="9"/>
      <c r="E576" s="10" t="s">
        <v>11</v>
      </c>
      <c r="F576" s="696" t="str">
        <f>IF(表示変換!I20="","",表示変換!I20)</f>
        <v/>
      </c>
      <c r="G576" s="696"/>
      <c r="H576" s="13" t="s">
        <v>12</v>
      </c>
      <c r="I576" s="14"/>
      <c r="J576" s="13" t="s">
        <v>13</v>
      </c>
      <c r="K576" s="696" t="str">
        <f>IF(表示変換!J20="","",表示変換!J20)</f>
        <v/>
      </c>
      <c r="L576" s="696"/>
      <c r="M576" s="10" t="s">
        <v>14</v>
      </c>
      <c r="N576" s="6"/>
      <c r="O576" s="695" t="s">
        <v>15</v>
      </c>
      <c r="P576" s="695"/>
      <c r="Q576" s="695" t="str">
        <f>IF(表示変換!H20="","",表示変換!H20)</f>
        <v/>
      </c>
      <c r="R576" s="695"/>
      <c r="S576" s="715" t="str">
        <f>IF(入力!$C$4="","",入力!$C$4)</f>
        <v>2016.01.01</v>
      </c>
      <c r="T576" s="715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3" t="s">
        <v>5</v>
      </c>
      <c r="B578" s="706" t="s">
        <v>6</v>
      </c>
      <c r="C578" s="700" t="s">
        <v>0</v>
      </c>
      <c r="D578" s="693" t="s">
        <v>45</v>
      </c>
      <c r="E578" s="694"/>
      <c r="F578" s="693" t="s">
        <v>57</v>
      </c>
      <c r="G578" s="694"/>
      <c r="H578" s="693" t="s">
        <v>378</v>
      </c>
      <c r="I578" s="694"/>
      <c r="J578" s="693" t="s">
        <v>41</v>
      </c>
      <c r="K578" s="694"/>
      <c r="L578" s="697" t="s">
        <v>58</v>
      </c>
      <c r="M578" s="698"/>
      <c r="N578" s="697" t="s">
        <v>59</v>
      </c>
      <c r="O578" s="698"/>
      <c r="P578" s="697" t="s">
        <v>42</v>
      </c>
      <c r="Q578" s="698"/>
      <c r="R578" s="693" t="s">
        <v>46</v>
      </c>
      <c r="S578" s="694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4"/>
      <c r="B579" s="707"/>
      <c r="C579" s="701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5"/>
      <c r="B580" s="708"/>
      <c r="C580" s="702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211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363</v>
      </c>
      <c r="Y608" s="25"/>
      <c r="Z608" s="25"/>
      <c r="AA608" s="25"/>
      <c r="AB608" s="25"/>
      <c r="AC608" s="25"/>
      <c r="AD608" s="25"/>
      <c r="AE608" s="25"/>
    </row>
    <row r="609" spans="1:31">
      <c r="X609" s="464" t="str">
        <f>IF(全体項目一覧_30!AN78="","",全体項目一覧_30!AN78)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86"/>
      <c r="B612" s="687"/>
      <c r="C612" s="687"/>
      <c r="D612" s="687"/>
      <c r="E612" s="687"/>
      <c r="F612" s="687"/>
      <c r="G612" s="687"/>
      <c r="H612" s="687"/>
      <c r="I612" s="687"/>
      <c r="J612" s="687"/>
      <c r="K612" s="688"/>
      <c r="L612" s="12" t="s">
        <v>20</v>
      </c>
      <c r="M612" s="709" t="s">
        <v>18</v>
      </c>
      <c r="N612" s="709"/>
      <c r="O612" s="709"/>
      <c r="P612" s="709"/>
      <c r="Q612" s="709"/>
      <c r="R612" s="709"/>
      <c r="S612" s="709"/>
      <c r="T612" s="710" t="str">
        <f>$X$34</f>
        <v>バレーボール指数</v>
      </c>
      <c r="U612" s="710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689"/>
      <c r="B613" s="690"/>
      <c r="C613" s="690"/>
      <c r="D613" s="690"/>
      <c r="E613" s="690"/>
      <c r="F613" s="690"/>
      <c r="G613" s="690"/>
      <c r="H613" s="690"/>
      <c r="I613" s="690"/>
      <c r="J613" s="690"/>
      <c r="K613" s="691"/>
      <c r="L613" s="12" t="s">
        <v>20</v>
      </c>
      <c r="M613" s="711" t="s">
        <v>19</v>
      </c>
      <c r="N613" s="711"/>
      <c r="O613" s="711"/>
      <c r="P613" s="711"/>
      <c r="Q613" s="711"/>
      <c r="R613" s="711"/>
      <c r="S613" s="711"/>
      <c r="T613" s="712" t="str">
        <f>X609</f>
        <v/>
      </c>
      <c r="U613" s="713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692" t="str">
        <f>$A$40</f>
        <v>フォーマット作成者　：　Komuro Consulting Group　小室匡史</v>
      </c>
      <c r="B614" s="692"/>
      <c r="C614" s="692"/>
      <c r="D614" s="692"/>
      <c r="E614" s="692"/>
      <c r="F614" s="692"/>
      <c r="G614" s="692"/>
      <c r="H614" s="692"/>
      <c r="I614" s="692"/>
      <c r="J614" s="692"/>
      <c r="K614" s="692"/>
      <c r="L614" s="421" t="s">
        <v>20</v>
      </c>
      <c r="M614" s="714" t="s">
        <v>104</v>
      </c>
      <c r="N614" s="714"/>
      <c r="O614" s="714"/>
      <c r="P614" s="714"/>
      <c r="Q614" s="714"/>
      <c r="R614" s="714"/>
      <c r="S614" s="714"/>
      <c r="T614" s="713"/>
      <c r="U614" s="713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99" t="str">
        <f>$A$1</f>
        <v>●●チームバレーボール体力指数　レーダーチャート</v>
      </c>
      <c r="B616" s="699"/>
      <c r="C616" s="699"/>
      <c r="D616" s="699"/>
      <c r="E616" s="699"/>
      <c r="F616" s="699"/>
      <c r="G616" s="699"/>
      <c r="H616" s="699"/>
      <c r="I616" s="699"/>
      <c r="J616" s="699"/>
      <c r="K616" s="699"/>
      <c r="L616" s="699"/>
      <c r="M616" s="699"/>
      <c r="N616" s="699"/>
      <c r="O616" s="699"/>
      <c r="P616" s="699"/>
      <c r="Q616" s="699"/>
      <c r="R616" s="699"/>
      <c r="S616" s="699"/>
      <c r="T616" s="699"/>
      <c r="U616" s="699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695" t="str">
        <f>IF(表示変換!B21="","",表示変換!B21)</f>
        <v/>
      </c>
      <c r="C617" s="695"/>
      <c r="D617" s="9"/>
      <c r="E617" s="10" t="s">
        <v>11</v>
      </c>
      <c r="F617" s="696" t="str">
        <f>IF(表示変換!I21="","",表示変換!I21)</f>
        <v/>
      </c>
      <c r="G617" s="696"/>
      <c r="H617" s="13" t="s">
        <v>12</v>
      </c>
      <c r="I617" s="14"/>
      <c r="J617" s="13" t="s">
        <v>13</v>
      </c>
      <c r="K617" s="696" t="str">
        <f>IF(表示変換!J21="","",表示変換!J21)</f>
        <v/>
      </c>
      <c r="L617" s="696"/>
      <c r="M617" s="10" t="s">
        <v>14</v>
      </c>
      <c r="N617" s="6"/>
      <c r="O617" s="695" t="s">
        <v>15</v>
      </c>
      <c r="P617" s="695"/>
      <c r="Q617" s="695" t="str">
        <f>IF(表示変換!H21="","",表示変換!H21)</f>
        <v/>
      </c>
      <c r="R617" s="695"/>
      <c r="S617" s="715" t="str">
        <f>IF(入力!$C$4="","",入力!$C$4)</f>
        <v>2016.01.01</v>
      </c>
      <c r="T617" s="715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3" t="s">
        <v>5</v>
      </c>
      <c r="B619" s="706" t="s">
        <v>6</v>
      </c>
      <c r="C619" s="700" t="s">
        <v>0</v>
      </c>
      <c r="D619" s="693" t="s">
        <v>45</v>
      </c>
      <c r="E619" s="694"/>
      <c r="F619" s="693" t="s">
        <v>57</v>
      </c>
      <c r="G619" s="694"/>
      <c r="H619" s="693" t="s">
        <v>378</v>
      </c>
      <c r="I619" s="694"/>
      <c r="J619" s="693" t="s">
        <v>41</v>
      </c>
      <c r="K619" s="694"/>
      <c r="L619" s="697" t="s">
        <v>58</v>
      </c>
      <c r="M619" s="698"/>
      <c r="N619" s="697" t="s">
        <v>59</v>
      </c>
      <c r="O619" s="698"/>
      <c r="P619" s="697" t="s">
        <v>42</v>
      </c>
      <c r="Q619" s="698"/>
      <c r="R619" s="693" t="s">
        <v>46</v>
      </c>
      <c r="S619" s="694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4"/>
      <c r="B620" s="707"/>
      <c r="C620" s="701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5"/>
      <c r="B621" s="708"/>
      <c r="C621" s="702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211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363</v>
      </c>
      <c r="Y649" s="25"/>
      <c r="Z649" s="25"/>
      <c r="AA649" s="25"/>
      <c r="AB649" s="25"/>
      <c r="AC649" s="25"/>
      <c r="AD649" s="25"/>
      <c r="AE649" s="25"/>
    </row>
    <row r="650" spans="1:31">
      <c r="X650" s="464" t="str">
        <f>IF(全体項目一覧_30!AN79="","",全体項目一覧_30!AN79)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86"/>
      <c r="B653" s="687"/>
      <c r="C653" s="687"/>
      <c r="D653" s="687"/>
      <c r="E653" s="687"/>
      <c r="F653" s="687"/>
      <c r="G653" s="687"/>
      <c r="H653" s="687"/>
      <c r="I653" s="687"/>
      <c r="J653" s="687"/>
      <c r="K653" s="688"/>
      <c r="L653" s="12" t="s">
        <v>20</v>
      </c>
      <c r="M653" s="709" t="s">
        <v>18</v>
      </c>
      <c r="N653" s="709"/>
      <c r="O653" s="709"/>
      <c r="P653" s="709"/>
      <c r="Q653" s="709"/>
      <c r="R653" s="709"/>
      <c r="S653" s="709"/>
      <c r="T653" s="710" t="str">
        <f>$X$34</f>
        <v>バレーボール指数</v>
      </c>
      <c r="U653" s="710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689"/>
      <c r="B654" s="690"/>
      <c r="C654" s="690"/>
      <c r="D654" s="690"/>
      <c r="E654" s="690"/>
      <c r="F654" s="690"/>
      <c r="G654" s="690"/>
      <c r="H654" s="690"/>
      <c r="I654" s="690"/>
      <c r="J654" s="690"/>
      <c r="K654" s="691"/>
      <c r="L654" s="12" t="s">
        <v>20</v>
      </c>
      <c r="M654" s="711" t="s">
        <v>19</v>
      </c>
      <c r="N654" s="711"/>
      <c r="O654" s="711"/>
      <c r="P654" s="711"/>
      <c r="Q654" s="711"/>
      <c r="R654" s="711"/>
      <c r="S654" s="711"/>
      <c r="T654" s="712" t="str">
        <f>X650</f>
        <v/>
      </c>
      <c r="U654" s="713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692" t="str">
        <f>$A$40</f>
        <v>フォーマット作成者　：　Komuro Consulting Group　小室匡史</v>
      </c>
      <c r="B655" s="692"/>
      <c r="C655" s="692"/>
      <c r="D655" s="692"/>
      <c r="E655" s="692"/>
      <c r="F655" s="692"/>
      <c r="G655" s="692"/>
      <c r="H655" s="692"/>
      <c r="I655" s="692"/>
      <c r="J655" s="692"/>
      <c r="K655" s="692"/>
      <c r="L655" s="421" t="s">
        <v>20</v>
      </c>
      <c r="M655" s="714" t="s">
        <v>104</v>
      </c>
      <c r="N655" s="714"/>
      <c r="O655" s="714"/>
      <c r="P655" s="714"/>
      <c r="Q655" s="714"/>
      <c r="R655" s="714"/>
      <c r="S655" s="714"/>
      <c r="T655" s="713"/>
      <c r="U655" s="713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99" t="str">
        <f>$A$1</f>
        <v>●●チームバレーボール体力指数　レーダーチャート</v>
      </c>
      <c r="B657" s="699"/>
      <c r="C657" s="699"/>
      <c r="D657" s="699"/>
      <c r="E657" s="699"/>
      <c r="F657" s="699"/>
      <c r="G657" s="699"/>
      <c r="H657" s="699"/>
      <c r="I657" s="699"/>
      <c r="J657" s="699"/>
      <c r="K657" s="699"/>
      <c r="L657" s="699"/>
      <c r="M657" s="699"/>
      <c r="N657" s="699"/>
      <c r="O657" s="699"/>
      <c r="P657" s="699"/>
      <c r="Q657" s="699"/>
      <c r="R657" s="699"/>
      <c r="S657" s="699"/>
      <c r="T657" s="699"/>
      <c r="U657" s="699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695" t="str">
        <f>IF(表示変換!B22="","",表示変換!B22)</f>
        <v/>
      </c>
      <c r="C658" s="695"/>
      <c r="D658" s="9"/>
      <c r="E658" s="10" t="s">
        <v>11</v>
      </c>
      <c r="F658" s="696" t="str">
        <f>IF(表示変換!I22="","",表示変換!I22)</f>
        <v/>
      </c>
      <c r="G658" s="696"/>
      <c r="H658" s="13" t="s">
        <v>12</v>
      </c>
      <c r="I658" s="14"/>
      <c r="J658" s="13" t="s">
        <v>13</v>
      </c>
      <c r="K658" s="696" t="str">
        <f>IF(表示変換!J22="","",表示変換!J22)</f>
        <v/>
      </c>
      <c r="L658" s="696"/>
      <c r="M658" s="10" t="s">
        <v>14</v>
      </c>
      <c r="N658" s="6"/>
      <c r="O658" s="695" t="s">
        <v>15</v>
      </c>
      <c r="P658" s="695"/>
      <c r="Q658" s="695" t="str">
        <f>IF(表示変換!H22="","",表示変換!H22)</f>
        <v/>
      </c>
      <c r="R658" s="695"/>
      <c r="S658" s="715" t="str">
        <f>IF(入力!$C$4="","",入力!$C$4)</f>
        <v>2016.01.01</v>
      </c>
      <c r="T658" s="715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3" t="s">
        <v>5</v>
      </c>
      <c r="B660" s="706" t="s">
        <v>6</v>
      </c>
      <c r="C660" s="700" t="s">
        <v>0</v>
      </c>
      <c r="D660" s="693" t="s">
        <v>45</v>
      </c>
      <c r="E660" s="694"/>
      <c r="F660" s="693" t="s">
        <v>57</v>
      </c>
      <c r="G660" s="694"/>
      <c r="H660" s="693" t="s">
        <v>378</v>
      </c>
      <c r="I660" s="694"/>
      <c r="J660" s="693" t="s">
        <v>41</v>
      </c>
      <c r="K660" s="694"/>
      <c r="L660" s="697" t="s">
        <v>58</v>
      </c>
      <c r="M660" s="698"/>
      <c r="N660" s="697" t="s">
        <v>59</v>
      </c>
      <c r="O660" s="698"/>
      <c r="P660" s="697" t="s">
        <v>42</v>
      </c>
      <c r="Q660" s="698"/>
      <c r="R660" s="693" t="s">
        <v>46</v>
      </c>
      <c r="S660" s="694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4"/>
      <c r="B661" s="707"/>
      <c r="C661" s="701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5"/>
      <c r="B662" s="708"/>
      <c r="C662" s="702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211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363</v>
      </c>
      <c r="Y690" s="25"/>
      <c r="Z690" s="25"/>
      <c r="AA690" s="25"/>
      <c r="AB690" s="25"/>
      <c r="AC690" s="25"/>
      <c r="AD690" s="25"/>
      <c r="AE690" s="25"/>
    </row>
    <row r="691" spans="1:31">
      <c r="X691" s="464" t="str">
        <f>IF(全体項目一覧_30!AN80="","",全体項目一覧_30!AN80)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86"/>
      <c r="B694" s="687"/>
      <c r="C694" s="687"/>
      <c r="D694" s="687"/>
      <c r="E694" s="687"/>
      <c r="F694" s="687"/>
      <c r="G694" s="687"/>
      <c r="H694" s="687"/>
      <c r="I694" s="687"/>
      <c r="J694" s="687"/>
      <c r="K694" s="688"/>
      <c r="L694" s="12" t="s">
        <v>20</v>
      </c>
      <c r="M694" s="709" t="s">
        <v>18</v>
      </c>
      <c r="N694" s="709"/>
      <c r="O694" s="709"/>
      <c r="P694" s="709"/>
      <c r="Q694" s="709"/>
      <c r="R694" s="709"/>
      <c r="S694" s="709"/>
      <c r="T694" s="710" t="str">
        <f>$X$34</f>
        <v>バレーボール指数</v>
      </c>
      <c r="U694" s="710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689"/>
      <c r="B695" s="690"/>
      <c r="C695" s="690"/>
      <c r="D695" s="690"/>
      <c r="E695" s="690"/>
      <c r="F695" s="690"/>
      <c r="G695" s="690"/>
      <c r="H695" s="690"/>
      <c r="I695" s="690"/>
      <c r="J695" s="690"/>
      <c r="K695" s="691"/>
      <c r="L695" s="12" t="s">
        <v>20</v>
      </c>
      <c r="M695" s="711" t="s">
        <v>19</v>
      </c>
      <c r="N695" s="711"/>
      <c r="O695" s="711"/>
      <c r="P695" s="711"/>
      <c r="Q695" s="711"/>
      <c r="R695" s="711"/>
      <c r="S695" s="711"/>
      <c r="T695" s="712" t="str">
        <f>X691</f>
        <v/>
      </c>
      <c r="U695" s="713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692" t="str">
        <f>$A$40</f>
        <v>フォーマット作成者　：　Komuro Consulting Group　小室匡史</v>
      </c>
      <c r="B696" s="692"/>
      <c r="C696" s="692"/>
      <c r="D696" s="692"/>
      <c r="E696" s="692"/>
      <c r="F696" s="692"/>
      <c r="G696" s="692"/>
      <c r="H696" s="692"/>
      <c r="I696" s="692"/>
      <c r="J696" s="692"/>
      <c r="K696" s="692"/>
      <c r="L696" s="421" t="s">
        <v>20</v>
      </c>
      <c r="M696" s="714" t="s">
        <v>104</v>
      </c>
      <c r="N696" s="714"/>
      <c r="O696" s="714"/>
      <c r="P696" s="714"/>
      <c r="Q696" s="714"/>
      <c r="R696" s="714"/>
      <c r="S696" s="714"/>
      <c r="T696" s="713"/>
      <c r="U696" s="713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99" t="str">
        <f>$A$1</f>
        <v>●●チームバレーボール体力指数　レーダーチャート</v>
      </c>
      <c r="B698" s="699"/>
      <c r="C698" s="699"/>
      <c r="D698" s="699"/>
      <c r="E698" s="699"/>
      <c r="F698" s="699"/>
      <c r="G698" s="699"/>
      <c r="H698" s="699"/>
      <c r="I698" s="699"/>
      <c r="J698" s="699"/>
      <c r="K698" s="699"/>
      <c r="L698" s="699"/>
      <c r="M698" s="699"/>
      <c r="N698" s="699"/>
      <c r="O698" s="699"/>
      <c r="P698" s="699"/>
      <c r="Q698" s="699"/>
      <c r="R698" s="699"/>
      <c r="S698" s="699"/>
      <c r="T698" s="699"/>
      <c r="U698" s="699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695" t="str">
        <f>IF(表示変換!B23="","",表示変換!B23)</f>
        <v/>
      </c>
      <c r="C699" s="695"/>
      <c r="D699" s="9"/>
      <c r="E699" s="10" t="s">
        <v>11</v>
      </c>
      <c r="F699" s="696" t="str">
        <f>IF(表示変換!I23="","",表示変換!I23)</f>
        <v/>
      </c>
      <c r="G699" s="696"/>
      <c r="H699" s="13" t="s">
        <v>12</v>
      </c>
      <c r="I699" s="14"/>
      <c r="J699" s="13" t="s">
        <v>13</v>
      </c>
      <c r="K699" s="696" t="str">
        <f>IF(表示変換!J23="","",表示変換!J23)</f>
        <v/>
      </c>
      <c r="L699" s="696"/>
      <c r="M699" s="10" t="s">
        <v>14</v>
      </c>
      <c r="N699" s="6"/>
      <c r="O699" s="695" t="s">
        <v>15</v>
      </c>
      <c r="P699" s="695"/>
      <c r="Q699" s="695" t="str">
        <f>IF(表示変換!H23="","",表示変換!H23)</f>
        <v/>
      </c>
      <c r="R699" s="695"/>
      <c r="S699" s="715" t="str">
        <f>IF(入力!$C$4="","",入力!$C$4)</f>
        <v>2016.01.01</v>
      </c>
      <c r="T699" s="715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3" t="s">
        <v>5</v>
      </c>
      <c r="B701" s="706" t="s">
        <v>6</v>
      </c>
      <c r="C701" s="700" t="s">
        <v>0</v>
      </c>
      <c r="D701" s="693" t="s">
        <v>45</v>
      </c>
      <c r="E701" s="694"/>
      <c r="F701" s="693" t="s">
        <v>57</v>
      </c>
      <c r="G701" s="694"/>
      <c r="H701" s="693" t="s">
        <v>378</v>
      </c>
      <c r="I701" s="694"/>
      <c r="J701" s="693" t="s">
        <v>41</v>
      </c>
      <c r="K701" s="694"/>
      <c r="L701" s="697" t="s">
        <v>58</v>
      </c>
      <c r="M701" s="698"/>
      <c r="N701" s="697" t="s">
        <v>59</v>
      </c>
      <c r="O701" s="698"/>
      <c r="P701" s="697" t="s">
        <v>42</v>
      </c>
      <c r="Q701" s="698"/>
      <c r="R701" s="693" t="s">
        <v>46</v>
      </c>
      <c r="S701" s="694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4"/>
      <c r="B702" s="707"/>
      <c r="C702" s="701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5"/>
      <c r="B703" s="708"/>
      <c r="C703" s="702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211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363</v>
      </c>
      <c r="Y731" s="25"/>
      <c r="Z731" s="25"/>
      <c r="AA731" s="25"/>
      <c r="AB731" s="25"/>
      <c r="AC731" s="25"/>
      <c r="AD731" s="25"/>
      <c r="AE731" s="25"/>
    </row>
    <row r="732" spans="1:31">
      <c r="X732" s="464" t="str">
        <f>IF(全体項目一覧_30!AN81="","",全体項目一覧_30!AN81)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86"/>
      <c r="B735" s="687"/>
      <c r="C735" s="687"/>
      <c r="D735" s="687"/>
      <c r="E735" s="687"/>
      <c r="F735" s="687"/>
      <c r="G735" s="687"/>
      <c r="H735" s="687"/>
      <c r="I735" s="687"/>
      <c r="J735" s="687"/>
      <c r="K735" s="688"/>
      <c r="L735" s="12" t="s">
        <v>20</v>
      </c>
      <c r="M735" s="709" t="s">
        <v>18</v>
      </c>
      <c r="N735" s="709"/>
      <c r="O735" s="709"/>
      <c r="P735" s="709"/>
      <c r="Q735" s="709"/>
      <c r="R735" s="709"/>
      <c r="S735" s="709"/>
      <c r="T735" s="710" t="str">
        <f>$X$34</f>
        <v>バレーボール指数</v>
      </c>
      <c r="U735" s="710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689"/>
      <c r="B736" s="690"/>
      <c r="C736" s="690"/>
      <c r="D736" s="690"/>
      <c r="E736" s="690"/>
      <c r="F736" s="690"/>
      <c r="G736" s="690"/>
      <c r="H736" s="690"/>
      <c r="I736" s="690"/>
      <c r="J736" s="690"/>
      <c r="K736" s="691"/>
      <c r="L736" s="12" t="s">
        <v>20</v>
      </c>
      <c r="M736" s="711" t="s">
        <v>19</v>
      </c>
      <c r="N736" s="711"/>
      <c r="O736" s="711"/>
      <c r="P736" s="711"/>
      <c r="Q736" s="711"/>
      <c r="R736" s="711"/>
      <c r="S736" s="711"/>
      <c r="T736" s="712" t="str">
        <f>X732</f>
        <v/>
      </c>
      <c r="U736" s="713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692" t="str">
        <f>$A$40</f>
        <v>フォーマット作成者　：　Komuro Consulting Group　小室匡史</v>
      </c>
      <c r="B737" s="692"/>
      <c r="C737" s="692"/>
      <c r="D737" s="692"/>
      <c r="E737" s="692"/>
      <c r="F737" s="692"/>
      <c r="G737" s="692"/>
      <c r="H737" s="692"/>
      <c r="I737" s="692"/>
      <c r="J737" s="692"/>
      <c r="K737" s="692"/>
      <c r="L737" s="421" t="s">
        <v>20</v>
      </c>
      <c r="M737" s="714" t="s">
        <v>104</v>
      </c>
      <c r="N737" s="714"/>
      <c r="O737" s="714"/>
      <c r="P737" s="714"/>
      <c r="Q737" s="714"/>
      <c r="R737" s="714"/>
      <c r="S737" s="714"/>
      <c r="T737" s="713"/>
      <c r="U737" s="713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99" t="str">
        <f>$A$1</f>
        <v>●●チームバレーボール体力指数　レーダーチャート</v>
      </c>
      <c r="B739" s="699"/>
      <c r="C739" s="699"/>
      <c r="D739" s="699"/>
      <c r="E739" s="699"/>
      <c r="F739" s="699"/>
      <c r="G739" s="699"/>
      <c r="H739" s="699"/>
      <c r="I739" s="699"/>
      <c r="J739" s="699"/>
      <c r="K739" s="699"/>
      <c r="L739" s="699"/>
      <c r="M739" s="699"/>
      <c r="N739" s="699"/>
      <c r="O739" s="699"/>
      <c r="P739" s="699"/>
      <c r="Q739" s="699"/>
      <c r="R739" s="699"/>
      <c r="S739" s="699"/>
      <c r="T739" s="699"/>
      <c r="U739" s="699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695" t="str">
        <f>IF(表示変換!B24="","",表示変換!B24)</f>
        <v/>
      </c>
      <c r="C740" s="695"/>
      <c r="D740" s="9"/>
      <c r="E740" s="10" t="s">
        <v>11</v>
      </c>
      <c r="F740" s="696" t="str">
        <f>IF(表示変換!I24="","",表示変換!I24)</f>
        <v/>
      </c>
      <c r="G740" s="696"/>
      <c r="H740" s="13" t="s">
        <v>12</v>
      </c>
      <c r="I740" s="14"/>
      <c r="J740" s="13" t="s">
        <v>13</v>
      </c>
      <c r="K740" s="696" t="str">
        <f>IF(表示変換!J24="","",表示変換!J24)</f>
        <v/>
      </c>
      <c r="L740" s="696"/>
      <c r="M740" s="10" t="s">
        <v>14</v>
      </c>
      <c r="N740" s="6"/>
      <c r="O740" s="695" t="s">
        <v>15</v>
      </c>
      <c r="P740" s="695"/>
      <c r="Q740" s="695" t="str">
        <f>IF(表示変換!H24="","",表示変換!H24)</f>
        <v/>
      </c>
      <c r="R740" s="695"/>
      <c r="S740" s="715" t="str">
        <f>IF(入力!$C$4="","",入力!$C$4)</f>
        <v>2016.01.01</v>
      </c>
      <c r="T740" s="715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3" t="s">
        <v>5</v>
      </c>
      <c r="B742" s="706" t="s">
        <v>6</v>
      </c>
      <c r="C742" s="700" t="s">
        <v>0</v>
      </c>
      <c r="D742" s="693" t="s">
        <v>45</v>
      </c>
      <c r="E742" s="694"/>
      <c r="F742" s="693" t="s">
        <v>57</v>
      </c>
      <c r="G742" s="694"/>
      <c r="H742" s="693" t="s">
        <v>378</v>
      </c>
      <c r="I742" s="694"/>
      <c r="J742" s="693" t="s">
        <v>41</v>
      </c>
      <c r="K742" s="694"/>
      <c r="L742" s="697" t="s">
        <v>58</v>
      </c>
      <c r="M742" s="698"/>
      <c r="N742" s="697" t="s">
        <v>59</v>
      </c>
      <c r="O742" s="698"/>
      <c r="P742" s="697" t="s">
        <v>42</v>
      </c>
      <c r="Q742" s="698"/>
      <c r="R742" s="693" t="s">
        <v>46</v>
      </c>
      <c r="S742" s="694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4"/>
      <c r="B743" s="707"/>
      <c r="C743" s="701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5"/>
      <c r="B744" s="708"/>
      <c r="C744" s="702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211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363</v>
      </c>
      <c r="Y772" s="25"/>
      <c r="Z772" s="25"/>
      <c r="AA772" s="25"/>
      <c r="AB772" s="25"/>
      <c r="AC772" s="25"/>
      <c r="AD772" s="25"/>
      <c r="AE772" s="25"/>
    </row>
    <row r="773" spans="1:31">
      <c r="X773" s="464" t="str">
        <f>IF(全体項目一覧_30!AN82="","",全体項目一覧_30!AN82)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86"/>
      <c r="B776" s="687"/>
      <c r="C776" s="687"/>
      <c r="D776" s="687"/>
      <c r="E776" s="687"/>
      <c r="F776" s="687"/>
      <c r="G776" s="687"/>
      <c r="H776" s="687"/>
      <c r="I776" s="687"/>
      <c r="J776" s="687"/>
      <c r="K776" s="688"/>
      <c r="L776" s="12" t="s">
        <v>20</v>
      </c>
      <c r="M776" s="709" t="s">
        <v>18</v>
      </c>
      <c r="N776" s="709"/>
      <c r="O776" s="709"/>
      <c r="P776" s="709"/>
      <c r="Q776" s="709"/>
      <c r="R776" s="709"/>
      <c r="S776" s="709"/>
      <c r="T776" s="710" t="str">
        <f>$X$34</f>
        <v>バレーボール指数</v>
      </c>
      <c r="U776" s="710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689"/>
      <c r="B777" s="690"/>
      <c r="C777" s="690"/>
      <c r="D777" s="690"/>
      <c r="E777" s="690"/>
      <c r="F777" s="690"/>
      <c r="G777" s="690"/>
      <c r="H777" s="690"/>
      <c r="I777" s="690"/>
      <c r="J777" s="690"/>
      <c r="K777" s="691"/>
      <c r="L777" s="12" t="s">
        <v>20</v>
      </c>
      <c r="M777" s="711" t="s">
        <v>19</v>
      </c>
      <c r="N777" s="711"/>
      <c r="O777" s="711"/>
      <c r="P777" s="711"/>
      <c r="Q777" s="711"/>
      <c r="R777" s="711"/>
      <c r="S777" s="711"/>
      <c r="T777" s="712" t="str">
        <f>X773</f>
        <v/>
      </c>
      <c r="U777" s="713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692" t="str">
        <f>$A$40</f>
        <v>フォーマット作成者　：　Komuro Consulting Group　小室匡史</v>
      </c>
      <c r="B778" s="692"/>
      <c r="C778" s="692"/>
      <c r="D778" s="692"/>
      <c r="E778" s="692"/>
      <c r="F778" s="692"/>
      <c r="G778" s="692"/>
      <c r="H778" s="692"/>
      <c r="I778" s="692"/>
      <c r="J778" s="692"/>
      <c r="K778" s="692"/>
      <c r="L778" s="421" t="s">
        <v>20</v>
      </c>
      <c r="M778" s="714" t="s">
        <v>104</v>
      </c>
      <c r="N778" s="714"/>
      <c r="O778" s="714"/>
      <c r="P778" s="714"/>
      <c r="Q778" s="714"/>
      <c r="R778" s="714"/>
      <c r="S778" s="714"/>
      <c r="T778" s="713"/>
      <c r="U778" s="713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99" t="str">
        <f>$A$1</f>
        <v>●●チームバレーボール体力指数　レーダーチャート</v>
      </c>
      <c r="B780" s="699"/>
      <c r="C780" s="699"/>
      <c r="D780" s="699"/>
      <c r="E780" s="699"/>
      <c r="F780" s="699"/>
      <c r="G780" s="699"/>
      <c r="H780" s="699"/>
      <c r="I780" s="699"/>
      <c r="J780" s="699"/>
      <c r="K780" s="699"/>
      <c r="L780" s="699"/>
      <c r="M780" s="699"/>
      <c r="N780" s="699"/>
      <c r="O780" s="699"/>
      <c r="P780" s="699"/>
      <c r="Q780" s="699"/>
      <c r="R780" s="699"/>
      <c r="S780" s="699"/>
      <c r="T780" s="699"/>
      <c r="U780" s="699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695" t="str">
        <f>IF(表示変換!B25="","",表示変換!B25)</f>
        <v/>
      </c>
      <c r="C781" s="695"/>
      <c r="D781" s="9"/>
      <c r="E781" s="10" t="s">
        <v>11</v>
      </c>
      <c r="F781" s="696" t="str">
        <f>IF(表示変換!I25="","",表示変換!I25)</f>
        <v/>
      </c>
      <c r="G781" s="696"/>
      <c r="H781" s="13" t="s">
        <v>12</v>
      </c>
      <c r="I781" s="14"/>
      <c r="J781" s="13" t="s">
        <v>13</v>
      </c>
      <c r="K781" s="696" t="str">
        <f>IF(表示変換!J25="","",表示変換!J25)</f>
        <v/>
      </c>
      <c r="L781" s="696"/>
      <c r="M781" s="10" t="s">
        <v>14</v>
      </c>
      <c r="N781" s="6"/>
      <c r="O781" s="695" t="s">
        <v>15</v>
      </c>
      <c r="P781" s="695"/>
      <c r="Q781" s="695" t="str">
        <f>IF(表示変換!H25="","",表示変換!H25)</f>
        <v/>
      </c>
      <c r="R781" s="695"/>
      <c r="S781" s="715" t="str">
        <f>IF(入力!$C$4="","",入力!$C$4)</f>
        <v>2016.01.01</v>
      </c>
      <c r="T781" s="715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3" t="s">
        <v>5</v>
      </c>
      <c r="B783" s="706" t="s">
        <v>6</v>
      </c>
      <c r="C783" s="700" t="s">
        <v>0</v>
      </c>
      <c r="D783" s="693" t="s">
        <v>45</v>
      </c>
      <c r="E783" s="694"/>
      <c r="F783" s="693" t="s">
        <v>57</v>
      </c>
      <c r="G783" s="694"/>
      <c r="H783" s="693" t="s">
        <v>378</v>
      </c>
      <c r="I783" s="694"/>
      <c r="J783" s="693" t="s">
        <v>41</v>
      </c>
      <c r="K783" s="694"/>
      <c r="L783" s="697" t="s">
        <v>58</v>
      </c>
      <c r="M783" s="698"/>
      <c r="N783" s="697" t="s">
        <v>59</v>
      </c>
      <c r="O783" s="698"/>
      <c r="P783" s="697" t="s">
        <v>42</v>
      </c>
      <c r="Q783" s="698"/>
      <c r="R783" s="693" t="s">
        <v>46</v>
      </c>
      <c r="S783" s="694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4"/>
      <c r="B784" s="707"/>
      <c r="C784" s="701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5"/>
      <c r="B785" s="708"/>
      <c r="C785" s="702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211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363</v>
      </c>
      <c r="Y813" s="25"/>
      <c r="Z813" s="25"/>
      <c r="AA813" s="25"/>
      <c r="AB813" s="25"/>
      <c r="AC813" s="25"/>
      <c r="AD813" s="25"/>
      <c r="AE813" s="25"/>
    </row>
    <row r="814" spans="1:31">
      <c r="X814" s="464" t="str">
        <f>IF(全体項目一覧_30!AN83="","",全体項目一覧_30!AN83)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86"/>
      <c r="B817" s="687"/>
      <c r="C817" s="687"/>
      <c r="D817" s="687"/>
      <c r="E817" s="687"/>
      <c r="F817" s="687"/>
      <c r="G817" s="687"/>
      <c r="H817" s="687"/>
      <c r="I817" s="687"/>
      <c r="J817" s="687"/>
      <c r="K817" s="688"/>
      <c r="L817" s="12" t="s">
        <v>20</v>
      </c>
      <c r="M817" s="709" t="s">
        <v>18</v>
      </c>
      <c r="N817" s="709"/>
      <c r="O817" s="709"/>
      <c r="P817" s="709"/>
      <c r="Q817" s="709"/>
      <c r="R817" s="709"/>
      <c r="S817" s="709"/>
      <c r="T817" s="710" t="str">
        <f>$X$34</f>
        <v>バレーボール指数</v>
      </c>
      <c r="U817" s="710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689"/>
      <c r="B818" s="690"/>
      <c r="C818" s="690"/>
      <c r="D818" s="690"/>
      <c r="E818" s="690"/>
      <c r="F818" s="690"/>
      <c r="G818" s="690"/>
      <c r="H818" s="690"/>
      <c r="I818" s="690"/>
      <c r="J818" s="690"/>
      <c r="K818" s="691"/>
      <c r="L818" s="12" t="s">
        <v>20</v>
      </c>
      <c r="M818" s="711" t="s">
        <v>19</v>
      </c>
      <c r="N818" s="711"/>
      <c r="O818" s="711"/>
      <c r="P818" s="711"/>
      <c r="Q818" s="711"/>
      <c r="R818" s="711"/>
      <c r="S818" s="711"/>
      <c r="T818" s="712" t="str">
        <f>X814</f>
        <v/>
      </c>
      <c r="U818" s="713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692" t="str">
        <f>$A$40</f>
        <v>フォーマット作成者　：　Komuro Consulting Group　小室匡史</v>
      </c>
      <c r="B819" s="692"/>
      <c r="C819" s="692"/>
      <c r="D819" s="692"/>
      <c r="E819" s="692"/>
      <c r="F819" s="692"/>
      <c r="G819" s="692"/>
      <c r="H819" s="692"/>
      <c r="I819" s="692"/>
      <c r="J819" s="692"/>
      <c r="K819" s="692"/>
      <c r="L819" s="421" t="s">
        <v>20</v>
      </c>
      <c r="M819" s="714" t="s">
        <v>104</v>
      </c>
      <c r="N819" s="714"/>
      <c r="O819" s="714"/>
      <c r="P819" s="714"/>
      <c r="Q819" s="714"/>
      <c r="R819" s="714"/>
      <c r="S819" s="714"/>
      <c r="T819" s="713"/>
      <c r="U819" s="713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99" t="str">
        <f>$A$1</f>
        <v>●●チームバレーボール体力指数　レーダーチャート</v>
      </c>
      <c r="B821" s="699"/>
      <c r="C821" s="699"/>
      <c r="D821" s="699"/>
      <c r="E821" s="699"/>
      <c r="F821" s="699"/>
      <c r="G821" s="699"/>
      <c r="H821" s="699"/>
      <c r="I821" s="699"/>
      <c r="J821" s="699"/>
      <c r="K821" s="699"/>
      <c r="L821" s="699"/>
      <c r="M821" s="699"/>
      <c r="N821" s="699"/>
      <c r="O821" s="699"/>
      <c r="P821" s="699"/>
      <c r="Q821" s="699"/>
      <c r="R821" s="699"/>
      <c r="S821" s="699"/>
      <c r="T821" s="699"/>
      <c r="U821" s="699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695" t="str">
        <f>IF(表示変換!B26="","",表示変換!B26)</f>
        <v/>
      </c>
      <c r="C822" s="695"/>
      <c r="D822" s="9"/>
      <c r="E822" s="10" t="s">
        <v>11</v>
      </c>
      <c r="F822" s="696" t="str">
        <f>IF(表示変換!I26="","",表示変換!I26)</f>
        <v/>
      </c>
      <c r="G822" s="696"/>
      <c r="H822" s="13" t="s">
        <v>12</v>
      </c>
      <c r="I822" s="14"/>
      <c r="J822" s="13" t="s">
        <v>13</v>
      </c>
      <c r="K822" s="696" t="str">
        <f>IF(表示変換!J26="","",表示変換!J26)</f>
        <v/>
      </c>
      <c r="L822" s="696"/>
      <c r="M822" s="10" t="s">
        <v>14</v>
      </c>
      <c r="N822" s="6"/>
      <c r="O822" s="695" t="s">
        <v>15</v>
      </c>
      <c r="P822" s="695"/>
      <c r="Q822" s="695" t="str">
        <f>IF(表示変換!H26="","",表示変換!H26)</f>
        <v/>
      </c>
      <c r="R822" s="695"/>
      <c r="S822" s="715" t="str">
        <f>IF(入力!$C$4="","",入力!$C$4)</f>
        <v>2016.01.01</v>
      </c>
      <c r="T822" s="715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3" t="s">
        <v>5</v>
      </c>
      <c r="B824" s="706" t="s">
        <v>6</v>
      </c>
      <c r="C824" s="700" t="s">
        <v>0</v>
      </c>
      <c r="D824" s="693" t="s">
        <v>45</v>
      </c>
      <c r="E824" s="694"/>
      <c r="F824" s="693" t="s">
        <v>57</v>
      </c>
      <c r="G824" s="694"/>
      <c r="H824" s="693" t="s">
        <v>378</v>
      </c>
      <c r="I824" s="694"/>
      <c r="J824" s="693" t="s">
        <v>41</v>
      </c>
      <c r="K824" s="694"/>
      <c r="L824" s="697" t="s">
        <v>58</v>
      </c>
      <c r="M824" s="698"/>
      <c r="N824" s="697" t="s">
        <v>59</v>
      </c>
      <c r="O824" s="698"/>
      <c r="P824" s="697" t="s">
        <v>42</v>
      </c>
      <c r="Q824" s="698"/>
      <c r="R824" s="693" t="s">
        <v>46</v>
      </c>
      <c r="S824" s="694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4"/>
      <c r="B825" s="707"/>
      <c r="C825" s="701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5"/>
      <c r="B826" s="708"/>
      <c r="C826" s="702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211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363</v>
      </c>
      <c r="Y854" s="25"/>
      <c r="Z854" s="25"/>
      <c r="AA854" s="25"/>
      <c r="AB854" s="25"/>
      <c r="AC854" s="25"/>
      <c r="AD854" s="25"/>
      <c r="AE854" s="25"/>
    </row>
    <row r="855" spans="1:31">
      <c r="X855" s="464" t="str">
        <f>IF(全体項目一覧_30!AN84="","",全体項目一覧_30!AN84)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86"/>
      <c r="B858" s="687"/>
      <c r="C858" s="687"/>
      <c r="D858" s="687"/>
      <c r="E858" s="687"/>
      <c r="F858" s="687"/>
      <c r="G858" s="687"/>
      <c r="H858" s="687"/>
      <c r="I858" s="687"/>
      <c r="J858" s="687"/>
      <c r="K858" s="688"/>
      <c r="L858" s="12" t="s">
        <v>20</v>
      </c>
      <c r="M858" s="709" t="s">
        <v>18</v>
      </c>
      <c r="N858" s="709"/>
      <c r="O858" s="709"/>
      <c r="P858" s="709"/>
      <c r="Q858" s="709"/>
      <c r="R858" s="709"/>
      <c r="S858" s="709"/>
      <c r="T858" s="710" t="str">
        <f>$X$34</f>
        <v>バレーボール指数</v>
      </c>
      <c r="U858" s="710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689"/>
      <c r="B859" s="690"/>
      <c r="C859" s="690"/>
      <c r="D859" s="690"/>
      <c r="E859" s="690"/>
      <c r="F859" s="690"/>
      <c r="G859" s="690"/>
      <c r="H859" s="690"/>
      <c r="I859" s="690"/>
      <c r="J859" s="690"/>
      <c r="K859" s="691"/>
      <c r="L859" s="12" t="s">
        <v>20</v>
      </c>
      <c r="M859" s="711" t="s">
        <v>19</v>
      </c>
      <c r="N859" s="711"/>
      <c r="O859" s="711"/>
      <c r="P859" s="711"/>
      <c r="Q859" s="711"/>
      <c r="R859" s="711"/>
      <c r="S859" s="711"/>
      <c r="T859" s="712" t="str">
        <f>X855</f>
        <v/>
      </c>
      <c r="U859" s="713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692" t="str">
        <f>$A$40</f>
        <v>フォーマット作成者　：　Komuro Consulting Group　小室匡史</v>
      </c>
      <c r="B860" s="692"/>
      <c r="C860" s="692"/>
      <c r="D860" s="692"/>
      <c r="E860" s="692"/>
      <c r="F860" s="692"/>
      <c r="G860" s="692"/>
      <c r="H860" s="692"/>
      <c r="I860" s="692"/>
      <c r="J860" s="692"/>
      <c r="K860" s="692"/>
      <c r="L860" s="421" t="s">
        <v>20</v>
      </c>
      <c r="M860" s="714" t="s">
        <v>104</v>
      </c>
      <c r="N860" s="714"/>
      <c r="O860" s="714"/>
      <c r="P860" s="714"/>
      <c r="Q860" s="714"/>
      <c r="R860" s="714"/>
      <c r="S860" s="714"/>
      <c r="T860" s="713"/>
      <c r="U860" s="713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99" t="str">
        <f>$A$1</f>
        <v>●●チームバレーボール体力指数　レーダーチャート</v>
      </c>
      <c r="B862" s="699"/>
      <c r="C862" s="699"/>
      <c r="D862" s="699"/>
      <c r="E862" s="699"/>
      <c r="F862" s="699"/>
      <c r="G862" s="699"/>
      <c r="H862" s="699"/>
      <c r="I862" s="699"/>
      <c r="J862" s="699"/>
      <c r="K862" s="699"/>
      <c r="L862" s="699"/>
      <c r="M862" s="699"/>
      <c r="N862" s="699"/>
      <c r="O862" s="699"/>
      <c r="P862" s="699"/>
      <c r="Q862" s="699"/>
      <c r="R862" s="699"/>
      <c r="S862" s="699"/>
      <c r="T862" s="699"/>
      <c r="U862" s="699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695" t="str">
        <f>IF(表示変換!B27="","",表示変換!B27)</f>
        <v/>
      </c>
      <c r="C863" s="695"/>
      <c r="D863" s="9"/>
      <c r="E863" s="10" t="s">
        <v>11</v>
      </c>
      <c r="F863" s="696" t="str">
        <f>IF(表示変換!I27="","",表示変換!I27)</f>
        <v/>
      </c>
      <c r="G863" s="696"/>
      <c r="H863" s="13" t="s">
        <v>12</v>
      </c>
      <c r="I863" s="14"/>
      <c r="J863" s="13" t="s">
        <v>13</v>
      </c>
      <c r="K863" s="696" t="str">
        <f>IF(表示変換!J27="","",表示変換!J27)</f>
        <v/>
      </c>
      <c r="L863" s="696"/>
      <c r="M863" s="10" t="s">
        <v>14</v>
      </c>
      <c r="N863" s="6"/>
      <c r="O863" s="695" t="s">
        <v>15</v>
      </c>
      <c r="P863" s="695"/>
      <c r="Q863" s="695" t="str">
        <f>IF(表示変換!H27="","",表示変換!H27)</f>
        <v/>
      </c>
      <c r="R863" s="695"/>
      <c r="S863" s="715" t="str">
        <f>IF(入力!$C$4="","",入力!$C$4)</f>
        <v>2016.01.01</v>
      </c>
      <c r="T863" s="715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3" t="s">
        <v>5</v>
      </c>
      <c r="B865" s="706" t="s">
        <v>6</v>
      </c>
      <c r="C865" s="700" t="s">
        <v>0</v>
      </c>
      <c r="D865" s="693" t="s">
        <v>45</v>
      </c>
      <c r="E865" s="694"/>
      <c r="F865" s="693" t="s">
        <v>57</v>
      </c>
      <c r="G865" s="694"/>
      <c r="H865" s="693" t="s">
        <v>378</v>
      </c>
      <c r="I865" s="694"/>
      <c r="J865" s="693" t="s">
        <v>41</v>
      </c>
      <c r="K865" s="694"/>
      <c r="L865" s="697" t="s">
        <v>58</v>
      </c>
      <c r="M865" s="698"/>
      <c r="N865" s="697" t="s">
        <v>59</v>
      </c>
      <c r="O865" s="698"/>
      <c r="P865" s="697" t="s">
        <v>42</v>
      </c>
      <c r="Q865" s="698"/>
      <c r="R865" s="693" t="s">
        <v>46</v>
      </c>
      <c r="S865" s="694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4"/>
      <c r="B866" s="707"/>
      <c r="C866" s="701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5"/>
      <c r="B867" s="708"/>
      <c r="C867" s="702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211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363</v>
      </c>
      <c r="Y895" s="25"/>
      <c r="Z895" s="25"/>
      <c r="AA895" s="25"/>
      <c r="AB895" s="25"/>
      <c r="AC895" s="25"/>
      <c r="AD895" s="25"/>
      <c r="AE895" s="25"/>
    </row>
    <row r="896" spans="1:31">
      <c r="X896" s="464" t="str">
        <f>IF(全体項目一覧_30!AN85="","",全体項目一覧_30!AN85)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86"/>
      <c r="B899" s="687"/>
      <c r="C899" s="687"/>
      <c r="D899" s="687"/>
      <c r="E899" s="687"/>
      <c r="F899" s="687"/>
      <c r="G899" s="687"/>
      <c r="H899" s="687"/>
      <c r="I899" s="687"/>
      <c r="J899" s="687"/>
      <c r="K899" s="688"/>
      <c r="L899" s="12" t="s">
        <v>20</v>
      </c>
      <c r="M899" s="709" t="s">
        <v>18</v>
      </c>
      <c r="N899" s="709"/>
      <c r="O899" s="709"/>
      <c r="P899" s="709"/>
      <c r="Q899" s="709"/>
      <c r="R899" s="709"/>
      <c r="S899" s="709"/>
      <c r="T899" s="710" t="str">
        <f>$X$34</f>
        <v>バレーボール指数</v>
      </c>
      <c r="U899" s="710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689"/>
      <c r="B900" s="690"/>
      <c r="C900" s="690"/>
      <c r="D900" s="690"/>
      <c r="E900" s="690"/>
      <c r="F900" s="690"/>
      <c r="G900" s="690"/>
      <c r="H900" s="690"/>
      <c r="I900" s="690"/>
      <c r="J900" s="690"/>
      <c r="K900" s="691"/>
      <c r="L900" s="12" t="s">
        <v>20</v>
      </c>
      <c r="M900" s="711" t="s">
        <v>19</v>
      </c>
      <c r="N900" s="711"/>
      <c r="O900" s="711"/>
      <c r="P900" s="711"/>
      <c r="Q900" s="711"/>
      <c r="R900" s="711"/>
      <c r="S900" s="711"/>
      <c r="T900" s="712" t="str">
        <f>X896</f>
        <v/>
      </c>
      <c r="U900" s="713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692" t="str">
        <f>$A$40</f>
        <v>フォーマット作成者　：　Komuro Consulting Group　小室匡史</v>
      </c>
      <c r="B901" s="692"/>
      <c r="C901" s="692"/>
      <c r="D901" s="692"/>
      <c r="E901" s="692"/>
      <c r="F901" s="692"/>
      <c r="G901" s="692"/>
      <c r="H901" s="692"/>
      <c r="I901" s="692"/>
      <c r="J901" s="692"/>
      <c r="K901" s="692"/>
      <c r="L901" s="421" t="s">
        <v>20</v>
      </c>
      <c r="M901" s="714" t="s">
        <v>104</v>
      </c>
      <c r="N901" s="714"/>
      <c r="O901" s="714"/>
      <c r="P901" s="714"/>
      <c r="Q901" s="714"/>
      <c r="R901" s="714"/>
      <c r="S901" s="714"/>
      <c r="T901" s="713"/>
      <c r="U901" s="713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99" t="str">
        <f>$A$1</f>
        <v>●●チームバレーボール体力指数　レーダーチャート</v>
      </c>
      <c r="B903" s="699"/>
      <c r="C903" s="699"/>
      <c r="D903" s="699"/>
      <c r="E903" s="699"/>
      <c r="F903" s="699"/>
      <c r="G903" s="699"/>
      <c r="H903" s="699"/>
      <c r="I903" s="699"/>
      <c r="J903" s="699"/>
      <c r="K903" s="699"/>
      <c r="L903" s="699"/>
      <c r="M903" s="699"/>
      <c r="N903" s="699"/>
      <c r="O903" s="699"/>
      <c r="P903" s="699"/>
      <c r="Q903" s="699"/>
      <c r="R903" s="699"/>
      <c r="S903" s="699"/>
      <c r="T903" s="699"/>
      <c r="U903" s="699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695" t="str">
        <f>IF(表示変換!B28="","",表示変換!B28)</f>
        <v/>
      </c>
      <c r="C904" s="695"/>
      <c r="D904" s="9"/>
      <c r="E904" s="10" t="s">
        <v>11</v>
      </c>
      <c r="F904" s="696" t="str">
        <f>IF(表示変換!I28="","",表示変換!I28)</f>
        <v/>
      </c>
      <c r="G904" s="696"/>
      <c r="H904" s="13" t="s">
        <v>12</v>
      </c>
      <c r="I904" s="14"/>
      <c r="J904" s="13" t="s">
        <v>13</v>
      </c>
      <c r="K904" s="696" t="str">
        <f>IF(表示変換!J28="","",表示変換!J28)</f>
        <v/>
      </c>
      <c r="L904" s="696"/>
      <c r="M904" s="10" t="s">
        <v>14</v>
      </c>
      <c r="N904" s="6"/>
      <c r="O904" s="695" t="s">
        <v>15</v>
      </c>
      <c r="P904" s="695"/>
      <c r="Q904" s="695" t="str">
        <f>IF(表示変換!H28="","",表示変換!H28)</f>
        <v/>
      </c>
      <c r="R904" s="695"/>
      <c r="S904" s="715" t="str">
        <f>IF(入力!$C$4="","",入力!$C$4)</f>
        <v>2016.01.01</v>
      </c>
      <c r="T904" s="715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3" t="s">
        <v>5</v>
      </c>
      <c r="B906" s="706" t="s">
        <v>6</v>
      </c>
      <c r="C906" s="700" t="s">
        <v>0</v>
      </c>
      <c r="D906" s="693" t="s">
        <v>45</v>
      </c>
      <c r="E906" s="694"/>
      <c r="F906" s="693" t="s">
        <v>57</v>
      </c>
      <c r="G906" s="694"/>
      <c r="H906" s="693" t="s">
        <v>378</v>
      </c>
      <c r="I906" s="694"/>
      <c r="J906" s="693" t="s">
        <v>41</v>
      </c>
      <c r="K906" s="694"/>
      <c r="L906" s="697" t="s">
        <v>58</v>
      </c>
      <c r="M906" s="698"/>
      <c r="N906" s="697" t="s">
        <v>59</v>
      </c>
      <c r="O906" s="698"/>
      <c r="P906" s="697" t="s">
        <v>42</v>
      </c>
      <c r="Q906" s="698"/>
      <c r="R906" s="693" t="s">
        <v>46</v>
      </c>
      <c r="S906" s="694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4"/>
      <c r="B907" s="707"/>
      <c r="C907" s="701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5"/>
      <c r="B908" s="708"/>
      <c r="C908" s="702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211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363</v>
      </c>
      <c r="Y936" s="25"/>
      <c r="Z936" s="25"/>
      <c r="AA936" s="25"/>
      <c r="AB936" s="25"/>
      <c r="AC936" s="25"/>
      <c r="AD936" s="25"/>
      <c r="AE936" s="25"/>
    </row>
    <row r="937" spans="1:31">
      <c r="X937" s="464" t="str">
        <f>IF(全体項目一覧_30!AN86="","",全体項目一覧_30!AN86)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86"/>
      <c r="B940" s="687"/>
      <c r="C940" s="687"/>
      <c r="D940" s="687"/>
      <c r="E940" s="687"/>
      <c r="F940" s="687"/>
      <c r="G940" s="687"/>
      <c r="H940" s="687"/>
      <c r="I940" s="687"/>
      <c r="J940" s="687"/>
      <c r="K940" s="688"/>
      <c r="L940" s="12" t="s">
        <v>20</v>
      </c>
      <c r="M940" s="709" t="s">
        <v>18</v>
      </c>
      <c r="N940" s="709"/>
      <c r="O940" s="709"/>
      <c r="P940" s="709"/>
      <c r="Q940" s="709"/>
      <c r="R940" s="709"/>
      <c r="S940" s="709"/>
      <c r="T940" s="710" t="str">
        <f>$X$34</f>
        <v>バレーボール指数</v>
      </c>
      <c r="U940" s="710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689"/>
      <c r="B941" s="690"/>
      <c r="C941" s="690"/>
      <c r="D941" s="690"/>
      <c r="E941" s="690"/>
      <c r="F941" s="690"/>
      <c r="G941" s="690"/>
      <c r="H941" s="690"/>
      <c r="I941" s="690"/>
      <c r="J941" s="690"/>
      <c r="K941" s="691"/>
      <c r="L941" s="12" t="s">
        <v>20</v>
      </c>
      <c r="M941" s="711" t="s">
        <v>19</v>
      </c>
      <c r="N941" s="711"/>
      <c r="O941" s="711"/>
      <c r="P941" s="711"/>
      <c r="Q941" s="711"/>
      <c r="R941" s="711"/>
      <c r="S941" s="711"/>
      <c r="T941" s="712" t="str">
        <f>X937</f>
        <v/>
      </c>
      <c r="U941" s="713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692" t="str">
        <f>$A$40</f>
        <v>フォーマット作成者　：　Komuro Consulting Group　小室匡史</v>
      </c>
      <c r="B942" s="692"/>
      <c r="C942" s="692"/>
      <c r="D942" s="692"/>
      <c r="E942" s="692"/>
      <c r="F942" s="692"/>
      <c r="G942" s="692"/>
      <c r="H942" s="692"/>
      <c r="I942" s="692"/>
      <c r="J942" s="692"/>
      <c r="K942" s="692"/>
      <c r="L942" s="421" t="s">
        <v>20</v>
      </c>
      <c r="M942" s="714" t="s">
        <v>104</v>
      </c>
      <c r="N942" s="714"/>
      <c r="O942" s="714"/>
      <c r="P942" s="714"/>
      <c r="Q942" s="714"/>
      <c r="R942" s="714"/>
      <c r="S942" s="714"/>
      <c r="T942" s="713"/>
      <c r="U942" s="713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99" t="str">
        <f>$A$1</f>
        <v>●●チームバレーボール体力指数　レーダーチャート</v>
      </c>
      <c r="B944" s="699"/>
      <c r="C944" s="699"/>
      <c r="D944" s="699"/>
      <c r="E944" s="699"/>
      <c r="F944" s="699"/>
      <c r="G944" s="699"/>
      <c r="H944" s="699"/>
      <c r="I944" s="699"/>
      <c r="J944" s="699"/>
      <c r="K944" s="699"/>
      <c r="L944" s="699"/>
      <c r="M944" s="699"/>
      <c r="N944" s="699"/>
      <c r="O944" s="699"/>
      <c r="P944" s="699"/>
      <c r="Q944" s="699"/>
      <c r="R944" s="699"/>
      <c r="S944" s="699"/>
      <c r="T944" s="699"/>
      <c r="U944" s="699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695" t="str">
        <f>IF(表示変換!B29="","",表示変換!B29)</f>
        <v/>
      </c>
      <c r="C945" s="695"/>
      <c r="D945" s="9"/>
      <c r="E945" s="10" t="s">
        <v>11</v>
      </c>
      <c r="F945" s="696" t="str">
        <f>IF(表示変換!I29="","",表示変換!I29)</f>
        <v/>
      </c>
      <c r="G945" s="696"/>
      <c r="H945" s="13" t="s">
        <v>12</v>
      </c>
      <c r="I945" s="14"/>
      <c r="J945" s="13" t="s">
        <v>13</v>
      </c>
      <c r="K945" s="696" t="str">
        <f>IF(表示変換!J29="","",表示変換!J29)</f>
        <v/>
      </c>
      <c r="L945" s="696"/>
      <c r="M945" s="10" t="s">
        <v>14</v>
      </c>
      <c r="N945" s="6"/>
      <c r="O945" s="695" t="s">
        <v>15</v>
      </c>
      <c r="P945" s="695"/>
      <c r="Q945" s="695" t="str">
        <f>IF(表示変換!H29="","",表示変換!H29)</f>
        <v/>
      </c>
      <c r="R945" s="695"/>
      <c r="S945" s="715" t="str">
        <f>IF(入力!$C$4="","",入力!$C$4)</f>
        <v>2016.01.01</v>
      </c>
      <c r="T945" s="715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3" t="s">
        <v>5</v>
      </c>
      <c r="B947" s="706" t="s">
        <v>6</v>
      </c>
      <c r="C947" s="700" t="s">
        <v>0</v>
      </c>
      <c r="D947" s="693" t="s">
        <v>45</v>
      </c>
      <c r="E947" s="694"/>
      <c r="F947" s="693" t="s">
        <v>57</v>
      </c>
      <c r="G947" s="694"/>
      <c r="H947" s="693" t="s">
        <v>378</v>
      </c>
      <c r="I947" s="694"/>
      <c r="J947" s="693" t="s">
        <v>41</v>
      </c>
      <c r="K947" s="694"/>
      <c r="L947" s="697" t="s">
        <v>58</v>
      </c>
      <c r="M947" s="698"/>
      <c r="N947" s="697" t="s">
        <v>59</v>
      </c>
      <c r="O947" s="698"/>
      <c r="P947" s="697" t="s">
        <v>42</v>
      </c>
      <c r="Q947" s="698"/>
      <c r="R947" s="693" t="s">
        <v>46</v>
      </c>
      <c r="S947" s="694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4"/>
      <c r="B948" s="707"/>
      <c r="C948" s="701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5"/>
      <c r="B949" s="708"/>
      <c r="C949" s="702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211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363</v>
      </c>
      <c r="Y977" s="25"/>
      <c r="Z977" s="25"/>
      <c r="AA977" s="25"/>
      <c r="AB977" s="25"/>
      <c r="AC977" s="25"/>
      <c r="AD977" s="25"/>
      <c r="AE977" s="25"/>
    </row>
    <row r="978" spans="1:31">
      <c r="X978" s="464" t="str">
        <f>IF(全体項目一覧_30!AN87="","",全体項目一覧_30!AN87)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86"/>
      <c r="B981" s="687"/>
      <c r="C981" s="687"/>
      <c r="D981" s="687"/>
      <c r="E981" s="687"/>
      <c r="F981" s="687"/>
      <c r="G981" s="687"/>
      <c r="H981" s="687"/>
      <c r="I981" s="687"/>
      <c r="J981" s="687"/>
      <c r="K981" s="688"/>
      <c r="L981" s="12" t="s">
        <v>20</v>
      </c>
      <c r="M981" s="709" t="s">
        <v>18</v>
      </c>
      <c r="N981" s="709"/>
      <c r="O981" s="709"/>
      <c r="P981" s="709"/>
      <c r="Q981" s="709"/>
      <c r="R981" s="709"/>
      <c r="S981" s="709"/>
      <c r="T981" s="710" t="str">
        <f>$X$34</f>
        <v>バレーボール指数</v>
      </c>
      <c r="U981" s="710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689"/>
      <c r="B982" s="690"/>
      <c r="C982" s="690"/>
      <c r="D982" s="690"/>
      <c r="E982" s="690"/>
      <c r="F982" s="690"/>
      <c r="G982" s="690"/>
      <c r="H982" s="690"/>
      <c r="I982" s="690"/>
      <c r="J982" s="690"/>
      <c r="K982" s="691"/>
      <c r="L982" s="12" t="s">
        <v>20</v>
      </c>
      <c r="M982" s="711" t="s">
        <v>19</v>
      </c>
      <c r="N982" s="711"/>
      <c r="O982" s="711"/>
      <c r="P982" s="711"/>
      <c r="Q982" s="711"/>
      <c r="R982" s="711"/>
      <c r="S982" s="711"/>
      <c r="T982" s="712" t="str">
        <f>X978</f>
        <v/>
      </c>
      <c r="U982" s="713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692" t="str">
        <f>$A$40</f>
        <v>フォーマット作成者　：　Komuro Consulting Group　小室匡史</v>
      </c>
      <c r="B983" s="692"/>
      <c r="C983" s="692"/>
      <c r="D983" s="692"/>
      <c r="E983" s="692"/>
      <c r="F983" s="692"/>
      <c r="G983" s="692"/>
      <c r="H983" s="692"/>
      <c r="I983" s="692"/>
      <c r="J983" s="692"/>
      <c r="K983" s="692"/>
      <c r="L983" s="421" t="s">
        <v>20</v>
      </c>
      <c r="M983" s="714" t="s">
        <v>104</v>
      </c>
      <c r="N983" s="714"/>
      <c r="O983" s="714"/>
      <c r="P983" s="714"/>
      <c r="Q983" s="714"/>
      <c r="R983" s="714"/>
      <c r="S983" s="714"/>
      <c r="T983" s="713"/>
      <c r="U983" s="713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99" t="str">
        <f>$A$1</f>
        <v>●●チームバレーボール体力指数　レーダーチャート</v>
      </c>
      <c r="B985" s="699"/>
      <c r="C985" s="699"/>
      <c r="D985" s="699"/>
      <c r="E985" s="699"/>
      <c r="F985" s="699"/>
      <c r="G985" s="699"/>
      <c r="H985" s="699"/>
      <c r="I985" s="699"/>
      <c r="J985" s="699"/>
      <c r="K985" s="699"/>
      <c r="L985" s="699"/>
      <c r="M985" s="699"/>
      <c r="N985" s="699"/>
      <c r="O985" s="699"/>
      <c r="P985" s="699"/>
      <c r="Q985" s="699"/>
      <c r="R985" s="699"/>
      <c r="S985" s="699"/>
      <c r="T985" s="699"/>
      <c r="U985" s="699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695" t="str">
        <f>IF(表示変換!B30="","",表示変換!B30)</f>
        <v/>
      </c>
      <c r="C986" s="695"/>
      <c r="D986" s="9"/>
      <c r="E986" s="10" t="s">
        <v>11</v>
      </c>
      <c r="F986" s="696" t="str">
        <f>IF(表示変換!I30="","",表示変換!I30)</f>
        <v/>
      </c>
      <c r="G986" s="696"/>
      <c r="H986" s="13" t="s">
        <v>12</v>
      </c>
      <c r="I986" s="14"/>
      <c r="J986" s="13" t="s">
        <v>13</v>
      </c>
      <c r="K986" s="696" t="str">
        <f>IF(表示変換!J30="","",表示変換!J30)</f>
        <v/>
      </c>
      <c r="L986" s="696"/>
      <c r="M986" s="10" t="s">
        <v>14</v>
      </c>
      <c r="N986" s="6"/>
      <c r="O986" s="695" t="s">
        <v>15</v>
      </c>
      <c r="P986" s="695"/>
      <c r="Q986" s="695" t="str">
        <f>IF(表示変換!H30="","",表示変換!H30)</f>
        <v/>
      </c>
      <c r="R986" s="695"/>
      <c r="S986" s="715" t="str">
        <f>IF(入力!$C$4="","",入力!$C$4)</f>
        <v>2016.01.01</v>
      </c>
      <c r="T986" s="715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3" t="s">
        <v>5</v>
      </c>
      <c r="B988" s="706" t="s">
        <v>6</v>
      </c>
      <c r="C988" s="700" t="s">
        <v>0</v>
      </c>
      <c r="D988" s="693" t="s">
        <v>45</v>
      </c>
      <c r="E988" s="694"/>
      <c r="F988" s="693" t="s">
        <v>57</v>
      </c>
      <c r="G988" s="694"/>
      <c r="H988" s="693" t="s">
        <v>378</v>
      </c>
      <c r="I988" s="694"/>
      <c r="J988" s="693" t="s">
        <v>41</v>
      </c>
      <c r="K988" s="694"/>
      <c r="L988" s="697" t="s">
        <v>58</v>
      </c>
      <c r="M988" s="698"/>
      <c r="N988" s="697" t="s">
        <v>59</v>
      </c>
      <c r="O988" s="698"/>
      <c r="P988" s="697" t="s">
        <v>42</v>
      </c>
      <c r="Q988" s="698"/>
      <c r="R988" s="693" t="s">
        <v>46</v>
      </c>
      <c r="S988" s="694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4"/>
      <c r="B989" s="707"/>
      <c r="C989" s="701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5"/>
      <c r="B990" s="708"/>
      <c r="C990" s="702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211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363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64" t="str">
        <f>IF(全体項目一覧_30!AN88="","",全体項目一覧_30!AN88)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86"/>
      <c r="B1022" s="687"/>
      <c r="C1022" s="687"/>
      <c r="D1022" s="687"/>
      <c r="E1022" s="687"/>
      <c r="F1022" s="687"/>
      <c r="G1022" s="687"/>
      <c r="H1022" s="687"/>
      <c r="I1022" s="687"/>
      <c r="J1022" s="687"/>
      <c r="K1022" s="688"/>
      <c r="L1022" s="12" t="s">
        <v>20</v>
      </c>
      <c r="M1022" s="709" t="s">
        <v>18</v>
      </c>
      <c r="N1022" s="709"/>
      <c r="O1022" s="709"/>
      <c r="P1022" s="709"/>
      <c r="Q1022" s="709"/>
      <c r="R1022" s="709"/>
      <c r="S1022" s="709"/>
      <c r="T1022" s="710" t="str">
        <f>$X$34</f>
        <v>バレーボール指数</v>
      </c>
      <c r="U1022" s="710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689"/>
      <c r="B1023" s="690"/>
      <c r="C1023" s="690"/>
      <c r="D1023" s="690"/>
      <c r="E1023" s="690"/>
      <c r="F1023" s="690"/>
      <c r="G1023" s="690"/>
      <c r="H1023" s="690"/>
      <c r="I1023" s="690"/>
      <c r="J1023" s="690"/>
      <c r="K1023" s="691"/>
      <c r="L1023" s="12" t="s">
        <v>20</v>
      </c>
      <c r="M1023" s="711" t="s">
        <v>19</v>
      </c>
      <c r="N1023" s="711"/>
      <c r="O1023" s="711"/>
      <c r="P1023" s="711"/>
      <c r="Q1023" s="711"/>
      <c r="R1023" s="711"/>
      <c r="S1023" s="711"/>
      <c r="T1023" s="712" t="str">
        <f>X1019</f>
        <v/>
      </c>
      <c r="U1023" s="713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692" t="str">
        <f>$A$40</f>
        <v>フォーマット作成者　：　Komuro Consulting Group　小室匡史</v>
      </c>
      <c r="B1024" s="692"/>
      <c r="C1024" s="692"/>
      <c r="D1024" s="692"/>
      <c r="E1024" s="692"/>
      <c r="F1024" s="692"/>
      <c r="G1024" s="692"/>
      <c r="H1024" s="692"/>
      <c r="I1024" s="692"/>
      <c r="J1024" s="692"/>
      <c r="K1024" s="692"/>
      <c r="L1024" s="421" t="s">
        <v>20</v>
      </c>
      <c r="M1024" s="714" t="s">
        <v>104</v>
      </c>
      <c r="N1024" s="714"/>
      <c r="O1024" s="714"/>
      <c r="P1024" s="714"/>
      <c r="Q1024" s="714"/>
      <c r="R1024" s="714"/>
      <c r="S1024" s="714"/>
      <c r="T1024" s="713"/>
      <c r="U1024" s="713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99" t="str">
        <f>$A$1</f>
        <v>●●チームバレーボール体力指数　レーダーチャート</v>
      </c>
      <c r="B1026" s="699"/>
      <c r="C1026" s="699"/>
      <c r="D1026" s="699"/>
      <c r="E1026" s="699"/>
      <c r="F1026" s="699"/>
      <c r="G1026" s="699"/>
      <c r="H1026" s="699"/>
      <c r="I1026" s="699"/>
      <c r="J1026" s="699"/>
      <c r="K1026" s="699"/>
      <c r="L1026" s="699"/>
      <c r="M1026" s="699"/>
      <c r="N1026" s="699"/>
      <c r="O1026" s="699"/>
      <c r="P1026" s="699"/>
      <c r="Q1026" s="699"/>
      <c r="R1026" s="699"/>
      <c r="S1026" s="699"/>
      <c r="T1026" s="699"/>
      <c r="U1026" s="699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695" t="str">
        <f>IF(表示変換!B31="","",表示変換!B31)</f>
        <v/>
      </c>
      <c r="C1027" s="695"/>
      <c r="D1027" s="9"/>
      <c r="E1027" s="10" t="s">
        <v>11</v>
      </c>
      <c r="F1027" s="696" t="str">
        <f>IF(表示変換!I31="","",表示変換!I31)</f>
        <v/>
      </c>
      <c r="G1027" s="696"/>
      <c r="H1027" s="13" t="s">
        <v>12</v>
      </c>
      <c r="I1027" s="14"/>
      <c r="J1027" s="13" t="s">
        <v>13</v>
      </c>
      <c r="K1027" s="696" t="str">
        <f>IF(表示変換!J31="","",表示変換!J31)</f>
        <v/>
      </c>
      <c r="L1027" s="696"/>
      <c r="M1027" s="10" t="s">
        <v>14</v>
      </c>
      <c r="N1027" s="6"/>
      <c r="O1027" s="695" t="s">
        <v>15</v>
      </c>
      <c r="P1027" s="695"/>
      <c r="Q1027" s="695" t="str">
        <f>IF(表示変換!H31="","",表示変換!H31)</f>
        <v/>
      </c>
      <c r="R1027" s="695"/>
      <c r="S1027" s="715" t="str">
        <f>IF(入力!$C$4="","",入力!$C$4)</f>
        <v>2016.01.01</v>
      </c>
      <c r="T1027" s="715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3" t="s">
        <v>5</v>
      </c>
      <c r="B1029" s="706" t="s">
        <v>6</v>
      </c>
      <c r="C1029" s="700" t="s">
        <v>0</v>
      </c>
      <c r="D1029" s="693" t="s">
        <v>45</v>
      </c>
      <c r="E1029" s="694"/>
      <c r="F1029" s="693" t="s">
        <v>57</v>
      </c>
      <c r="G1029" s="694"/>
      <c r="H1029" s="693" t="s">
        <v>378</v>
      </c>
      <c r="I1029" s="694"/>
      <c r="J1029" s="693" t="s">
        <v>41</v>
      </c>
      <c r="K1029" s="694"/>
      <c r="L1029" s="697" t="s">
        <v>58</v>
      </c>
      <c r="M1029" s="698"/>
      <c r="N1029" s="697" t="s">
        <v>59</v>
      </c>
      <c r="O1029" s="698"/>
      <c r="P1029" s="697" t="s">
        <v>42</v>
      </c>
      <c r="Q1029" s="698"/>
      <c r="R1029" s="693" t="s">
        <v>46</v>
      </c>
      <c r="S1029" s="694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4"/>
      <c r="B1030" s="707"/>
      <c r="C1030" s="701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5"/>
      <c r="B1031" s="708"/>
      <c r="C1031" s="702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211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363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64" t="str">
        <f>IF(全体項目一覧_30!AN89="","",全体項目一覧_30!AN89)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86"/>
      <c r="B1063" s="687"/>
      <c r="C1063" s="687"/>
      <c r="D1063" s="687"/>
      <c r="E1063" s="687"/>
      <c r="F1063" s="687"/>
      <c r="G1063" s="687"/>
      <c r="H1063" s="687"/>
      <c r="I1063" s="687"/>
      <c r="J1063" s="687"/>
      <c r="K1063" s="688"/>
      <c r="L1063" s="12" t="s">
        <v>20</v>
      </c>
      <c r="M1063" s="709" t="s">
        <v>18</v>
      </c>
      <c r="N1063" s="709"/>
      <c r="O1063" s="709"/>
      <c r="P1063" s="709"/>
      <c r="Q1063" s="709"/>
      <c r="R1063" s="709"/>
      <c r="S1063" s="709"/>
      <c r="T1063" s="710" t="str">
        <f>$X$34</f>
        <v>バレーボール指数</v>
      </c>
      <c r="U1063" s="710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689"/>
      <c r="B1064" s="690"/>
      <c r="C1064" s="690"/>
      <c r="D1064" s="690"/>
      <c r="E1064" s="690"/>
      <c r="F1064" s="690"/>
      <c r="G1064" s="690"/>
      <c r="H1064" s="690"/>
      <c r="I1064" s="690"/>
      <c r="J1064" s="690"/>
      <c r="K1064" s="691"/>
      <c r="L1064" s="12" t="s">
        <v>20</v>
      </c>
      <c r="M1064" s="711" t="s">
        <v>19</v>
      </c>
      <c r="N1064" s="711"/>
      <c r="O1064" s="711"/>
      <c r="P1064" s="711"/>
      <c r="Q1064" s="711"/>
      <c r="R1064" s="711"/>
      <c r="S1064" s="711"/>
      <c r="T1064" s="712" t="str">
        <f>X1060</f>
        <v/>
      </c>
      <c r="U1064" s="713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692" t="str">
        <f>$A$40</f>
        <v>フォーマット作成者　：　Komuro Consulting Group　小室匡史</v>
      </c>
      <c r="B1065" s="692"/>
      <c r="C1065" s="692"/>
      <c r="D1065" s="692"/>
      <c r="E1065" s="692"/>
      <c r="F1065" s="692"/>
      <c r="G1065" s="692"/>
      <c r="H1065" s="692"/>
      <c r="I1065" s="692"/>
      <c r="J1065" s="692"/>
      <c r="K1065" s="692"/>
      <c r="L1065" s="421" t="s">
        <v>20</v>
      </c>
      <c r="M1065" s="714" t="s">
        <v>104</v>
      </c>
      <c r="N1065" s="714"/>
      <c r="O1065" s="714"/>
      <c r="P1065" s="714"/>
      <c r="Q1065" s="714"/>
      <c r="R1065" s="714"/>
      <c r="S1065" s="714"/>
      <c r="T1065" s="713"/>
      <c r="U1065" s="713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99" t="str">
        <f>$A$1</f>
        <v>●●チームバレーボール体力指数　レーダーチャート</v>
      </c>
      <c r="B1067" s="699"/>
      <c r="C1067" s="699"/>
      <c r="D1067" s="699"/>
      <c r="E1067" s="699"/>
      <c r="F1067" s="699"/>
      <c r="G1067" s="699"/>
      <c r="H1067" s="699"/>
      <c r="I1067" s="699"/>
      <c r="J1067" s="699"/>
      <c r="K1067" s="699"/>
      <c r="L1067" s="699"/>
      <c r="M1067" s="699"/>
      <c r="N1067" s="699"/>
      <c r="O1067" s="699"/>
      <c r="P1067" s="699"/>
      <c r="Q1067" s="699"/>
      <c r="R1067" s="699"/>
      <c r="S1067" s="699"/>
      <c r="T1067" s="699"/>
      <c r="U1067" s="699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695" t="str">
        <f>IF(表示変換!B32="","",表示変換!B32)</f>
        <v/>
      </c>
      <c r="C1068" s="695"/>
      <c r="D1068" s="9"/>
      <c r="E1068" s="10" t="s">
        <v>11</v>
      </c>
      <c r="F1068" s="696" t="str">
        <f>IF(表示変換!I32="","",表示変換!I32)</f>
        <v/>
      </c>
      <c r="G1068" s="696"/>
      <c r="H1068" s="13" t="s">
        <v>12</v>
      </c>
      <c r="I1068" s="14"/>
      <c r="J1068" s="13" t="s">
        <v>13</v>
      </c>
      <c r="K1068" s="696" t="str">
        <f>IF(表示変換!J32="","",表示変換!J32)</f>
        <v/>
      </c>
      <c r="L1068" s="696"/>
      <c r="M1068" s="10" t="s">
        <v>14</v>
      </c>
      <c r="N1068" s="6"/>
      <c r="O1068" s="695" t="s">
        <v>15</v>
      </c>
      <c r="P1068" s="695"/>
      <c r="Q1068" s="695" t="str">
        <f>IF(表示変換!H32="","",表示変換!H32)</f>
        <v/>
      </c>
      <c r="R1068" s="695"/>
      <c r="S1068" s="715" t="str">
        <f>IF(入力!$C$4="","",入力!$C$4)</f>
        <v>2016.01.01</v>
      </c>
      <c r="T1068" s="715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3" t="s">
        <v>5</v>
      </c>
      <c r="B1070" s="706" t="s">
        <v>6</v>
      </c>
      <c r="C1070" s="700" t="s">
        <v>0</v>
      </c>
      <c r="D1070" s="693" t="s">
        <v>45</v>
      </c>
      <c r="E1070" s="694"/>
      <c r="F1070" s="693" t="s">
        <v>57</v>
      </c>
      <c r="G1070" s="694"/>
      <c r="H1070" s="693" t="s">
        <v>378</v>
      </c>
      <c r="I1070" s="694"/>
      <c r="J1070" s="693" t="s">
        <v>41</v>
      </c>
      <c r="K1070" s="694"/>
      <c r="L1070" s="697" t="s">
        <v>58</v>
      </c>
      <c r="M1070" s="698"/>
      <c r="N1070" s="697" t="s">
        <v>59</v>
      </c>
      <c r="O1070" s="698"/>
      <c r="P1070" s="697" t="s">
        <v>42</v>
      </c>
      <c r="Q1070" s="698"/>
      <c r="R1070" s="693" t="s">
        <v>46</v>
      </c>
      <c r="S1070" s="694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4"/>
      <c r="B1071" s="707"/>
      <c r="C1071" s="701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5"/>
      <c r="B1072" s="708"/>
      <c r="C1072" s="702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211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363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64" t="str">
        <f>IF(全体項目一覧_30!AN90="","",全体項目一覧_30!AN90)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86"/>
      <c r="B1104" s="687"/>
      <c r="C1104" s="687"/>
      <c r="D1104" s="687"/>
      <c r="E1104" s="687"/>
      <c r="F1104" s="687"/>
      <c r="G1104" s="687"/>
      <c r="H1104" s="687"/>
      <c r="I1104" s="687"/>
      <c r="J1104" s="687"/>
      <c r="K1104" s="688"/>
      <c r="L1104" s="12" t="s">
        <v>20</v>
      </c>
      <c r="M1104" s="709" t="s">
        <v>18</v>
      </c>
      <c r="N1104" s="709"/>
      <c r="O1104" s="709"/>
      <c r="P1104" s="709"/>
      <c r="Q1104" s="709"/>
      <c r="R1104" s="709"/>
      <c r="S1104" s="709"/>
      <c r="T1104" s="710" t="str">
        <f>$X$34</f>
        <v>バレーボール指数</v>
      </c>
      <c r="U1104" s="710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689"/>
      <c r="B1105" s="690"/>
      <c r="C1105" s="690"/>
      <c r="D1105" s="690"/>
      <c r="E1105" s="690"/>
      <c r="F1105" s="690"/>
      <c r="G1105" s="690"/>
      <c r="H1105" s="690"/>
      <c r="I1105" s="690"/>
      <c r="J1105" s="690"/>
      <c r="K1105" s="691"/>
      <c r="L1105" s="12" t="s">
        <v>20</v>
      </c>
      <c r="M1105" s="711" t="s">
        <v>19</v>
      </c>
      <c r="N1105" s="711"/>
      <c r="O1105" s="711"/>
      <c r="P1105" s="711"/>
      <c r="Q1105" s="711"/>
      <c r="R1105" s="711"/>
      <c r="S1105" s="711"/>
      <c r="T1105" s="712" t="str">
        <f>X1101</f>
        <v/>
      </c>
      <c r="U1105" s="713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692" t="str">
        <f>$A$40</f>
        <v>フォーマット作成者　：　Komuro Consulting Group　小室匡史</v>
      </c>
      <c r="B1106" s="692"/>
      <c r="C1106" s="692"/>
      <c r="D1106" s="692"/>
      <c r="E1106" s="692"/>
      <c r="F1106" s="692"/>
      <c r="G1106" s="692"/>
      <c r="H1106" s="692"/>
      <c r="I1106" s="692"/>
      <c r="J1106" s="692"/>
      <c r="K1106" s="692"/>
      <c r="L1106" s="421" t="s">
        <v>20</v>
      </c>
      <c r="M1106" s="714" t="s">
        <v>104</v>
      </c>
      <c r="N1106" s="714"/>
      <c r="O1106" s="714"/>
      <c r="P1106" s="714"/>
      <c r="Q1106" s="714"/>
      <c r="R1106" s="714"/>
      <c r="S1106" s="714"/>
      <c r="T1106" s="713"/>
      <c r="U1106" s="713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99" t="str">
        <f>$A$1</f>
        <v>●●チームバレーボール体力指数　レーダーチャート</v>
      </c>
      <c r="B1108" s="699"/>
      <c r="C1108" s="699"/>
      <c r="D1108" s="699"/>
      <c r="E1108" s="699"/>
      <c r="F1108" s="699"/>
      <c r="G1108" s="699"/>
      <c r="H1108" s="699"/>
      <c r="I1108" s="699"/>
      <c r="J1108" s="699"/>
      <c r="K1108" s="699"/>
      <c r="L1108" s="699"/>
      <c r="M1108" s="699"/>
      <c r="N1108" s="699"/>
      <c r="O1108" s="699"/>
      <c r="P1108" s="699"/>
      <c r="Q1108" s="699"/>
      <c r="R1108" s="699"/>
      <c r="S1108" s="699"/>
      <c r="T1108" s="699"/>
      <c r="U1108" s="699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695" t="str">
        <f>IF(表示変換!B33="","",表示変換!B33)</f>
        <v/>
      </c>
      <c r="C1109" s="695"/>
      <c r="D1109" s="9"/>
      <c r="E1109" s="10" t="s">
        <v>11</v>
      </c>
      <c r="F1109" s="696" t="str">
        <f>IF(表示変換!I33="","",表示変換!I33)</f>
        <v/>
      </c>
      <c r="G1109" s="696"/>
      <c r="H1109" s="13" t="s">
        <v>12</v>
      </c>
      <c r="I1109" s="14"/>
      <c r="J1109" s="13" t="s">
        <v>13</v>
      </c>
      <c r="K1109" s="696" t="str">
        <f>IF(表示変換!J33="","",表示変換!J33)</f>
        <v/>
      </c>
      <c r="L1109" s="696"/>
      <c r="M1109" s="10" t="s">
        <v>14</v>
      </c>
      <c r="N1109" s="6"/>
      <c r="O1109" s="695" t="s">
        <v>15</v>
      </c>
      <c r="P1109" s="695"/>
      <c r="Q1109" s="695" t="str">
        <f>IF(表示変換!H33="","",表示変換!H33)</f>
        <v/>
      </c>
      <c r="R1109" s="695"/>
      <c r="S1109" s="715" t="str">
        <f>IF(入力!$C$4="","",入力!$C$4)</f>
        <v>2016.01.01</v>
      </c>
      <c r="T1109" s="715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3" t="s">
        <v>5</v>
      </c>
      <c r="B1111" s="706" t="s">
        <v>6</v>
      </c>
      <c r="C1111" s="700" t="s">
        <v>0</v>
      </c>
      <c r="D1111" s="693" t="s">
        <v>45</v>
      </c>
      <c r="E1111" s="694"/>
      <c r="F1111" s="693" t="s">
        <v>57</v>
      </c>
      <c r="G1111" s="694"/>
      <c r="H1111" s="693" t="s">
        <v>378</v>
      </c>
      <c r="I1111" s="694"/>
      <c r="J1111" s="693" t="s">
        <v>41</v>
      </c>
      <c r="K1111" s="694"/>
      <c r="L1111" s="697" t="s">
        <v>58</v>
      </c>
      <c r="M1111" s="698"/>
      <c r="N1111" s="697" t="s">
        <v>59</v>
      </c>
      <c r="O1111" s="698"/>
      <c r="P1111" s="697" t="s">
        <v>42</v>
      </c>
      <c r="Q1111" s="698"/>
      <c r="R1111" s="693" t="s">
        <v>46</v>
      </c>
      <c r="S1111" s="694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4"/>
      <c r="B1112" s="707"/>
      <c r="C1112" s="701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5"/>
      <c r="B1113" s="708"/>
      <c r="C1113" s="702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211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363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64" t="str">
        <f>IF(全体項目一覧_30!AN91="","",全体項目一覧_30!AN91)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86"/>
      <c r="B1145" s="687"/>
      <c r="C1145" s="687"/>
      <c r="D1145" s="687"/>
      <c r="E1145" s="687"/>
      <c r="F1145" s="687"/>
      <c r="G1145" s="687"/>
      <c r="H1145" s="687"/>
      <c r="I1145" s="687"/>
      <c r="J1145" s="687"/>
      <c r="K1145" s="688"/>
      <c r="L1145" s="12" t="s">
        <v>20</v>
      </c>
      <c r="M1145" s="709" t="s">
        <v>18</v>
      </c>
      <c r="N1145" s="709"/>
      <c r="O1145" s="709"/>
      <c r="P1145" s="709"/>
      <c r="Q1145" s="709"/>
      <c r="R1145" s="709"/>
      <c r="S1145" s="709"/>
      <c r="T1145" s="710" t="str">
        <f>$X$34</f>
        <v>バレーボール指数</v>
      </c>
      <c r="U1145" s="710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689"/>
      <c r="B1146" s="690"/>
      <c r="C1146" s="690"/>
      <c r="D1146" s="690"/>
      <c r="E1146" s="690"/>
      <c r="F1146" s="690"/>
      <c r="G1146" s="690"/>
      <c r="H1146" s="690"/>
      <c r="I1146" s="690"/>
      <c r="J1146" s="690"/>
      <c r="K1146" s="691"/>
      <c r="L1146" s="12" t="s">
        <v>20</v>
      </c>
      <c r="M1146" s="711" t="s">
        <v>19</v>
      </c>
      <c r="N1146" s="711"/>
      <c r="O1146" s="711"/>
      <c r="P1146" s="711"/>
      <c r="Q1146" s="711"/>
      <c r="R1146" s="711"/>
      <c r="S1146" s="711"/>
      <c r="T1146" s="712" t="str">
        <f>X1142</f>
        <v/>
      </c>
      <c r="U1146" s="713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692" t="str">
        <f>$A$40</f>
        <v>フォーマット作成者　：　Komuro Consulting Group　小室匡史</v>
      </c>
      <c r="B1147" s="692"/>
      <c r="C1147" s="692"/>
      <c r="D1147" s="692"/>
      <c r="E1147" s="692"/>
      <c r="F1147" s="692"/>
      <c r="G1147" s="692"/>
      <c r="H1147" s="692"/>
      <c r="I1147" s="692"/>
      <c r="J1147" s="692"/>
      <c r="K1147" s="692"/>
      <c r="L1147" s="421" t="s">
        <v>20</v>
      </c>
      <c r="M1147" s="714" t="s">
        <v>104</v>
      </c>
      <c r="N1147" s="714"/>
      <c r="O1147" s="714"/>
      <c r="P1147" s="714"/>
      <c r="Q1147" s="714"/>
      <c r="R1147" s="714"/>
      <c r="S1147" s="714"/>
      <c r="T1147" s="713"/>
      <c r="U1147" s="713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99" t="str">
        <f>$A$1</f>
        <v>●●チームバレーボール体力指数　レーダーチャート</v>
      </c>
      <c r="B1149" s="699"/>
      <c r="C1149" s="699"/>
      <c r="D1149" s="699"/>
      <c r="E1149" s="699"/>
      <c r="F1149" s="699"/>
      <c r="G1149" s="699"/>
      <c r="H1149" s="699"/>
      <c r="I1149" s="699"/>
      <c r="J1149" s="699"/>
      <c r="K1149" s="699"/>
      <c r="L1149" s="699"/>
      <c r="M1149" s="699"/>
      <c r="N1149" s="699"/>
      <c r="O1149" s="699"/>
      <c r="P1149" s="699"/>
      <c r="Q1149" s="699"/>
      <c r="R1149" s="699"/>
      <c r="S1149" s="699"/>
      <c r="T1149" s="699"/>
      <c r="U1149" s="699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695" t="str">
        <f>IF(表示変換!B34="","",表示変換!B34)</f>
        <v/>
      </c>
      <c r="C1150" s="695"/>
      <c r="D1150" s="9"/>
      <c r="E1150" s="10" t="s">
        <v>11</v>
      </c>
      <c r="F1150" s="696" t="str">
        <f>IF(表示変換!I34="","",表示変換!I34)</f>
        <v/>
      </c>
      <c r="G1150" s="696"/>
      <c r="H1150" s="13" t="s">
        <v>12</v>
      </c>
      <c r="I1150" s="14"/>
      <c r="J1150" s="13" t="s">
        <v>13</v>
      </c>
      <c r="K1150" s="696" t="str">
        <f>IF(表示変換!J34="","",表示変換!J34)</f>
        <v/>
      </c>
      <c r="L1150" s="696"/>
      <c r="M1150" s="10" t="s">
        <v>14</v>
      </c>
      <c r="N1150" s="6"/>
      <c r="O1150" s="695" t="s">
        <v>15</v>
      </c>
      <c r="P1150" s="695"/>
      <c r="Q1150" s="695" t="str">
        <f>IF(表示変換!H34="","",表示変換!H34)</f>
        <v/>
      </c>
      <c r="R1150" s="695"/>
      <c r="S1150" s="715" t="str">
        <f>IF(入力!$C$4="","",入力!$C$4)</f>
        <v>2016.01.01</v>
      </c>
      <c r="T1150" s="715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3" t="s">
        <v>5</v>
      </c>
      <c r="B1152" s="706" t="s">
        <v>6</v>
      </c>
      <c r="C1152" s="700" t="s">
        <v>0</v>
      </c>
      <c r="D1152" s="693" t="s">
        <v>45</v>
      </c>
      <c r="E1152" s="694"/>
      <c r="F1152" s="693" t="s">
        <v>57</v>
      </c>
      <c r="G1152" s="694"/>
      <c r="H1152" s="693" t="s">
        <v>378</v>
      </c>
      <c r="I1152" s="694"/>
      <c r="J1152" s="693" t="s">
        <v>41</v>
      </c>
      <c r="K1152" s="694"/>
      <c r="L1152" s="697" t="s">
        <v>58</v>
      </c>
      <c r="M1152" s="698"/>
      <c r="N1152" s="697" t="s">
        <v>59</v>
      </c>
      <c r="O1152" s="698"/>
      <c r="P1152" s="697" t="s">
        <v>42</v>
      </c>
      <c r="Q1152" s="698"/>
      <c r="R1152" s="693" t="s">
        <v>46</v>
      </c>
      <c r="S1152" s="694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4"/>
      <c r="B1153" s="707"/>
      <c r="C1153" s="701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5"/>
      <c r="B1154" s="708"/>
      <c r="C1154" s="702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211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363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64" t="str">
        <f>IF(全体項目一覧_30!AN92="","",全体項目一覧_30!AN92)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86"/>
      <c r="B1186" s="687"/>
      <c r="C1186" s="687"/>
      <c r="D1186" s="687"/>
      <c r="E1186" s="687"/>
      <c r="F1186" s="687"/>
      <c r="G1186" s="687"/>
      <c r="H1186" s="687"/>
      <c r="I1186" s="687"/>
      <c r="J1186" s="687"/>
      <c r="K1186" s="688"/>
      <c r="L1186" s="12" t="s">
        <v>20</v>
      </c>
      <c r="M1186" s="709" t="s">
        <v>18</v>
      </c>
      <c r="N1186" s="709"/>
      <c r="O1186" s="709"/>
      <c r="P1186" s="709"/>
      <c r="Q1186" s="709"/>
      <c r="R1186" s="709"/>
      <c r="S1186" s="709"/>
      <c r="T1186" s="710" t="str">
        <f>$X$34</f>
        <v>バレーボール指数</v>
      </c>
      <c r="U1186" s="710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689"/>
      <c r="B1187" s="690"/>
      <c r="C1187" s="690"/>
      <c r="D1187" s="690"/>
      <c r="E1187" s="690"/>
      <c r="F1187" s="690"/>
      <c r="G1187" s="690"/>
      <c r="H1187" s="690"/>
      <c r="I1187" s="690"/>
      <c r="J1187" s="690"/>
      <c r="K1187" s="691"/>
      <c r="L1187" s="12" t="s">
        <v>20</v>
      </c>
      <c r="M1187" s="711" t="s">
        <v>19</v>
      </c>
      <c r="N1187" s="711"/>
      <c r="O1187" s="711"/>
      <c r="P1187" s="711"/>
      <c r="Q1187" s="711"/>
      <c r="R1187" s="711"/>
      <c r="S1187" s="711"/>
      <c r="T1187" s="712" t="str">
        <f>X1183</f>
        <v/>
      </c>
      <c r="U1187" s="713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692" t="str">
        <f>$A$40</f>
        <v>フォーマット作成者　：　Komuro Consulting Group　小室匡史</v>
      </c>
      <c r="B1188" s="692"/>
      <c r="C1188" s="692"/>
      <c r="D1188" s="692"/>
      <c r="E1188" s="692"/>
      <c r="F1188" s="692"/>
      <c r="G1188" s="692"/>
      <c r="H1188" s="692"/>
      <c r="I1188" s="692"/>
      <c r="J1188" s="692"/>
      <c r="K1188" s="692"/>
      <c r="L1188" s="421" t="s">
        <v>20</v>
      </c>
      <c r="M1188" s="714" t="s">
        <v>104</v>
      </c>
      <c r="N1188" s="714"/>
      <c r="O1188" s="714"/>
      <c r="P1188" s="714"/>
      <c r="Q1188" s="714"/>
      <c r="R1188" s="714"/>
      <c r="S1188" s="714"/>
      <c r="T1188" s="713"/>
      <c r="U1188" s="713"/>
      <c r="X1188" s="12"/>
      <c r="Y1188" s="152"/>
      <c r="Z1188" s="152"/>
      <c r="AA1188" s="152"/>
      <c r="AB1188" s="152"/>
      <c r="AC1188" s="152"/>
      <c r="AD1188" s="152"/>
      <c r="AE1188" s="152"/>
    </row>
    <row r="1190" spans="1:31" ht="30" customHeight="1">
      <c r="A1190" s="699" t="str">
        <f>$A$1</f>
        <v>●●チームバレーボール体力指数　レーダーチャート</v>
      </c>
      <c r="B1190" s="699"/>
      <c r="C1190" s="699"/>
      <c r="D1190" s="699"/>
      <c r="E1190" s="699"/>
      <c r="F1190" s="699"/>
      <c r="G1190" s="699"/>
      <c r="H1190" s="699"/>
      <c r="I1190" s="699"/>
      <c r="J1190" s="699"/>
      <c r="K1190" s="699"/>
      <c r="L1190" s="699"/>
      <c r="M1190" s="699"/>
      <c r="N1190" s="699"/>
      <c r="O1190" s="699"/>
      <c r="P1190" s="699"/>
      <c r="Q1190" s="699"/>
      <c r="R1190" s="699"/>
      <c r="S1190" s="699"/>
      <c r="T1190" s="699"/>
      <c r="U1190" s="699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695" t="str">
        <f>IF(表示変換!B35="","",表示変換!B35)</f>
        <v/>
      </c>
      <c r="C1191" s="695"/>
      <c r="D1191" s="9"/>
      <c r="E1191" s="10" t="s">
        <v>11</v>
      </c>
      <c r="F1191" s="696" t="str">
        <f>IF(表示変換!I35="","",表示変換!I35)</f>
        <v/>
      </c>
      <c r="G1191" s="696"/>
      <c r="H1191" s="13" t="s">
        <v>12</v>
      </c>
      <c r="I1191" s="14"/>
      <c r="J1191" s="13" t="s">
        <v>13</v>
      </c>
      <c r="K1191" s="696" t="str">
        <f>IF(表示変換!J35="","",表示変換!J35)</f>
        <v/>
      </c>
      <c r="L1191" s="696"/>
      <c r="M1191" s="10" t="s">
        <v>14</v>
      </c>
      <c r="N1191" s="6"/>
      <c r="O1191" s="695" t="s">
        <v>15</v>
      </c>
      <c r="P1191" s="695"/>
      <c r="Q1191" s="695" t="str">
        <f>IF(表示変換!H35="","",表示変換!H35)</f>
        <v/>
      </c>
      <c r="R1191" s="695"/>
      <c r="S1191" s="715" t="str">
        <f>IF(入力!$C$4="","",入力!$C$4)</f>
        <v>2016.01.01</v>
      </c>
      <c r="T1191" s="715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3" t="s">
        <v>5</v>
      </c>
      <c r="B1193" s="706" t="s">
        <v>6</v>
      </c>
      <c r="C1193" s="700" t="s">
        <v>0</v>
      </c>
      <c r="D1193" s="693" t="s">
        <v>45</v>
      </c>
      <c r="E1193" s="694"/>
      <c r="F1193" s="693" t="s">
        <v>57</v>
      </c>
      <c r="G1193" s="694"/>
      <c r="H1193" s="693" t="s">
        <v>378</v>
      </c>
      <c r="I1193" s="694"/>
      <c r="J1193" s="693" t="s">
        <v>41</v>
      </c>
      <c r="K1193" s="694"/>
      <c r="L1193" s="697" t="s">
        <v>58</v>
      </c>
      <c r="M1193" s="698"/>
      <c r="N1193" s="697" t="s">
        <v>59</v>
      </c>
      <c r="O1193" s="698"/>
      <c r="P1193" s="697" t="s">
        <v>42</v>
      </c>
      <c r="Q1193" s="698"/>
      <c r="R1193" s="693" t="s">
        <v>46</v>
      </c>
      <c r="S1193" s="694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4"/>
      <c r="B1194" s="707"/>
      <c r="C1194" s="701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5"/>
      <c r="B1195" s="708"/>
      <c r="C1195" s="702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211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363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64" t="str">
        <f>IF(全体項目一覧_30!AN93="","",全体項目一覧_30!AN93)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86"/>
      <c r="B1227" s="687"/>
      <c r="C1227" s="687"/>
      <c r="D1227" s="687"/>
      <c r="E1227" s="687"/>
      <c r="F1227" s="687"/>
      <c r="G1227" s="687"/>
      <c r="H1227" s="687"/>
      <c r="I1227" s="687"/>
      <c r="J1227" s="687"/>
      <c r="K1227" s="688"/>
      <c r="L1227" s="12" t="s">
        <v>20</v>
      </c>
      <c r="M1227" s="709" t="s">
        <v>18</v>
      </c>
      <c r="N1227" s="709"/>
      <c r="O1227" s="709"/>
      <c r="P1227" s="709"/>
      <c r="Q1227" s="709"/>
      <c r="R1227" s="709"/>
      <c r="S1227" s="709"/>
      <c r="T1227" s="710" t="str">
        <f>$X$34</f>
        <v>バレーボール指数</v>
      </c>
      <c r="U1227" s="710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689"/>
      <c r="B1228" s="690"/>
      <c r="C1228" s="690"/>
      <c r="D1228" s="690"/>
      <c r="E1228" s="690"/>
      <c r="F1228" s="690"/>
      <c r="G1228" s="690"/>
      <c r="H1228" s="690"/>
      <c r="I1228" s="690"/>
      <c r="J1228" s="690"/>
      <c r="K1228" s="691"/>
      <c r="L1228" s="12" t="s">
        <v>20</v>
      </c>
      <c r="M1228" s="711" t="s">
        <v>19</v>
      </c>
      <c r="N1228" s="711"/>
      <c r="O1228" s="711"/>
      <c r="P1228" s="711"/>
      <c r="Q1228" s="711"/>
      <c r="R1228" s="711"/>
      <c r="S1228" s="711"/>
      <c r="T1228" s="712" t="str">
        <f>X1224</f>
        <v/>
      </c>
      <c r="U1228" s="713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692" t="str">
        <f>$A$40</f>
        <v>フォーマット作成者　：　Komuro Consulting Group　小室匡史</v>
      </c>
      <c r="B1229" s="692"/>
      <c r="C1229" s="692"/>
      <c r="D1229" s="692"/>
      <c r="E1229" s="692"/>
      <c r="F1229" s="692"/>
      <c r="G1229" s="692"/>
      <c r="H1229" s="692"/>
      <c r="I1229" s="692"/>
      <c r="J1229" s="692"/>
      <c r="K1229" s="692"/>
      <c r="L1229" s="421" t="s">
        <v>20</v>
      </c>
      <c r="M1229" s="714" t="s">
        <v>104</v>
      </c>
      <c r="N1229" s="714"/>
      <c r="O1229" s="714"/>
      <c r="P1229" s="714"/>
      <c r="Q1229" s="714"/>
      <c r="R1229" s="714"/>
      <c r="S1229" s="714"/>
      <c r="T1229" s="713"/>
      <c r="U1229" s="713"/>
      <c r="X1229" s="12"/>
      <c r="Y1229" s="152"/>
      <c r="Z1229" s="152"/>
      <c r="AA1229" s="152"/>
      <c r="AB1229" s="152"/>
      <c r="AC1229" s="152"/>
      <c r="AD1229" s="152"/>
      <c r="AE1229" s="152"/>
    </row>
  </sheetData>
  <sheetProtection password="AC76" sheet="1" objects="1" scenarios="1"/>
  <mergeCells count="756">
    <mergeCell ref="M1147:S1147"/>
    <mergeCell ref="M1186:S1186"/>
    <mergeCell ref="T1186:U1186"/>
    <mergeCell ref="M1187:S1187"/>
    <mergeCell ref="T1187:U1188"/>
    <mergeCell ref="M1188:S1188"/>
    <mergeCell ref="M1227:S1227"/>
    <mergeCell ref="T1227:U1227"/>
    <mergeCell ref="M1064:S1064"/>
    <mergeCell ref="T1064:U1065"/>
    <mergeCell ref="M1065:S1065"/>
    <mergeCell ref="M1104:S1104"/>
    <mergeCell ref="T1104:U1104"/>
    <mergeCell ref="M1105:S1105"/>
    <mergeCell ref="T1105:U1106"/>
    <mergeCell ref="M1106:S1106"/>
    <mergeCell ref="M1145:S1145"/>
    <mergeCell ref="T1145:U1145"/>
    <mergeCell ref="M981:S981"/>
    <mergeCell ref="T981:U981"/>
    <mergeCell ref="M982:S982"/>
    <mergeCell ref="T982:U983"/>
    <mergeCell ref="M983:S983"/>
    <mergeCell ref="M1022:S1022"/>
    <mergeCell ref="T1022:U1022"/>
    <mergeCell ref="M1023:S1023"/>
    <mergeCell ref="T1023:U1024"/>
    <mergeCell ref="M1024:S1024"/>
    <mergeCell ref="M900:S900"/>
    <mergeCell ref="M901:S901"/>
    <mergeCell ref="M899:S899"/>
    <mergeCell ref="T899:U899"/>
    <mergeCell ref="T900:U901"/>
    <mergeCell ref="M940:S940"/>
    <mergeCell ref="T940:U940"/>
    <mergeCell ref="T817:U817"/>
    <mergeCell ref="M818:S818"/>
    <mergeCell ref="T818:U819"/>
    <mergeCell ref="M819:S819"/>
    <mergeCell ref="M858:S858"/>
    <mergeCell ref="T858:U858"/>
    <mergeCell ref="M859:S859"/>
    <mergeCell ref="T859:U860"/>
    <mergeCell ref="M860:S860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M694:S694"/>
    <mergeCell ref="T694:U694"/>
    <mergeCell ref="M695:S695"/>
    <mergeCell ref="T695:U696"/>
    <mergeCell ref="M696:S696"/>
    <mergeCell ref="M735:S735"/>
    <mergeCell ref="T735:U735"/>
    <mergeCell ref="M736:S736"/>
    <mergeCell ref="T736:U737"/>
    <mergeCell ref="M737:S737"/>
    <mergeCell ref="M612:S612"/>
    <mergeCell ref="T612:U612"/>
    <mergeCell ref="M613:S613"/>
    <mergeCell ref="T613:U614"/>
    <mergeCell ref="M614:S614"/>
    <mergeCell ref="M653:S653"/>
    <mergeCell ref="T653:U653"/>
    <mergeCell ref="M654:S654"/>
    <mergeCell ref="T654:U655"/>
    <mergeCell ref="M655:S655"/>
    <mergeCell ref="M530:S530"/>
    <mergeCell ref="T530:U530"/>
    <mergeCell ref="M531:S531"/>
    <mergeCell ref="T531:U532"/>
    <mergeCell ref="M532:S532"/>
    <mergeCell ref="M571:S571"/>
    <mergeCell ref="T571:U571"/>
    <mergeCell ref="M572:S572"/>
    <mergeCell ref="T572:U573"/>
    <mergeCell ref="M573:S573"/>
    <mergeCell ref="M325:S325"/>
    <mergeCell ref="T325:U325"/>
    <mergeCell ref="M326:S326"/>
    <mergeCell ref="T326:U327"/>
    <mergeCell ref="M327:S327"/>
    <mergeCell ref="M366:S366"/>
    <mergeCell ref="T366:U366"/>
    <mergeCell ref="M367:S367"/>
    <mergeCell ref="T367:U368"/>
    <mergeCell ref="M368:S368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Q207:R207"/>
    <mergeCell ref="S207:T207"/>
    <mergeCell ref="O207:P207"/>
    <mergeCell ref="M202:S202"/>
    <mergeCell ref="A1227:K1228"/>
    <mergeCell ref="A1229:K1229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186:K1187"/>
    <mergeCell ref="A1188:K1188"/>
    <mergeCell ref="A1149:U1149"/>
    <mergeCell ref="B1150:C1150"/>
    <mergeCell ref="F1150:G1150"/>
    <mergeCell ref="K1150:L1150"/>
    <mergeCell ref="O1150:P1150"/>
    <mergeCell ref="Q1150:R1150"/>
    <mergeCell ref="S1150:T1150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F1070:G1070"/>
    <mergeCell ref="H1070:I1070"/>
    <mergeCell ref="A1145:K1146"/>
    <mergeCell ref="A1147:K1147"/>
    <mergeCell ref="M1146:S1146"/>
    <mergeCell ref="A1108:U1108"/>
    <mergeCell ref="B1109:C1109"/>
    <mergeCell ref="F1109:G1109"/>
    <mergeCell ref="K1109:L1109"/>
    <mergeCell ref="O1109:P1109"/>
    <mergeCell ref="Q1109:R1109"/>
    <mergeCell ref="S1109:T1109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T1146:U1147"/>
    <mergeCell ref="A1029:A1031"/>
    <mergeCell ref="B1029:B1031"/>
    <mergeCell ref="C1029:C1031"/>
    <mergeCell ref="D1029:E1029"/>
    <mergeCell ref="F1029:G1029"/>
    <mergeCell ref="H1029:I1029"/>
    <mergeCell ref="A1104:K1105"/>
    <mergeCell ref="A1106:K1106"/>
    <mergeCell ref="A1067:U1067"/>
    <mergeCell ref="B1068:C1068"/>
    <mergeCell ref="F1068:G1068"/>
    <mergeCell ref="K1068:L1068"/>
    <mergeCell ref="O1068:P1068"/>
    <mergeCell ref="Q1068:R1068"/>
    <mergeCell ref="S1068:T1068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H988:I988"/>
    <mergeCell ref="J988:K988"/>
    <mergeCell ref="L988:M988"/>
    <mergeCell ref="N988:O988"/>
    <mergeCell ref="J1029:K1029"/>
    <mergeCell ref="L1029:M1029"/>
    <mergeCell ref="N1029:O1029"/>
    <mergeCell ref="P1029:Q1029"/>
    <mergeCell ref="R1029:S1029"/>
    <mergeCell ref="M941:S941"/>
    <mergeCell ref="T941:U942"/>
    <mergeCell ref="M942:S942"/>
    <mergeCell ref="A942:K942"/>
    <mergeCell ref="A1065:K1065"/>
    <mergeCell ref="M1063:S1063"/>
    <mergeCell ref="T1063:U1063"/>
    <mergeCell ref="O986:P986"/>
    <mergeCell ref="Q986:R986"/>
    <mergeCell ref="S986:T986"/>
    <mergeCell ref="A1026:U1026"/>
    <mergeCell ref="B1027:C1027"/>
    <mergeCell ref="F1027:G1027"/>
    <mergeCell ref="K1027:L1027"/>
    <mergeCell ref="O1027:P1027"/>
    <mergeCell ref="Q1027:R1027"/>
    <mergeCell ref="S1027:T1027"/>
    <mergeCell ref="P988:Q988"/>
    <mergeCell ref="R988:S988"/>
    <mergeCell ref="A988:A990"/>
    <mergeCell ref="B988:B990"/>
    <mergeCell ref="C988:C990"/>
    <mergeCell ref="D988:E988"/>
    <mergeCell ref="F988:G988"/>
    <mergeCell ref="C947:C949"/>
    <mergeCell ref="D947:E947"/>
    <mergeCell ref="F947:G947"/>
    <mergeCell ref="A899:K900"/>
    <mergeCell ref="A901:K901"/>
    <mergeCell ref="A940:K94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D906:E906"/>
    <mergeCell ref="H906:I906"/>
    <mergeCell ref="L906:M906"/>
    <mergeCell ref="N906:O906"/>
    <mergeCell ref="Q904:R904"/>
    <mergeCell ref="S904:T904"/>
    <mergeCell ref="P906:Q906"/>
    <mergeCell ref="R906:S906"/>
    <mergeCell ref="A906:A908"/>
    <mergeCell ref="B906:B908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58:K859"/>
    <mergeCell ref="A860:K860"/>
    <mergeCell ref="A821:U821"/>
    <mergeCell ref="B822:C822"/>
    <mergeCell ref="F822:G822"/>
    <mergeCell ref="K822:L822"/>
    <mergeCell ref="O822:P822"/>
    <mergeCell ref="Q822:R822"/>
    <mergeCell ref="S822:T822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17:K818"/>
    <mergeCell ref="A819:K819"/>
    <mergeCell ref="M817:S817"/>
    <mergeCell ref="A780:U780"/>
    <mergeCell ref="B781:C781"/>
    <mergeCell ref="F781:G781"/>
    <mergeCell ref="K781:L781"/>
    <mergeCell ref="O781:P781"/>
    <mergeCell ref="Q781:R781"/>
    <mergeCell ref="S781:T781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M161:S161"/>
    <mergeCell ref="A370:U370"/>
    <mergeCell ref="A206:U206"/>
    <mergeCell ref="A165:U165"/>
    <mergeCell ref="B166:C166"/>
    <mergeCell ref="F166:G166"/>
    <mergeCell ref="K166:L166"/>
    <mergeCell ref="O166:P166"/>
    <mergeCell ref="S166:T166"/>
    <mergeCell ref="Q166:R166"/>
    <mergeCell ref="A209:A211"/>
    <mergeCell ref="B209:B211"/>
    <mergeCell ref="C209:C211"/>
    <mergeCell ref="D209:E209"/>
    <mergeCell ref="F209:G209"/>
    <mergeCell ref="H209:I209"/>
    <mergeCell ref="J209:K209"/>
    <mergeCell ref="L209:M209"/>
    <mergeCell ref="N209:O209"/>
    <mergeCell ref="P209:Q209"/>
    <mergeCell ref="R209:S209"/>
    <mergeCell ref="B207:C207"/>
    <mergeCell ref="F207:G207"/>
    <mergeCell ref="K207:L207"/>
    <mergeCell ref="T161:U161"/>
    <mergeCell ref="M162:S162"/>
    <mergeCell ref="T162:U163"/>
    <mergeCell ref="M163:S163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S125:T125"/>
    <mergeCell ref="A127:A129"/>
    <mergeCell ref="R127:S127"/>
    <mergeCell ref="B127:B129"/>
    <mergeCell ref="C127:C129"/>
    <mergeCell ref="D127:E127"/>
    <mergeCell ref="F127:G127"/>
    <mergeCell ref="H127:I127"/>
    <mergeCell ref="P127:Q127"/>
    <mergeCell ref="A161:K162"/>
    <mergeCell ref="A163:K163"/>
    <mergeCell ref="Y120:AG120"/>
    <mergeCell ref="Y121:AG121"/>
    <mergeCell ref="R86:S86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A120:K121"/>
    <mergeCell ref="A122:K122"/>
    <mergeCell ref="M120:S120"/>
    <mergeCell ref="T120:U120"/>
    <mergeCell ref="M121:S121"/>
    <mergeCell ref="T121:U122"/>
    <mergeCell ref="M122:S122"/>
    <mergeCell ref="A38:K39"/>
    <mergeCell ref="A40:K40"/>
    <mergeCell ref="T38:U38"/>
    <mergeCell ref="A45:A47"/>
    <mergeCell ref="D86:E86"/>
    <mergeCell ref="F86:G86"/>
    <mergeCell ref="H86:I86"/>
    <mergeCell ref="A83:U83"/>
    <mergeCell ref="B84:C84"/>
    <mergeCell ref="A79:K80"/>
    <mergeCell ref="A81:K81"/>
    <mergeCell ref="A86:A88"/>
    <mergeCell ref="B86:B88"/>
    <mergeCell ref="C86:C8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S43:T43"/>
    <mergeCell ref="B45:B47"/>
    <mergeCell ref="C45:C47"/>
    <mergeCell ref="D45:E45"/>
    <mergeCell ref="F45:G45"/>
    <mergeCell ref="H45:I45"/>
    <mergeCell ref="Q43:R43"/>
    <mergeCell ref="A42:U42"/>
    <mergeCell ref="B43:C43"/>
    <mergeCell ref="F43:G43"/>
    <mergeCell ref="K43:L43"/>
    <mergeCell ref="O43:P43"/>
    <mergeCell ref="J45:K45"/>
    <mergeCell ref="L45:M45"/>
    <mergeCell ref="N45:O45"/>
    <mergeCell ref="P45:Q45"/>
    <mergeCell ref="R45:S45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B4:B6"/>
    <mergeCell ref="C4:C6"/>
    <mergeCell ref="D4:E4"/>
    <mergeCell ref="F4:G4"/>
    <mergeCell ref="H4:I4"/>
    <mergeCell ref="J4:K4"/>
    <mergeCell ref="L4:M4"/>
    <mergeCell ref="N4:O4"/>
    <mergeCell ref="H250:I250"/>
    <mergeCell ref="A247:U247"/>
    <mergeCell ref="B248:C248"/>
    <mergeCell ref="F248:G248"/>
    <mergeCell ref="K248:L248"/>
    <mergeCell ref="O248:P248"/>
    <mergeCell ref="J250:K250"/>
    <mergeCell ref="L250:M250"/>
    <mergeCell ref="N250:O250"/>
    <mergeCell ref="P250:Q250"/>
    <mergeCell ref="R250:S250"/>
    <mergeCell ref="Q248:R248"/>
    <mergeCell ref="S248:T248"/>
    <mergeCell ref="A250:A252"/>
    <mergeCell ref="K289:L289"/>
    <mergeCell ref="O289:P289"/>
    <mergeCell ref="Q289:R289"/>
    <mergeCell ref="S289:T289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B330:C330"/>
    <mergeCell ref="J332:K332"/>
    <mergeCell ref="L332:M332"/>
    <mergeCell ref="N332:O332"/>
    <mergeCell ref="P332:Q332"/>
    <mergeCell ref="R332:S332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A202:K203"/>
    <mergeCell ref="A204:K204"/>
    <mergeCell ref="A243:K244"/>
    <mergeCell ref="Q371:R371"/>
    <mergeCell ref="S371:T371"/>
    <mergeCell ref="A368:K368"/>
    <mergeCell ref="M407:S407"/>
    <mergeCell ref="T407:U407"/>
    <mergeCell ref="M408:S408"/>
    <mergeCell ref="T408:U409"/>
    <mergeCell ref="M409:S409"/>
    <mergeCell ref="R414:S414"/>
    <mergeCell ref="A414:A416"/>
    <mergeCell ref="S412:T412"/>
    <mergeCell ref="B412:C412"/>
    <mergeCell ref="F412:G412"/>
    <mergeCell ref="K412:L412"/>
    <mergeCell ref="O412:P412"/>
    <mergeCell ref="A407:K408"/>
    <mergeCell ref="A409:K409"/>
    <mergeCell ref="B371:C371"/>
    <mergeCell ref="F371:G371"/>
    <mergeCell ref="K371:L371"/>
    <mergeCell ref="O371:P371"/>
    <mergeCell ref="B414:B416"/>
    <mergeCell ref="C414:C416"/>
    <mergeCell ref="D414:E414"/>
    <mergeCell ref="F414:G414"/>
    <mergeCell ref="H414:I414"/>
    <mergeCell ref="J414:K414"/>
    <mergeCell ref="L414:M414"/>
    <mergeCell ref="N414:O414"/>
    <mergeCell ref="P414:Q414"/>
    <mergeCell ref="A373:A375"/>
    <mergeCell ref="B373:B375"/>
    <mergeCell ref="C373:C375"/>
    <mergeCell ref="D373:E373"/>
    <mergeCell ref="F373:G373"/>
    <mergeCell ref="H373:I373"/>
    <mergeCell ref="Q412:R412"/>
    <mergeCell ref="J373:K373"/>
    <mergeCell ref="L373:M373"/>
    <mergeCell ref="N373:O373"/>
    <mergeCell ref="P373:Q373"/>
    <mergeCell ref="R373:S373"/>
    <mergeCell ref="A411:U411"/>
    <mergeCell ref="A452:U452"/>
    <mergeCell ref="B453:C453"/>
    <mergeCell ref="F453:G453"/>
    <mergeCell ref="K453:L453"/>
    <mergeCell ref="O453:P453"/>
    <mergeCell ref="Q453:R453"/>
    <mergeCell ref="S453:T453"/>
    <mergeCell ref="A448:K449"/>
    <mergeCell ref="A450:K450"/>
    <mergeCell ref="M448:S448"/>
    <mergeCell ref="T448:U448"/>
    <mergeCell ref="M449:S449"/>
    <mergeCell ref="T449:U450"/>
    <mergeCell ref="M450:S450"/>
    <mergeCell ref="D496:E496"/>
    <mergeCell ref="F496:G496"/>
    <mergeCell ref="H496:I496"/>
    <mergeCell ref="J496:K496"/>
    <mergeCell ref="B494:C494"/>
    <mergeCell ref="F494:G494"/>
    <mergeCell ref="K494:L494"/>
    <mergeCell ref="O494:P494"/>
    <mergeCell ref="A489:K490"/>
    <mergeCell ref="A491:K491"/>
    <mergeCell ref="M489:S489"/>
    <mergeCell ref="M490:S490"/>
    <mergeCell ref="M491:S491"/>
    <mergeCell ref="A455:A457"/>
    <mergeCell ref="B455:B457"/>
    <mergeCell ref="C455:C457"/>
    <mergeCell ref="D455:E455"/>
    <mergeCell ref="F455:G455"/>
    <mergeCell ref="H455:I455"/>
    <mergeCell ref="Q494:R494"/>
    <mergeCell ref="S494:T494"/>
    <mergeCell ref="J455:K455"/>
    <mergeCell ref="L455:M455"/>
    <mergeCell ref="N455:O455"/>
    <mergeCell ref="P455:Q455"/>
    <mergeCell ref="R455:S455"/>
    <mergeCell ref="A493:U493"/>
    <mergeCell ref="T489:U489"/>
    <mergeCell ref="T490:U491"/>
    <mergeCell ref="H578:I578"/>
    <mergeCell ref="J578:K578"/>
    <mergeCell ref="L496:M496"/>
    <mergeCell ref="N496:O496"/>
    <mergeCell ref="P496:Q496"/>
    <mergeCell ref="B576:C576"/>
    <mergeCell ref="F576:G576"/>
    <mergeCell ref="K576:L576"/>
    <mergeCell ref="O576:P576"/>
    <mergeCell ref="A571:K572"/>
    <mergeCell ref="A573:K573"/>
    <mergeCell ref="A534:U534"/>
    <mergeCell ref="B535:C535"/>
    <mergeCell ref="F535:G535"/>
    <mergeCell ref="K535:L535"/>
    <mergeCell ref="O535:P535"/>
    <mergeCell ref="Q535:R535"/>
    <mergeCell ref="S535:T535"/>
    <mergeCell ref="R496:S496"/>
    <mergeCell ref="A496:A498"/>
    <mergeCell ref="A530:K531"/>
    <mergeCell ref="A532:K532"/>
    <mergeCell ref="B496:B498"/>
    <mergeCell ref="C496:C498"/>
    <mergeCell ref="A537:A539"/>
    <mergeCell ref="B537:B539"/>
    <mergeCell ref="C537:C539"/>
    <mergeCell ref="D537:E537"/>
    <mergeCell ref="F537:G537"/>
    <mergeCell ref="H537:I537"/>
    <mergeCell ref="Q576:R576"/>
    <mergeCell ref="S576:T576"/>
    <mergeCell ref="J537:K537"/>
    <mergeCell ref="L537:M537"/>
    <mergeCell ref="N537:O537"/>
    <mergeCell ref="P537:Q537"/>
    <mergeCell ref="R537:S537"/>
    <mergeCell ref="A575:U575"/>
    <mergeCell ref="L578:M578"/>
    <mergeCell ref="N578:O578"/>
    <mergeCell ref="P578:Q578"/>
    <mergeCell ref="B658:C658"/>
    <mergeCell ref="F658:G658"/>
    <mergeCell ref="K658:L658"/>
    <mergeCell ref="O658:P658"/>
    <mergeCell ref="A653:K654"/>
    <mergeCell ref="A655:K655"/>
    <mergeCell ref="A616:U616"/>
    <mergeCell ref="B617:C617"/>
    <mergeCell ref="F617:G617"/>
    <mergeCell ref="K617:L617"/>
    <mergeCell ref="O617:P617"/>
    <mergeCell ref="Q617:R617"/>
    <mergeCell ref="S617:T617"/>
    <mergeCell ref="R578:S578"/>
    <mergeCell ref="A578:A580"/>
    <mergeCell ref="A612:K613"/>
    <mergeCell ref="A614:K614"/>
    <mergeCell ref="B578:B580"/>
    <mergeCell ref="C578:C580"/>
    <mergeCell ref="D578:E578"/>
    <mergeCell ref="F578:G578"/>
    <mergeCell ref="A619:A621"/>
    <mergeCell ref="B619:B621"/>
    <mergeCell ref="C619:C621"/>
    <mergeCell ref="D619:E619"/>
    <mergeCell ref="F619:G619"/>
    <mergeCell ref="H619:I619"/>
    <mergeCell ref="Q658:R658"/>
    <mergeCell ref="S658:T658"/>
    <mergeCell ref="J619:K619"/>
    <mergeCell ref="L619:M619"/>
    <mergeCell ref="N619:O619"/>
    <mergeCell ref="P619:Q619"/>
    <mergeCell ref="R619:S619"/>
    <mergeCell ref="A657:U657"/>
    <mergeCell ref="L660:M660"/>
    <mergeCell ref="N660:O660"/>
    <mergeCell ref="P660:Q660"/>
    <mergeCell ref="A701:A703"/>
    <mergeCell ref="B701:B703"/>
    <mergeCell ref="A735:K736"/>
    <mergeCell ref="A737:K737"/>
    <mergeCell ref="A698:U698"/>
    <mergeCell ref="B699:C699"/>
    <mergeCell ref="F699:G699"/>
    <mergeCell ref="K699:L699"/>
    <mergeCell ref="O699:P699"/>
    <mergeCell ref="Q699:R699"/>
    <mergeCell ref="S699:T699"/>
    <mergeCell ref="R660:S660"/>
    <mergeCell ref="A660:A662"/>
    <mergeCell ref="A694:K695"/>
    <mergeCell ref="A696:K696"/>
    <mergeCell ref="B660:B662"/>
    <mergeCell ref="C660:C662"/>
    <mergeCell ref="D660:E660"/>
    <mergeCell ref="F660:G660"/>
    <mergeCell ref="H660:I660"/>
    <mergeCell ref="J660:K660"/>
    <mergeCell ref="A742:A744"/>
    <mergeCell ref="B742:B744"/>
    <mergeCell ref="C742:C744"/>
    <mergeCell ref="D742:E742"/>
    <mergeCell ref="F742:G742"/>
    <mergeCell ref="A776:K777"/>
    <mergeCell ref="A778:K778"/>
    <mergeCell ref="J701:K701"/>
    <mergeCell ref="C701:C703"/>
    <mergeCell ref="D701:E701"/>
    <mergeCell ref="F701:G701"/>
    <mergeCell ref="H701:I701"/>
    <mergeCell ref="A739:U739"/>
    <mergeCell ref="B740:C740"/>
    <mergeCell ref="F740:G740"/>
    <mergeCell ref="K740:L740"/>
    <mergeCell ref="O740:P740"/>
    <mergeCell ref="Q740:R740"/>
    <mergeCell ref="S740:T740"/>
    <mergeCell ref="L701:M701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M776:S776"/>
    <mergeCell ref="T776:U776"/>
    <mergeCell ref="M777:S777"/>
    <mergeCell ref="T777:U778"/>
    <mergeCell ref="M778:S778"/>
    <mergeCell ref="A245:K245"/>
    <mergeCell ref="A284:K285"/>
    <mergeCell ref="A286:K286"/>
    <mergeCell ref="A325:K326"/>
    <mergeCell ref="A327:K327"/>
    <mergeCell ref="A366:K367"/>
    <mergeCell ref="A332:A334"/>
    <mergeCell ref="B332:B334"/>
    <mergeCell ref="C332:C334"/>
    <mergeCell ref="D332:E332"/>
    <mergeCell ref="F332:G332"/>
    <mergeCell ref="H332:I332"/>
    <mergeCell ref="B291:B293"/>
    <mergeCell ref="C291:C293"/>
    <mergeCell ref="D291:E291"/>
    <mergeCell ref="F291:G291"/>
    <mergeCell ref="H291:I291"/>
    <mergeCell ref="B250:B252"/>
    <mergeCell ref="C250:C252"/>
    <mergeCell ref="D250:E250"/>
    <mergeCell ref="F250:G250"/>
    <mergeCell ref="A288:U288"/>
    <mergeCell ref="B289:C289"/>
    <mergeCell ref="F289:G289"/>
    <mergeCell ref="A981:K982"/>
    <mergeCell ref="A983:K983"/>
    <mergeCell ref="A1022:K1023"/>
    <mergeCell ref="A1024:K1024"/>
    <mergeCell ref="A1063:K1064"/>
    <mergeCell ref="H947:I947"/>
    <mergeCell ref="F906:G906"/>
    <mergeCell ref="B945:C945"/>
    <mergeCell ref="J906:K906"/>
    <mergeCell ref="J947:K947"/>
    <mergeCell ref="F945:G945"/>
    <mergeCell ref="K945:L945"/>
    <mergeCell ref="L947:M947"/>
    <mergeCell ref="A985:U985"/>
    <mergeCell ref="B986:C986"/>
    <mergeCell ref="F986:G986"/>
    <mergeCell ref="K986:L986"/>
    <mergeCell ref="N947:O947"/>
    <mergeCell ref="A944:U944"/>
    <mergeCell ref="C906:C908"/>
    <mergeCell ref="P947:Q947"/>
    <mergeCell ref="R947:S947"/>
    <mergeCell ref="A947:A949"/>
    <mergeCell ref="B947:B949"/>
  </mergeCells>
  <phoneticPr fontId="16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Y16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2.625" bestFit="1" customWidth="1"/>
    <col min="9" max="9" width="5.375" bestFit="1" customWidth="1"/>
    <col min="13" max="14" width="13" customWidth="1"/>
    <col min="42" max="44" width="9" customWidth="1"/>
  </cols>
  <sheetData>
    <row r="1" spans="1:51" ht="14.25">
      <c r="A1" s="634" t="s">
        <v>354</v>
      </c>
      <c r="B1" s="634"/>
      <c r="C1" s="634"/>
      <c r="D1" s="634"/>
      <c r="E1" s="634"/>
      <c r="F1" s="634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</row>
    <row r="2" spans="1:51" ht="14.25" thickBot="1"/>
    <row r="3" spans="1:51">
      <c r="A3" s="606" t="str">
        <f>IF(入力!A3="","",入力!A3)</f>
        <v>測定日【関数】</v>
      </c>
      <c r="B3" s="607"/>
      <c r="C3" s="608">
        <f>IF(入力!C3="","",入力!C3)</f>
        <v>42370</v>
      </c>
      <c r="D3" s="608"/>
      <c r="E3" s="608"/>
      <c r="F3" s="609"/>
      <c r="G3" s="422"/>
      <c r="H3" s="213" t="s">
        <v>182</v>
      </c>
    </row>
    <row r="4" spans="1:51">
      <c r="A4" s="565" t="str">
        <f>IF(入力!A4="","",入力!A4)</f>
        <v>測定日【表示】</v>
      </c>
      <c r="B4" s="566"/>
      <c r="C4" s="567" t="str">
        <f>IF(入力!C4="","",入力!C4)</f>
        <v>2016.01.01</v>
      </c>
      <c r="D4" s="567"/>
      <c r="E4" s="567"/>
      <c r="F4" s="568"/>
      <c r="G4" s="422"/>
      <c r="H4" s="213" t="s">
        <v>184</v>
      </c>
    </row>
    <row r="5" spans="1:51">
      <c r="A5" s="565" t="str">
        <f>IF(入力!A5="","",入力!A5)</f>
        <v>測定場所</v>
      </c>
      <c r="B5" s="566"/>
      <c r="C5" s="567" t="str">
        <f>IF(入力!C5="","",入力!C5)</f>
        <v>●●トレーニングセンター</v>
      </c>
      <c r="D5" s="567"/>
      <c r="E5" s="567"/>
      <c r="F5" s="568"/>
      <c r="G5" s="422"/>
      <c r="H5" s="213" t="s">
        <v>186</v>
      </c>
    </row>
    <row r="6" spans="1:51">
      <c r="A6" s="565" t="str">
        <f>IF(入力!A6="","",入力!A6)</f>
        <v>チームカテゴリー</v>
      </c>
      <c r="B6" s="566"/>
      <c r="C6" s="567" t="str">
        <f>IF(入力!C6="","",入力!C6)</f>
        <v>●●チーム</v>
      </c>
      <c r="D6" s="567"/>
      <c r="E6" s="567"/>
      <c r="F6" s="568"/>
    </row>
    <row r="7" spans="1:51" ht="15" thickBot="1">
      <c r="A7" s="570" t="str">
        <f>IF(入力!A7="","",入力!A7)</f>
        <v>入力者</v>
      </c>
      <c r="B7" s="571"/>
      <c r="C7" s="635" t="str">
        <f>IF(入力!C7="","",入力!C7)</f>
        <v>○○ ○○</v>
      </c>
      <c r="D7" s="635"/>
      <c r="E7" s="635"/>
      <c r="F7" s="636"/>
    </row>
    <row r="8" spans="1:51" ht="14.25" thickBot="1">
      <c r="Q8" s="70"/>
      <c r="R8" s="70"/>
      <c r="V8" s="70"/>
      <c r="W8" s="70"/>
      <c r="X8" s="70"/>
      <c r="Y8" s="70"/>
      <c r="Z8" s="70"/>
      <c r="AA8" s="70"/>
      <c r="AB8" s="70"/>
    </row>
    <row r="9" spans="1:51">
      <c r="A9" s="562" t="s">
        <v>47</v>
      </c>
      <c r="B9" s="530" t="s">
        <v>90</v>
      </c>
      <c r="C9" s="530" t="s">
        <v>190</v>
      </c>
      <c r="D9" s="530" t="s">
        <v>191</v>
      </c>
      <c r="E9" s="530" t="s">
        <v>192</v>
      </c>
      <c r="F9" s="530" t="s">
        <v>193</v>
      </c>
      <c r="G9" s="530" t="s">
        <v>194</v>
      </c>
      <c r="H9" s="530" t="s">
        <v>347</v>
      </c>
      <c r="I9" s="530" t="s">
        <v>195</v>
      </c>
      <c r="J9" s="546" t="s">
        <v>15</v>
      </c>
      <c r="K9" s="533" t="s">
        <v>118</v>
      </c>
      <c r="L9" s="534"/>
      <c r="M9" s="534"/>
      <c r="N9" s="534"/>
      <c r="O9" s="534"/>
      <c r="P9" s="534"/>
      <c r="Q9" s="534"/>
      <c r="R9" s="535"/>
      <c r="S9" s="558" t="s">
        <v>379</v>
      </c>
      <c r="T9" s="559"/>
      <c r="U9" s="552" t="s">
        <v>197</v>
      </c>
      <c r="V9" s="553"/>
      <c r="W9" s="602" t="s">
        <v>198</v>
      </c>
      <c r="X9" s="603"/>
      <c r="Y9" s="603"/>
      <c r="Z9" s="603"/>
      <c r="AA9" s="603"/>
      <c r="AB9" s="603"/>
      <c r="AC9" s="603"/>
      <c r="AD9" s="603"/>
      <c r="AE9" s="603"/>
      <c r="AF9" s="603"/>
      <c r="AG9" s="603"/>
      <c r="AH9" s="603"/>
      <c r="AI9" s="603"/>
      <c r="AJ9" s="603"/>
      <c r="AK9" s="603"/>
      <c r="AL9" s="604"/>
      <c r="AM9" s="597" t="s">
        <v>199</v>
      </c>
      <c r="AN9" s="597"/>
      <c r="AO9" s="597"/>
      <c r="AP9" s="597"/>
      <c r="AQ9" s="597"/>
      <c r="AR9" s="598"/>
      <c r="AS9" s="581" t="s">
        <v>200</v>
      </c>
      <c r="AT9" s="582"/>
      <c r="AU9" s="576" t="s">
        <v>237</v>
      </c>
      <c r="AV9" s="576"/>
      <c r="AW9" s="576"/>
      <c r="AX9" s="577"/>
    </row>
    <row r="10" spans="1:51">
      <c r="A10" s="563"/>
      <c r="B10" s="531"/>
      <c r="C10" s="531"/>
      <c r="D10" s="531"/>
      <c r="E10" s="531"/>
      <c r="F10" s="531"/>
      <c r="G10" s="531"/>
      <c r="H10" s="531"/>
      <c r="I10" s="531"/>
      <c r="J10" s="547"/>
      <c r="K10" s="536"/>
      <c r="L10" s="537"/>
      <c r="M10" s="537"/>
      <c r="N10" s="537"/>
      <c r="O10" s="537"/>
      <c r="P10" s="537"/>
      <c r="Q10" s="537"/>
      <c r="R10" s="538"/>
      <c r="S10" s="560"/>
      <c r="T10" s="561"/>
      <c r="U10" s="554"/>
      <c r="V10" s="555"/>
      <c r="W10" s="593" t="s">
        <v>201</v>
      </c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593"/>
      <c r="AJ10" s="594"/>
      <c r="AK10" s="600" t="s">
        <v>202</v>
      </c>
      <c r="AL10" s="601"/>
      <c r="AM10" s="599" t="s">
        <v>203</v>
      </c>
      <c r="AN10" s="588"/>
      <c r="AO10" s="587" t="s">
        <v>204</v>
      </c>
      <c r="AP10" s="588"/>
      <c r="AQ10" s="587" t="s">
        <v>205</v>
      </c>
      <c r="AR10" s="588"/>
      <c r="AS10" s="583"/>
      <c r="AT10" s="584"/>
      <c r="AU10" s="579"/>
      <c r="AV10" s="579"/>
      <c r="AW10" s="579"/>
      <c r="AX10" s="580"/>
      <c r="AY10" s="70"/>
    </row>
    <row r="11" spans="1:51">
      <c r="A11" s="563"/>
      <c r="B11" s="531"/>
      <c r="C11" s="531"/>
      <c r="D11" s="531"/>
      <c r="E11" s="531"/>
      <c r="F11" s="531"/>
      <c r="G11" s="531"/>
      <c r="H11" s="531"/>
      <c r="I11" s="531"/>
      <c r="J11" s="547"/>
      <c r="K11" s="190" t="s">
        <v>11</v>
      </c>
      <c r="L11" s="191" t="s">
        <v>13</v>
      </c>
      <c r="M11" s="192" t="s">
        <v>179</v>
      </c>
      <c r="N11" s="192" t="s">
        <v>180</v>
      </c>
      <c r="O11" s="192" t="s">
        <v>206</v>
      </c>
      <c r="P11" s="192" t="s">
        <v>207</v>
      </c>
      <c r="Q11" s="544" t="s">
        <v>208</v>
      </c>
      <c r="R11" s="545"/>
      <c r="S11" s="556" t="s">
        <v>380</v>
      </c>
      <c r="T11" s="557"/>
      <c r="U11" s="542" t="s">
        <v>377</v>
      </c>
      <c r="V11" s="543"/>
      <c r="W11" s="550" t="s">
        <v>64</v>
      </c>
      <c r="X11" s="550"/>
      <c r="Y11" s="551"/>
      <c r="Z11" s="539" t="s">
        <v>73</v>
      </c>
      <c r="AA11" s="540"/>
      <c r="AB11" s="541"/>
      <c r="AC11" s="539" t="s">
        <v>350</v>
      </c>
      <c r="AD11" s="540"/>
      <c r="AE11" s="541"/>
      <c r="AF11" s="539" t="s">
        <v>353</v>
      </c>
      <c r="AG11" s="540"/>
      <c r="AH11" s="541"/>
      <c r="AI11" s="539" t="s">
        <v>211</v>
      </c>
      <c r="AJ11" s="595"/>
      <c r="AK11" s="540" t="s">
        <v>65</v>
      </c>
      <c r="AL11" s="595"/>
      <c r="AM11" s="589" t="s">
        <v>213</v>
      </c>
      <c r="AN11" s="590"/>
      <c r="AO11" s="497" t="s">
        <v>214</v>
      </c>
      <c r="AP11" s="505" t="s">
        <v>236</v>
      </c>
      <c r="AQ11" s="630" t="s">
        <v>346</v>
      </c>
      <c r="AR11" s="590"/>
      <c r="AS11" s="195" t="s">
        <v>215</v>
      </c>
      <c r="AT11" s="259" t="s">
        <v>76</v>
      </c>
      <c r="AU11" s="647" t="s">
        <v>239</v>
      </c>
      <c r="AV11" s="591"/>
      <c r="AW11" s="573" t="s">
        <v>240</v>
      </c>
      <c r="AX11" s="574"/>
      <c r="AY11" s="70"/>
    </row>
    <row r="12" spans="1:51">
      <c r="A12" s="563"/>
      <c r="B12" s="531"/>
      <c r="C12" s="531"/>
      <c r="D12" s="531"/>
      <c r="E12" s="531"/>
      <c r="F12" s="531"/>
      <c r="G12" s="531"/>
      <c r="H12" s="531"/>
      <c r="I12" s="531"/>
      <c r="J12" s="547"/>
      <c r="K12" s="179"/>
      <c r="L12" s="180"/>
      <c r="M12" s="181"/>
      <c r="N12" s="181"/>
      <c r="O12" s="181"/>
      <c r="P12" s="181"/>
      <c r="Q12" s="193" t="s">
        <v>217</v>
      </c>
      <c r="R12" s="194" t="s">
        <v>218</v>
      </c>
      <c r="S12" s="242" t="s">
        <v>176</v>
      </c>
      <c r="T12" s="182" t="s">
        <v>177</v>
      </c>
      <c r="U12" s="183" t="s">
        <v>221</v>
      </c>
      <c r="V12" s="478" t="s">
        <v>222</v>
      </c>
      <c r="W12" s="162" t="s">
        <v>221</v>
      </c>
      <c r="X12" s="164" t="s">
        <v>222</v>
      </c>
      <c r="Y12" s="164" t="s">
        <v>223</v>
      </c>
      <c r="Z12" s="162" t="s">
        <v>221</v>
      </c>
      <c r="AA12" s="164" t="s">
        <v>222</v>
      </c>
      <c r="AB12" s="164" t="s">
        <v>223</v>
      </c>
      <c r="AC12" s="162" t="s">
        <v>221</v>
      </c>
      <c r="AD12" s="164" t="s">
        <v>222</v>
      </c>
      <c r="AE12" s="164" t="s">
        <v>223</v>
      </c>
      <c r="AF12" s="162" t="s">
        <v>221</v>
      </c>
      <c r="AG12" s="164" t="s">
        <v>222</v>
      </c>
      <c r="AH12" s="164" t="s">
        <v>223</v>
      </c>
      <c r="AI12" s="162" t="s">
        <v>221</v>
      </c>
      <c r="AJ12" s="419" t="s">
        <v>222</v>
      </c>
      <c r="AK12" s="162" t="s">
        <v>221</v>
      </c>
      <c r="AL12" s="161" t="s">
        <v>222</v>
      </c>
      <c r="AM12" s="163" t="s">
        <v>224</v>
      </c>
      <c r="AN12" s="498" t="s">
        <v>225</v>
      </c>
      <c r="AO12" s="163"/>
      <c r="AP12" s="506"/>
      <c r="AQ12" s="163" t="s">
        <v>243</v>
      </c>
      <c r="AR12" s="177" t="s">
        <v>244</v>
      </c>
      <c r="AS12" s="178"/>
      <c r="AT12" s="260"/>
      <c r="AU12" s="270" t="s">
        <v>129</v>
      </c>
      <c r="AV12" s="271" t="s">
        <v>130</v>
      </c>
      <c r="AW12" s="270" t="s">
        <v>129</v>
      </c>
      <c r="AX12" s="272" t="s">
        <v>130</v>
      </c>
      <c r="AY12" s="70"/>
    </row>
    <row r="13" spans="1:51">
      <c r="A13" s="564"/>
      <c r="B13" s="532"/>
      <c r="C13" s="532"/>
      <c r="D13" s="532"/>
      <c r="E13" s="532"/>
      <c r="F13" s="532"/>
      <c r="G13" s="532"/>
      <c r="H13" s="532"/>
      <c r="I13" s="532"/>
      <c r="J13" s="548"/>
      <c r="K13" s="165" t="s">
        <v>226</v>
      </c>
      <c r="L13" s="166" t="s">
        <v>227</v>
      </c>
      <c r="M13" s="167" t="s">
        <v>245</v>
      </c>
      <c r="N13" s="167" t="s">
        <v>245</v>
      </c>
      <c r="O13" s="167" t="s">
        <v>227</v>
      </c>
      <c r="P13" s="167" t="s">
        <v>228</v>
      </c>
      <c r="Q13" s="210" t="s">
        <v>226</v>
      </c>
      <c r="R13" s="211" t="s">
        <v>226</v>
      </c>
      <c r="S13" s="168" t="s">
        <v>178</v>
      </c>
      <c r="T13" s="169" t="s">
        <v>178</v>
      </c>
      <c r="U13" s="172" t="s">
        <v>178</v>
      </c>
      <c r="V13" s="176" t="s">
        <v>178</v>
      </c>
      <c r="W13" s="175" t="s">
        <v>226</v>
      </c>
      <c r="X13" s="173" t="s">
        <v>226</v>
      </c>
      <c r="Y13" s="173" t="s">
        <v>226</v>
      </c>
      <c r="Z13" s="171" t="s">
        <v>226</v>
      </c>
      <c r="AA13" s="173" t="s">
        <v>226</v>
      </c>
      <c r="AB13" s="173" t="s">
        <v>226</v>
      </c>
      <c r="AC13" s="171" t="s">
        <v>226</v>
      </c>
      <c r="AD13" s="173" t="s">
        <v>226</v>
      </c>
      <c r="AE13" s="173" t="s">
        <v>226</v>
      </c>
      <c r="AF13" s="171" t="s">
        <v>226</v>
      </c>
      <c r="AG13" s="173" t="s">
        <v>226</v>
      </c>
      <c r="AH13" s="173" t="s">
        <v>226</v>
      </c>
      <c r="AI13" s="171" t="s">
        <v>230</v>
      </c>
      <c r="AJ13" s="420" t="s">
        <v>230</v>
      </c>
      <c r="AK13" s="171" t="s">
        <v>230</v>
      </c>
      <c r="AL13" s="174" t="s">
        <v>230</v>
      </c>
      <c r="AM13" s="170" t="s">
        <v>226</v>
      </c>
      <c r="AN13" s="499" t="s">
        <v>226</v>
      </c>
      <c r="AO13" s="496" t="s">
        <v>226</v>
      </c>
      <c r="AP13" s="499" t="s">
        <v>114</v>
      </c>
      <c r="AQ13" s="496" t="s">
        <v>226</v>
      </c>
      <c r="AR13" s="196" t="s">
        <v>226</v>
      </c>
      <c r="AS13" s="197" t="s">
        <v>230</v>
      </c>
      <c r="AT13" s="261" t="s">
        <v>231</v>
      </c>
      <c r="AU13" s="273" t="s">
        <v>238</v>
      </c>
      <c r="AV13" s="274" t="s">
        <v>238</v>
      </c>
      <c r="AW13" s="274" t="s">
        <v>238</v>
      </c>
      <c r="AX13" s="275" t="s">
        <v>238</v>
      </c>
      <c r="AY13" s="70"/>
    </row>
    <row r="14" spans="1:51">
      <c r="A14" s="96">
        <f>IF(入力!A14="","",入力!A14)</f>
        <v>1</v>
      </c>
      <c r="B14" s="185" t="str">
        <f>IF(入力!B14="","",入力!B14)</f>
        <v>■■　■■</v>
      </c>
      <c r="C14" s="185" t="str">
        <f>IF(入力!C14="","",入力!C14)</f>
        <v>□□　□□</v>
      </c>
      <c r="D14" s="227">
        <f>IF(入力!D14="","",入力!D14)</f>
        <v>37257</v>
      </c>
      <c r="E14" s="350">
        <f>IF(入力!E14="", IF(D14="","",DATEDIF(D14,入力!$C$3,"Y")),入力!E14)</f>
        <v>14</v>
      </c>
      <c r="F14" s="350" t="str">
        <f>IF(入力!F14="","",入力!F14)</f>
        <v>女</v>
      </c>
      <c r="G14" s="185" t="str">
        <f>IF(入力!G14="","",入力!G14)</f>
        <v>愛知県</v>
      </c>
      <c r="H14" s="185" t="str">
        <f>IF(入力!H14="","",入力!H14)</f>
        <v>◆◆◆中学校</v>
      </c>
      <c r="I14" s="350" t="str">
        <f>IF(入力!I14="","",入力!I14)</f>
        <v>右</v>
      </c>
      <c r="J14" s="350" t="str">
        <f>IF(入力!J14="","",入力!J14)</f>
        <v>WS</v>
      </c>
      <c r="K14" s="159">
        <f>IF(入力!K14="","",入力!K14)</f>
        <v>172.7</v>
      </c>
      <c r="L14" s="83">
        <f>IF(入力!L14="","",入力!L14)</f>
        <v>54.7</v>
      </c>
      <c r="M14" s="83">
        <f>IF(入力!M14="","",入力!M14)</f>
        <v>8.5</v>
      </c>
      <c r="N14" s="83">
        <f>IF(入力!N14="","",入力!N14)</f>
        <v>11</v>
      </c>
      <c r="O14" s="83">
        <f>IF(OR(入力!L14="",入力!M14="",入力!N14=""),"",(入力!L14-(入力!L14*(4.57/(1.0888-0.00153*(入力!M14+入力!N14))-4.142)*100)/100))</f>
        <v>45.207662426048067</v>
      </c>
      <c r="P14" s="83">
        <f>IF(入力!P14="", IF(K14="","",L14/POWER(K14/100,2)),入力!P14)</f>
        <v>18.34014019645744</v>
      </c>
      <c r="Q14" s="189">
        <f>IF(入力!Q14="","",入力!Q14)</f>
        <v>228</v>
      </c>
      <c r="R14" s="244">
        <f>IF(入力!R14="","",入力!R14)</f>
        <v>227</v>
      </c>
      <c r="S14" s="104">
        <f>IF(入力!S14="","",入力!S14)</f>
        <v>3.29</v>
      </c>
      <c r="T14" s="522">
        <f>IF(入力!T14="","",入力!T14)</f>
        <v>3.28</v>
      </c>
      <c r="U14" s="108">
        <f>IF(入力!U14="","",入力!U14)</f>
        <v>5.0199999999999996</v>
      </c>
      <c r="V14" s="493">
        <f>IF(入力!V14="","",入力!V14)</f>
        <v>4.92</v>
      </c>
      <c r="W14" s="492">
        <f>IF(入力!W14="","",入力!W14)</f>
        <v>278</v>
      </c>
      <c r="X14" s="246">
        <f>IF(入力!X14="","",入力!X14)</f>
        <v>275</v>
      </c>
      <c r="Y14" s="206">
        <f>IF(入力!Y14="", IF(入力!W14="",IF(入力!X14="","",入力!X14-入力!Q14),IF(入力!X14="",入力!W14-入力!Q14,IF(入力!W14&gt;入力!X14,入力!W14-入力!Q14,入力!X14-入力!Q14))),入力!Y14)</f>
        <v>50</v>
      </c>
      <c r="Z14" s="206">
        <f>IF(入力!Z14="","",入力!Z14)</f>
        <v>291</v>
      </c>
      <c r="AA14" s="206">
        <f>IF(入力!AA14="","",入力!AA14)</f>
        <v>297</v>
      </c>
      <c r="AB14" s="206">
        <f>IF(入力!AB14="", IF(入力!Z14="",IF(入力!AA14="","",入力!AA14-入力!Q14),IF(入力!AA14="",入力!Z14-入力!Q14,IF(入力!Z14&gt;入力!AA14,入力!Z14-入力!Q14,入力!AA14-入力!Q14))),入力!AB14)</f>
        <v>69</v>
      </c>
      <c r="AC14" s="206">
        <f>IF(入力!AC14="","",入力!AC14)</f>
        <v>278</v>
      </c>
      <c r="AD14" s="206">
        <f>IF(入力!AD14="","",入力!AD14)</f>
        <v>275</v>
      </c>
      <c r="AE14" s="206">
        <f>IF(入力!AE14="", IF(入力!AC14="",IF(入力!AD14="","",入力!AD14-入力!Q14),IF(入力!AD14="",入力!AC14-入力!Q14,IF(入力!AC14&gt;入力!AD14,入力!AC14-入力!Q14,入力!AD14-入力!Q14))),入力!AE14)</f>
        <v>50</v>
      </c>
      <c r="AF14" s="206">
        <f>IF(入力!AF14="","",入力!AF14)</f>
        <v>277</v>
      </c>
      <c r="AG14" s="206">
        <f>IF(入力!AG14="","",入力!AG14)</f>
        <v>275</v>
      </c>
      <c r="AH14" s="206">
        <f>IF(入力!AH14="", IF(入力!AF14="",IF(入力!AG14="","",入力!AG14-入力!Q14),IF(入力!AG14="",入力!AF14-入力!Q14,IF(入力!AF14&gt;入力!AG14,入力!AF14-入力!Q14,入力!AG14-入力!Q14))),入力!AH14)</f>
        <v>49</v>
      </c>
      <c r="AI14" s="205">
        <f>IF(入力!AI14="","",入力!AI14)</f>
        <v>6.91</v>
      </c>
      <c r="AJ14" s="126">
        <f>IF(入力!AJ14="","",入力!AJ14)</f>
        <v>6.91</v>
      </c>
      <c r="AK14" s="202">
        <f>IF(入力!AK14="","",入力!AK14)</f>
        <v>10.7</v>
      </c>
      <c r="AL14" s="204">
        <f>IF(入力!AL14="","",入力!AL14)</f>
        <v>12.6</v>
      </c>
      <c r="AM14" s="510">
        <f>IF(入力!AM14="","",入力!AM14)</f>
        <v>16</v>
      </c>
      <c r="AN14" s="244">
        <f>IF(入力!AN14="","",入力!AN14)</f>
        <v>12</v>
      </c>
      <c r="AO14" s="510">
        <f>IF(入力!AO14="","",入力!AO14)</f>
        <v>207</v>
      </c>
      <c r="AP14" s="244">
        <f>IF(入力!AP14="","",入力!AP14)</f>
        <v>4</v>
      </c>
      <c r="AQ14" s="510">
        <f>IF(入力!AQ14="","",入力!AQ14)</f>
        <v>86</v>
      </c>
      <c r="AR14" s="244">
        <f>IF(入力!AR14="","",入力!AR14)</f>
        <v>88</v>
      </c>
      <c r="AS14" s="134">
        <f>IF(入力!AS14="","",入力!AS14)</f>
        <v>1320</v>
      </c>
      <c r="AT14" s="265">
        <f>IF(入力!AT14="","",入力!AT14)</f>
        <v>34</v>
      </c>
      <c r="AU14" s="128">
        <f>IF(入力!AU14="","",入力!AU14)</f>
        <v>32.1</v>
      </c>
      <c r="AV14" s="268">
        <f>IF(入力!AV14="","",入力!AV14)</f>
        <v>29.1</v>
      </c>
      <c r="AW14" s="128">
        <f>IF(入力!AW14="","",入力!AW14)</f>
        <v>33.299999999999997</v>
      </c>
      <c r="AX14" s="269">
        <f>IF(入力!AX14="","",入力!AX14)</f>
        <v>29</v>
      </c>
      <c r="AY14" s="70"/>
    </row>
    <row r="15" spans="1:51">
      <c r="A15" s="96">
        <f>IF(入力!A15="","",入力!A15)</f>
        <v>2</v>
      </c>
      <c r="B15" s="185" t="str">
        <f>IF(入力!B15="","",入力!B15)</f>
        <v>■■　■■</v>
      </c>
      <c r="C15" s="185" t="str">
        <f>IF(入力!C15="","",入力!C15)</f>
        <v>□□　□□</v>
      </c>
      <c r="D15" s="227">
        <f>IF(入力!D15="","",入力!D15)</f>
        <v>37289</v>
      </c>
      <c r="E15" s="417">
        <f>IF(入力!E15="", IF(D15="","",DATEDIF(D15,入力!$C$3,"Y")),入力!E15)</f>
        <v>13</v>
      </c>
      <c r="F15" s="350" t="str">
        <f>IF(入力!F15="","",入力!F15)</f>
        <v>女</v>
      </c>
      <c r="G15" s="185" t="str">
        <f>IF(入力!G15="","",入力!G15)</f>
        <v>東京都</v>
      </c>
      <c r="H15" s="185" t="str">
        <f>IF(入力!H15="","",入力!H15)</f>
        <v>◆◆学園中学校</v>
      </c>
      <c r="I15" s="350" t="str">
        <f>IF(入力!I15="","",入力!I15)</f>
        <v>右</v>
      </c>
      <c r="J15" s="350" t="str">
        <f>IF(入力!J15="","",入力!J15)</f>
        <v>WS・MB</v>
      </c>
      <c r="K15" s="159">
        <f>IF(入力!K15="","",入力!K15)</f>
        <v>167.9</v>
      </c>
      <c r="L15" s="83">
        <f>IF(入力!L15="","",入力!L15)</f>
        <v>54.1</v>
      </c>
      <c r="M15" s="83">
        <f>IF(入力!M15="","",入力!M15)</f>
        <v>11</v>
      </c>
      <c r="N15" s="83">
        <f>IF(入力!N15="","",入力!N15)</f>
        <v>12.5</v>
      </c>
      <c r="O15" s="83">
        <f>IF(OR(入力!L15="",入力!M15="",入力!N15=""),"",(入力!L15-(入力!L15*(4.57/(1.0888-0.00153*(入力!M15+入力!N15))-4.142)*100)/100))</f>
        <v>43.354661283474769</v>
      </c>
      <c r="P15" s="83">
        <f>IF(入力!P15="", IF(K15="","",L15/POWER(K15/100,2)),入力!P15)</f>
        <v>19.190923438147937</v>
      </c>
      <c r="Q15" s="189">
        <f>IF(入力!Q15="","",入力!Q15)</f>
        <v>219</v>
      </c>
      <c r="R15" s="244">
        <f>IF(入力!R15="","",入力!R15)</f>
        <v>216</v>
      </c>
      <c r="S15" s="201">
        <f>IF(入力!S15="","",入力!S15)</f>
        <v>3.34</v>
      </c>
      <c r="T15" s="200">
        <f>IF(入力!T15="","",入力!T15)</f>
        <v>3.24</v>
      </c>
      <c r="U15" s="108">
        <f>IF(入力!U15="","",入力!U15)</f>
        <v>4.99</v>
      </c>
      <c r="V15" s="493">
        <f>IF(入力!V15="","",入力!V15)</f>
        <v>4.87</v>
      </c>
      <c r="W15" s="492">
        <f>IF(入力!W15="","",入力!W15)</f>
        <v>274</v>
      </c>
      <c r="X15" s="246">
        <f>IF(入力!X15="","",入力!X15)</f>
        <v>278</v>
      </c>
      <c r="Y15" s="206">
        <f>IF(入力!Y15="", IF(入力!W15="",IF(入力!X15="","",入力!X15-入力!Q15),IF(入力!X15="",入力!W15-入力!Q15,IF(入力!W15&gt;入力!X15,入力!W15-入力!Q15,入力!X15-入力!Q15))),入力!Y15)</f>
        <v>59</v>
      </c>
      <c r="Z15" s="206">
        <f>IF(入力!Z15="","",入力!Z15)</f>
        <v>284</v>
      </c>
      <c r="AA15" s="206">
        <f>IF(入力!AA15="","",入力!AA15)</f>
        <v>283</v>
      </c>
      <c r="AB15" s="206">
        <f>IF(入力!AB15="", IF(入力!Z15="",IF(入力!AA15="","",入力!AA15-入力!Q15),IF(入力!AA15="",入力!Z15-入力!Q15,IF(入力!Z15&gt;入力!AA15,入力!Z15-入力!Q15,入力!AA15-入力!Q15))),入力!AB15)</f>
        <v>65</v>
      </c>
      <c r="AC15" s="206">
        <f>IF(入力!AC15="","",入力!AC15)</f>
        <v>266</v>
      </c>
      <c r="AD15" s="206">
        <f>IF(入力!AD15="","",入力!AD15)</f>
        <v>270</v>
      </c>
      <c r="AE15" s="206">
        <f>IF(入力!AE15="", IF(入力!AC15="",IF(入力!AD15="","",入力!AD15-入力!Q15),IF(入力!AD15="",入力!AC15-入力!Q15,IF(入力!AC15&gt;入力!AD15,入力!AC15-入力!Q15,入力!AD15-入力!Q15))),入力!AE15)</f>
        <v>51</v>
      </c>
      <c r="AF15" s="206">
        <f>IF(入力!AF15="","",入力!AF15)</f>
        <v>270</v>
      </c>
      <c r="AG15" s="206">
        <f>IF(入力!AG15="","",入力!AG15)</f>
        <v>267</v>
      </c>
      <c r="AH15" s="206">
        <f>IF(入力!AH15="", IF(入力!AF15="",IF(入力!AG15="","",入力!AG15-入力!Q15),IF(入力!AG15="",入力!AF15-入力!Q15,IF(入力!AF15&gt;入力!AG15,入力!AF15-入力!Q15,入力!AG15-入力!Q15))),入力!AH15)</f>
        <v>51</v>
      </c>
      <c r="AI15" s="205">
        <f>IF(入力!AI15="","",入力!AI15)</f>
        <v>7.81</v>
      </c>
      <c r="AJ15" s="126">
        <f>IF(入力!AJ15="","",入力!AJ15)</f>
        <v>7.79</v>
      </c>
      <c r="AK15" s="202">
        <f>IF(入力!AK15="","",入力!AK15)</f>
        <v>9.5</v>
      </c>
      <c r="AL15" s="204">
        <f>IF(入力!AL15="","",入力!AL15)</f>
        <v>9.1</v>
      </c>
      <c r="AM15" s="510">
        <f>IF(入力!AM15="","",入力!AM15)</f>
        <v>-10</v>
      </c>
      <c r="AN15" s="244">
        <f>IF(入力!AN15="","",入力!AN15)</f>
        <v>5</v>
      </c>
      <c r="AO15" s="510">
        <f>IF(入力!AO15="","",入力!AO15)</f>
        <v>168</v>
      </c>
      <c r="AP15" s="244">
        <f>IF(入力!AP15="","",入力!AP15)</f>
        <v>3</v>
      </c>
      <c r="AQ15" s="510">
        <f>IF(入力!AQ15="","",入力!AQ15)</f>
        <v>85</v>
      </c>
      <c r="AR15" s="244">
        <f>IF(入力!AR15="","",入力!AR15)</f>
        <v>89</v>
      </c>
      <c r="AS15" s="134">
        <f>IF(入力!AS15="","",入力!AS15)</f>
        <v>1000</v>
      </c>
      <c r="AT15" s="265">
        <f>IF(入力!AT15="","",入力!AT15)</f>
        <v>32</v>
      </c>
      <c r="AU15" s="128">
        <f>IF(入力!AU15="","",入力!AU15)</f>
        <v>31.8</v>
      </c>
      <c r="AV15" s="268">
        <f>IF(入力!AV15="","",入力!AV15)</f>
        <v>30.9</v>
      </c>
      <c r="AW15" s="128">
        <f>IF(入力!AW15="","",入力!AW15)</f>
        <v>32.1</v>
      </c>
      <c r="AX15" s="269">
        <f>IF(入力!AX15="","",入力!AX15)</f>
        <v>30</v>
      </c>
      <c r="AY15" s="70"/>
    </row>
    <row r="16" spans="1:51">
      <c r="A16" s="96">
        <f>IF(入力!A16="","",入力!A16)</f>
        <v>3</v>
      </c>
      <c r="B16" s="185" t="str">
        <f>IF(入力!B16="","",入力!B16)</f>
        <v>■■　■■</v>
      </c>
      <c r="C16" s="185" t="str">
        <f>IF(入力!C16="","",入力!C16)</f>
        <v>□□　□□</v>
      </c>
      <c r="D16" s="227">
        <f>IF(入力!D16="","",入力!D16)</f>
        <v>37318</v>
      </c>
      <c r="E16" s="417">
        <f>IF(入力!E16="", IF(D16="","",DATEDIF(D16,入力!$C$3,"Y")),入力!E16)</f>
        <v>13</v>
      </c>
      <c r="F16" s="350" t="str">
        <f>IF(入力!F16="","",入力!F16)</f>
        <v>女</v>
      </c>
      <c r="G16" s="185" t="str">
        <f>IF(入力!G16="","",入力!G16)</f>
        <v>大阪府</v>
      </c>
      <c r="H16" s="185" t="str">
        <f>IF(入力!H16="","",入力!H16)</f>
        <v>◆◆市立東中学校</v>
      </c>
      <c r="I16" s="350" t="str">
        <f>IF(入力!I16="","",入力!I16)</f>
        <v>右</v>
      </c>
      <c r="J16" s="350" t="str">
        <f>IF(入力!J16="","",入力!J16)</f>
        <v>S</v>
      </c>
      <c r="K16" s="159">
        <f>IF(入力!K16="","",入力!K16)</f>
        <v>166.9</v>
      </c>
      <c r="L16" s="83">
        <f>IF(入力!L16="","",入力!L16)</f>
        <v>65.7</v>
      </c>
      <c r="M16" s="83">
        <f>IF(入力!M16="","",入力!M16)</f>
        <v>16</v>
      </c>
      <c r="N16" s="83">
        <f>IF(入力!N16="","",入力!N16)</f>
        <v>13.5</v>
      </c>
      <c r="O16" s="83">
        <f>IF(OR(入力!L16="",入力!M16="",入力!N16=""),"",(入力!L16-(入力!L16*(4.57/(1.0888-0.00153*(入力!M16+入力!N16))-4.142)*100)/100))</f>
        <v>50.142259011272785</v>
      </c>
      <c r="P16" s="83">
        <f>IF(入力!P16="", IF(K16="","",L16/POWER(K16/100,2)),入力!P16)</f>
        <v>23.585913214609196</v>
      </c>
      <c r="Q16" s="189">
        <f>IF(入力!Q16="","",入力!Q16)</f>
        <v>218.5</v>
      </c>
      <c r="R16" s="244">
        <f>IF(入力!R16="","",入力!R16)</f>
        <v>214.5</v>
      </c>
      <c r="S16" s="201">
        <f>IF(入力!S16="","",入力!S16)</f>
        <v>3.4</v>
      </c>
      <c r="T16" s="200">
        <f>IF(入力!T16="","",入力!T16)</f>
        <v>3.44</v>
      </c>
      <c r="U16" s="108">
        <f>IF(入力!U16="","",入力!U16)</f>
        <v>5.33</v>
      </c>
      <c r="V16" s="493">
        <f>IF(入力!V16="","",入力!V16)</f>
        <v>4.97</v>
      </c>
      <c r="W16" s="492">
        <f>IF(入力!W16="","",入力!W16)</f>
        <v>270</v>
      </c>
      <c r="X16" s="246">
        <f>IF(入力!X16="","",入力!X16)</f>
        <v>273</v>
      </c>
      <c r="Y16" s="206">
        <f>IF(入力!Y16="", IF(入力!W16="",IF(入力!X16="","",入力!X16-入力!Q16),IF(入力!X16="",入力!W16-入力!Q16,IF(入力!W16&gt;入力!X16,入力!W16-入力!Q16,入力!X16-入力!Q16))),入力!Y16)</f>
        <v>54.5</v>
      </c>
      <c r="Z16" s="206">
        <f>IF(入力!Z16="","",入力!Z16)</f>
        <v>281</v>
      </c>
      <c r="AA16" s="206">
        <f>IF(入力!AA16="","",入力!AA16)</f>
        <v>283</v>
      </c>
      <c r="AB16" s="206">
        <f>IF(入力!AB16="", IF(入力!Z16="",IF(入力!AA16="","",入力!AA16-入力!Q16),IF(入力!AA16="",入力!Z16-入力!Q16,IF(入力!Z16&gt;入力!AA16,入力!Z16-入力!Q16,入力!AA16-入力!Q16))),入力!AB16)</f>
        <v>64.5</v>
      </c>
      <c r="AC16" s="206">
        <f>IF(入力!AC16="","",入力!AC16)</f>
        <v>270</v>
      </c>
      <c r="AD16" s="206">
        <f>IF(入力!AD16="","",入力!AD16)</f>
        <v>266</v>
      </c>
      <c r="AE16" s="206">
        <f>IF(入力!AE16="", IF(入力!AC16="",IF(入力!AD16="","",入力!AD16-入力!Q16),IF(入力!AD16="",入力!AC16-入力!Q16,IF(入力!AC16&gt;入力!AD16,入力!AC16-入力!Q16,入力!AD16-入力!Q16))),入力!AE16)</f>
        <v>51.5</v>
      </c>
      <c r="AF16" s="206">
        <f>IF(入力!AF16="","",入力!AF16)</f>
        <v>269</v>
      </c>
      <c r="AG16" s="206">
        <f>IF(入力!AG16="","",入力!AG16)</f>
        <v>270</v>
      </c>
      <c r="AH16" s="206">
        <f>IF(入力!AH16="", IF(入力!AF16="",IF(入力!AG16="","",入力!AG16-入力!Q16),IF(入力!AG16="",入力!AF16-入力!Q16,IF(入力!AF16&gt;入力!AG16,入力!AF16-入力!Q16,入力!AG16-入力!Q16))),入力!AH16)</f>
        <v>51.5</v>
      </c>
      <c r="AI16" s="205">
        <f>IF(入力!AI16="","",入力!AI16)</f>
        <v>7.18</v>
      </c>
      <c r="AJ16" s="126">
        <f>IF(入力!AJ16="","",入力!AJ16)</f>
        <v>6.98</v>
      </c>
      <c r="AK16" s="202">
        <f>IF(入力!AK16="","",入力!AK16)</f>
        <v>9.5</v>
      </c>
      <c r="AL16" s="204">
        <f>IF(入力!AL16="","",入力!AL16)</f>
        <v>9.6</v>
      </c>
      <c r="AM16" s="510">
        <f>IF(入力!AM16="","",入力!AM16)</f>
        <v>16</v>
      </c>
      <c r="AN16" s="244">
        <f>IF(入力!AN16="","",入力!AN16)</f>
        <v>5</v>
      </c>
      <c r="AO16" s="510">
        <f>IF(入力!AO16="","",入力!AO16)</f>
        <v>180</v>
      </c>
      <c r="AP16" s="244">
        <f>IF(入力!AP16="","",入力!AP16)</f>
        <v>22</v>
      </c>
      <c r="AQ16" s="510">
        <f>IF(入力!AQ16="","",入力!AQ16)</f>
        <v>82</v>
      </c>
      <c r="AR16" s="244">
        <f>IF(入力!AR16="","",入力!AR16)</f>
        <v>87</v>
      </c>
      <c r="AS16" s="134">
        <f>IF(入力!AS16="","",入力!AS16)</f>
        <v>800</v>
      </c>
      <c r="AT16" s="265">
        <f>IF(入力!AT16="","",入力!AT16)</f>
        <v>25</v>
      </c>
      <c r="AU16" s="128">
        <f>IF(入力!AU16="","",入力!AU16)</f>
        <v>38.700000000000003</v>
      </c>
      <c r="AV16" s="268">
        <f>IF(入力!AV16="","",入力!AV16)</f>
        <v>37.6</v>
      </c>
      <c r="AW16" s="128">
        <f>IF(入力!AW16="","",入力!AW16)</f>
        <v>39.9</v>
      </c>
      <c r="AX16" s="269">
        <f>IF(入力!AX16="","",入力!AX16)</f>
        <v>38.200000000000003</v>
      </c>
      <c r="AY16" s="70"/>
    </row>
    <row r="17" spans="1:51">
      <c r="A17" s="96">
        <f>IF(入力!A17="","",入力!A17)</f>
        <v>4</v>
      </c>
      <c r="B17" s="185" t="str">
        <f>IF(入力!B17="","",入力!B17)</f>
        <v>■■　■■</v>
      </c>
      <c r="C17" s="185" t="str">
        <f>IF(入力!C17="","",入力!C17)</f>
        <v>□□　□□</v>
      </c>
      <c r="D17" s="227">
        <f>IF(入力!D17="","",入力!D17)</f>
        <v>37350</v>
      </c>
      <c r="E17" s="417">
        <f>IF(入力!E17="", IF(D17="","",DATEDIF(D17,入力!$C$3,"Y")),入力!E17)</f>
        <v>13</v>
      </c>
      <c r="F17" s="350" t="str">
        <f>IF(入力!F17="","",入力!F17)</f>
        <v>女</v>
      </c>
      <c r="G17" s="185" t="str">
        <f>IF(入力!G17="","",入力!G17)</f>
        <v>神奈川県</v>
      </c>
      <c r="H17" s="185" t="str">
        <f>IF(入力!H17="","",入力!H17)</f>
        <v>◆◆市立西中学校</v>
      </c>
      <c r="I17" s="350" t="str">
        <f>IF(入力!I17="","",入力!I17)</f>
        <v>左</v>
      </c>
      <c r="J17" s="350" t="str">
        <f>IF(入力!J17="","",入力!J17)</f>
        <v>ＷＳ・OP</v>
      </c>
      <c r="K17" s="159">
        <f>IF(入力!K17="","",入力!K17)</f>
        <v>167.5</v>
      </c>
      <c r="L17" s="83">
        <f>IF(入力!L17="","",入力!L17)</f>
        <v>56.8</v>
      </c>
      <c r="M17" s="83">
        <f>IF(入力!M17="","",入力!M17)</f>
        <v>16.5</v>
      </c>
      <c r="N17" s="83">
        <f>IF(入力!N17="","",入力!N17)</f>
        <v>9.5</v>
      </c>
      <c r="O17" s="83">
        <f>IF(OR(入力!L17="",入力!M17="",入力!N17=""),"",(入力!L17-(入力!L17*(4.57/(1.0888-0.00153*(入力!M17+入力!N17))-4.142)*100)/100))</f>
        <v>44.61941212941602</v>
      </c>
      <c r="P17" s="83">
        <f>IF(入力!P17="", IF(K17="","",L17/POWER(K17/100,2)),入力!P17)</f>
        <v>20.245043439518824</v>
      </c>
      <c r="Q17" s="189">
        <f>IF(入力!Q17="","",入力!Q17)</f>
        <v>218.5</v>
      </c>
      <c r="R17" s="244">
        <f>IF(入力!R17="","",入力!R17)</f>
        <v>216.5</v>
      </c>
      <c r="S17" s="201">
        <f>IF(入力!S17="","",入力!S17)</f>
        <v>3.4</v>
      </c>
      <c r="T17" s="200">
        <f>IF(入力!T17="","",入力!T17)</f>
        <v>3.41</v>
      </c>
      <c r="U17" s="108">
        <f>IF(入力!U17="","",入力!U17)</f>
        <v>5.35</v>
      </c>
      <c r="V17" s="109">
        <f>IF(入力!V17="","",入力!V17)</f>
        <v>4.97</v>
      </c>
      <c r="W17" s="245">
        <f>IF(入力!W17="","",入力!W17)</f>
        <v>275</v>
      </c>
      <c r="X17" s="246">
        <f>IF(入力!X17="","",入力!X17)</f>
        <v>276</v>
      </c>
      <c r="Y17" s="206">
        <f>IF(入力!Y17="", IF(入力!W17="",IF(入力!X17="","",入力!X17-入力!Q17),IF(入力!X17="",入力!W17-入力!Q17,IF(入力!W17&gt;入力!X17,入力!W17-入力!Q17,入力!X17-入力!Q17))),入力!Y17)</f>
        <v>57.5</v>
      </c>
      <c r="Z17" s="206">
        <f>IF(入力!Z17="","",入力!Z17)</f>
        <v>281</v>
      </c>
      <c r="AA17" s="206">
        <f>IF(入力!AA17="","",入力!AA17)</f>
        <v>278</v>
      </c>
      <c r="AB17" s="206">
        <f>IF(入力!AB17="", IF(入力!Z17="",IF(入力!AA17="","",入力!AA17-入力!Q17),IF(入力!AA17="",入力!Z17-入力!Q17,IF(入力!Z17&gt;入力!AA17,入力!Z17-入力!Q17,入力!AA17-入力!Q17))),入力!AB17)</f>
        <v>62.5</v>
      </c>
      <c r="AC17" s="206">
        <f>IF(入力!AC17="","",入力!AC17)</f>
        <v>268</v>
      </c>
      <c r="AD17" s="206">
        <f>IF(入力!AD17="","",入力!AD17)</f>
        <v>271</v>
      </c>
      <c r="AE17" s="206">
        <f>IF(入力!AE17="", IF(入力!AC17="",IF(入力!AD17="","",入力!AD17-入力!Q17),IF(入力!AD17="",入力!AC17-入力!Q17,IF(入力!AC17&gt;入力!AD17,入力!AC17-入力!Q17,入力!AD17-入力!Q17))),入力!AE17)</f>
        <v>52.5</v>
      </c>
      <c r="AF17" s="206">
        <f>IF(入力!AF17="","",入力!AF17)</f>
        <v>269</v>
      </c>
      <c r="AG17" s="206">
        <f>IF(入力!AG17="","",入力!AG17)</f>
        <v>266</v>
      </c>
      <c r="AH17" s="206">
        <f>IF(入力!AH17="", IF(入力!AF17="",IF(入力!AG17="","",入力!AG17-入力!Q17),IF(入力!AG17="",入力!AF17-入力!Q17,IF(入力!AF17&gt;入力!AG17,入力!AF17-入力!Q17,入力!AG17-入力!Q17))),入力!AH17)</f>
        <v>50.5</v>
      </c>
      <c r="AI17" s="205">
        <f>IF(入力!AI17="","",入力!AI17)</f>
        <v>7.63</v>
      </c>
      <c r="AJ17" s="126">
        <f>IF(入力!AJ17="","",入力!AJ17)</f>
        <v>6.78</v>
      </c>
      <c r="AK17" s="202">
        <f>IF(入力!AK17="","",入力!AK17)</f>
        <v>7.4</v>
      </c>
      <c r="AL17" s="204">
        <f>IF(入力!AL17="","",入力!AL17)</f>
        <v>8.1999999999999993</v>
      </c>
      <c r="AM17" s="510">
        <f>IF(入力!AM17="","",入力!AM17)</f>
        <v>8.5</v>
      </c>
      <c r="AN17" s="244">
        <f>IF(入力!AN17="","",入力!AN17)</f>
        <v>6</v>
      </c>
      <c r="AO17" s="510">
        <f>IF(入力!AO17="","",入力!AO17)</f>
        <v>153</v>
      </c>
      <c r="AP17" s="244">
        <f>IF(入力!AP17="","",入力!AP17)</f>
        <v>12</v>
      </c>
      <c r="AQ17" s="510">
        <f>IF(入力!AQ17="","",入力!AQ17)</f>
        <v>85</v>
      </c>
      <c r="AR17" s="244">
        <f>IF(入力!AR17="","",入力!AR17)</f>
        <v>82</v>
      </c>
      <c r="AS17" s="134">
        <f>IF(入力!AS17="","",入力!AS17)</f>
        <v>1000</v>
      </c>
      <c r="AT17" s="265">
        <f>IF(入力!AT17="","",入力!AT17)</f>
        <v>31</v>
      </c>
      <c r="AU17" s="128">
        <f>IF(入力!AU17="","",入力!AU17)</f>
        <v>33.1</v>
      </c>
      <c r="AV17" s="268">
        <f>IF(入力!AV17="","",入力!AV17)</f>
        <v>34</v>
      </c>
      <c r="AW17" s="128">
        <f>IF(入力!AW17="","",入力!AW17)</f>
        <v>32.799999999999997</v>
      </c>
      <c r="AX17" s="269">
        <f>IF(入力!AX17="","",入力!AX17)</f>
        <v>34</v>
      </c>
      <c r="AY17" s="70"/>
    </row>
    <row r="18" spans="1:51">
      <c r="A18" s="96">
        <f>IF(入力!A18="","",入力!A18)</f>
        <v>5</v>
      </c>
      <c r="B18" s="185" t="str">
        <f>IF(入力!B18="","",入力!B18)</f>
        <v>■■　■■</v>
      </c>
      <c r="C18" s="185" t="str">
        <f>IF(入力!C18="","",入力!C18)</f>
        <v>□□　□□</v>
      </c>
      <c r="D18" s="227">
        <f>IF(入力!D18="","",入力!D18)</f>
        <v>37381</v>
      </c>
      <c r="E18" s="417">
        <f>IF(入力!E18="", IF(D18="","",DATEDIF(D18,入力!$C$3,"Y")),入力!E18)</f>
        <v>13</v>
      </c>
      <c r="F18" s="350" t="str">
        <f>IF(入力!F18="","",入力!F18)</f>
        <v>女</v>
      </c>
      <c r="G18" s="185" t="str">
        <f>IF(入力!G18="","",入力!G18)</f>
        <v>北海道</v>
      </c>
      <c r="H18" s="185" t="str">
        <f>IF(入力!H18="","",入力!H18)</f>
        <v>◆◆付属中学校</v>
      </c>
      <c r="I18" s="350" t="str">
        <f>IF(入力!I18="","",入力!I18)</f>
        <v>右</v>
      </c>
      <c r="J18" s="350" t="str">
        <f>IF(入力!J18="","",入力!J18)</f>
        <v>WS・MB</v>
      </c>
      <c r="K18" s="159">
        <f>IF(入力!K18="","",入力!K18)</f>
        <v>181.5</v>
      </c>
      <c r="L18" s="83">
        <f>IF(入力!L18="","",入力!L18)</f>
        <v>63.6</v>
      </c>
      <c r="M18" s="83">
        <f>IF(入力!M18="","",入力!M18)</f>
        <v>15.5</v>
      </c>
      <c r="N18" s="83">
        <f>IF(入力!N18="","",入力!N18)</f>
        <v>17.5</v>
      </c>
      <c r="O18" s="83">
        <f>IF(OR(入力!L18="",入力!M18="",入力!N18=""),"",(入力!L18-(入力!L18*(4.57/(1.0888-0.00153*(入力!M18+入力!N18))-4.142)*100)/100))</f>
        <v>47.103240142154107</v>
      </c>
      <c r="P18" s="83">
        <f>IF(入力!P18="", IF(K18="","",L18/POWER(K18/100,2)),入力!P18)</f>
        <v>19.306513671652667</v>
      </c>
      <c r="Q18" s="189">
        <f>IF(入力!Q18="","",入力!Q18)</f>
        <v>237</v>
      </c>
      <c r="R18" s="244">
        <f>IF(入力!R18="","",入力!R18)</f>
        <v>234</v>
      </c>
      <c r="S18" s="201">
        <f>IF(入力!S18="","",入力!S18)</f>
        <v>3.61</v>
      </c>
      <c r="T18" s="200">
        <f>IF(入力!T18="","",入力!T18)</f>
        <v>3.69</v>
      </c>
      <c r="U18" s="108">
        <f>IF(入力!U18="","",入力!U18)</f>
        <v>5.38</v>
      </c>
      <c r="V18" s="109">
        <f>IF(入力!V18="","",入力!V18)</f>
        <v>5.47</v>
      </c>
      <c r="W18" s="245">
        <f>IF(入力!W18="","",入力!W18)</f>
        <v>281</v>
      </c>
      <c r="X18" s="246">
        <f>IF(入力!X18="","",入力!X18)</f>
        <v>277</v>
      </c>
      <c r="Y18" s="206">
        <f>IF(入力!Y18="", IF(入力!W18="",IF(入力!X18="","",入力!X18-入力!Q18),IF(入力!X18="",入力!W18-入力!Q18,IF(入力!W18&gt;入力!X18,入力!W18-入力!Q18,入力!X18-入力!Q18))),入力!Y18)</f>
        <v>44</v>
      </c>
      <c r="Z18" s="206">
        <f>IF(入力!Z18="","",入力!Z18)</f>
        <v>287</v>
      </c>
      <c r="AA18" s="206">
        <f>IF(入力!AA18="","",入力!AA18)</f>
        <v>287</v>
      </c>
      <c r="AB18" s="206">
        <f>IF(入力!AB18="", IF(入力!Z18="",IF(入力!AA18="","",入力!AA18-入力!Q18),IF(入力!AA18="",入力!Z18-入力!Q18,IF(入力!Z18&gt;入力!AA18,入力!Z18-入力!Q18,入力!AA18-入力!Q18))),入力!AB18)</f>
        <v>50</v>
      </c>
      <c r="AC18" s="206">
        <f>IF(入力!AC18="","",入力!AC18)</f>
        <v>274</v>
      </c>
      <c r="AD18" s="206">
        <f>IF(入力!AD18="","",入力!AD18)</f>
        <v>276</v>
      </c>
      <c r="AE18" s="206">
        <f>IF(入力!AE18="", IF(入力!AC18="",IF(入力!AD18="","",入力!AD18-入力!Q18),IF(入力!AD18="",入力!AC18-入力!Q18,IF(入力!AC18&gt;入力!AD18,入力!AC18-入力!Q18,入力!AD18-入力!Q18))),入力!AE18)</f>
        <v>39</v>
      </c>
      <c r="AF18" s="206">
        <f>IF(入力!AF18="","",入力!AF18)</f>
        <v>276</v>
      </c>
      <c r="AG18" s="206">
        <f>IF(入力!AG18="","",入力!AG18)</f>
        <v>271</v>
      </c>
      <c r="AH18" s="206">
        <f>IF(入力!AH18="", IF(入力!AF18="",IF(入力!AG18="","",入力!AG18-入力!Q18),IF(入力!AG18="",入力!AF18-入力!Q18,IF(入力!AF18&gt;入力!AG18,入力!AF18-入力!Q18,入力!AG18-入力!Q18))),入力!AH18)</f>
        <v>39</v>
      </c>
      <c r="AI18" s="205">
        <f>IF(入力!AI18="","",入力!AI18)</f>
        <v>6.02</v>
      </c>
      <c r="AJ18" s="126">
        <f>IF(入力!AJ18="","",入力!AJ18)</f>
        <v>6.09</v>
      </c>
      <c r="AK18" s="202">
        <f>IF(入力!AK18="","",入力!AK18)</f>
        <v>7.4</v>
      </c>
      <c r="AL18" s="204">
        <f>IF(入力!AL18="","",入力!AL18)</f>
        <v>9.3000000000000007</v>
      </c>
      <c r="AM18" s="510">
        <f>IF(入力!AM18="","",入力!AM18)</f>
        <v>16</v>
      </c>
      <c r="AN18" s="244">
        <f>IF(入力!AN18="","",入力!AN18)</f>
        <v>-6</v>
      </c>
      <c r="AO18" s="510">
        <f>IF(入力!AO18="","",入力!AO18)</f>
        <v>188</v>
      </c>
      <c r="AP18" s="244">
        <f>IF(入力!AP18="","",入力!AP18)</f>
        <v>14</v>
      </c>
      <c r="AQ18" s="510">
        <f>IF(入力!AQ18="","",入力!AQ18)</f>
        <v>90</v>
      </c>
      <c r="AR18" s="244">
        <f>IF(入力!AR18="","",入力!AR18)</f>
        <v>89</v>
      </c>
      <c r="AS18" s="134">
        <f>IF(入力!AS18="","",入力!AS18)</f>
        <v>480</v>
      </c>
      <c r="AT18" s="265">
        <f>IF(入力!AT18="","",入力!AT18)</f>
        <v>25</v>
      </c>
      <c r="AU18" s="128">
        <f>IF(入力!AU18="","",入力!AU18)</f>
        <v>34</v>
      </c>
      <c r="AV18" s="268">
        <f>IF(入力!AV18="","",入力!AV18)</f>
        <v>25.1</v>
      </c>
      <c r="AW18" s="128">
        <f>IF(入力!AW18="","",入力!AW18)</f>
        <v>26.4</v>
      </c>
      <c r="AX18" s="269">
        <f>IF(入力!AX18="","",入力!AX18)</f>
        <v>29.3</v>
      </c>
    </row>
    <row r="19" spans="1:51">
      <c r="A19" s="96">
        <f>IF(入力!A19="","",入力!A19)</f>
        <v>6</v>
      </c>
      <c r="B19" s="185" t="str">
        <f>IF(入力!B19="","",入力!B19)</f>
        <v/>
      </c>
      <c r="C19" s="185" t="str">
        <f>IF(入力!C19="","",入力!C19)</f>
        <v/>
      </c>
      <c r="D19" s="227" t="str">
        <f>IF(入力!D19="","",入力!D19)</f>
        <v/>
      </c>
      <c r="E19" s="417" t="str">
        <f>IF(入力!E19="", IF(D19="","",DATEDIF(D19,入力!$C$3,"Y")),入力!E19)</f>
        <v/>
      </c>
      <c r="F19" s="350" t="str">
        <f>IF(入力!F19="","",入力!F19)</f>
        <v/>
      </c>
      <c r="G19" s="185" t="str">
        <f>IF(入力!G19="","",入力!G19)</f>
        <v/>
      </c>
      <c r="H19" s="185" t="str">
        <f>IF(入力!H19="","",入力!H19)</f>
        <v/>
      </c>
      <c r="I19" s="350" t="str">
        <f>IF(入力!I19="","",入力!I19)</f>
        <v/>
      </c>
      <c r="J19" s="350" t="str">
        <f>IF(入力!J19="","",入力!J19)</f>
        <v/>
      </c>
      <c r="K19" s="159" t="str">
        <f>IF(入力!K19="","",入力!K19)</f>
        <v/>
      </c>
      <c r="L19" s="83" t="str">
        <f>IF(入力!L19="","",入力!L19)</f>
        <v/>
      </c>
      <c r="M19" s="83" t="str">
        <f>IF(入力!M19="","",入力!M19)</f>
        <v/>
      </c>
      <c r="N19" s="83" t="str">
        <f>IF(入力!N19="","",入力!N19)</f>
        <v/>
      </c>
      <c r="O19" s="83" t="str">
        <f>IF(OR(入力!L19="",入力!M19="",入力!N19=""),"",(入力!L19-(入力!L19*(4.57/(1.0888-0.00153*(入力!M19+入力!N19))-4.142)*100)/100))</f>
        <v/>
      </c>
      <c r="P19" s="83" t="str">
        <f>IF(入力!P19="", IF(K19="","",L19/POWER(K19/100,2)),入力!P19)</f>
        <v/>
      </c>
      <c r="Q19" s="189" t="str">
        <f>IF(入力!Q19="","",入力!Q19)</f>
        <v/>
      </c>
      <c r="R19" s="244" t="str">
        <f>IF(入力!R19="","",入力!R19)</f>
        <v/>
      </c>
      <c r="S19" s="201" t="str">
        <f>IF(入力!S19="","",入力!S19)</f>
        <v/>
      </c>
      <c r="T19" s="200" t="str">
        <f>IF(入力!T19="","",入力!T19)</f>
        <v/>
      </c>
      <c r="U19" s="108" t="str">
        <f>IF(入力!U19="","",入力!U19)</f>
        <v/>
      </c>
      <c r="V19" s="109" t="str">
        <f>IF(入力!V19="","",入力!V19)</f>
        <v/>
      </c>
      <c r="W19" s="245" t="str">
        <f>IF(入力!W19="","",入力!W19)</f>
        <v/>
      </c>
      <c r="X19" s="246" t="str">
        <f>IF(入力!X19="","",入力!X19)</f>
        <v/>
      </c>
      <c r="Y19" s="206" t="str">
        <f>IF(入力!Y19="", IF(入力!W19="",IF(入力!X19="","",入力!X19-入力!Q19),IF(入力!X19="",入力!W19-入力!Q19,IF(入力!W19&gt;入力!X19,入力!W19-入力!Q19,入力!X19-入力!Q19))),入力!Y19)</f>
        <v/>
      </c>
      <c r="Z19" s="206" t="str">
        <f>IF(入力!Z19="","",入力!Z19)</f>
        <v/>
      </c>
      <c r="AA19" s="206" t="str">
        <f>IF(入力!AA19="","",入力!AA19)</f>
        <v/>
      </c>
      <c r="AB19" s="206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06" t="str">
        <f>IF(入力!AC19="","",入力!AC19)</f>
        <v/>
      </c>
      <c r="AD19" s="206" t="str">
        <f>IF(入力!AD19="","",入力!AD19)</f>
        <v/>
      </c>
      <c r="AE19" s="206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06" t="str">
        <f>IF(入力!AF19="","",入力!AF19)</f>
        <v/>
      </c>
      <c r="AG19" s="206" t="str">
        <f>IF(入力!AG19="","",入力!AG19)</f>
        <v/>
      </c>
      <c r="AH19" s="206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05" t="str">
        <f>IF(入力!AI19="","",入力!AI19)</f>
        <v/>
      </c>
      <c r="AJ19" s="126" t="str">
        <f>IF(入力!AJ19="","",入力!AJ19)</f>
        <v/>
      </c>
      <c r="AK19" s="202" t="str">
        <f>IF(入力!AK19="","",入力!AK19)</f>
        <v/>
      </c>
      <c r="AL19" s="204" t="str">
        <f>IF(入力!AL19="","",入力!AL19)</f>
        <v/>
      </c>
      <c r="AM19" s="510" t="str">
        <f>IF(入力!AM19="","",入力!AM19)</f>
        <v/>
      </c>
      <c r="AN19" s="244" t="str">
        <f>IF(入力!AN19="","",入力!AN19)</f>
        <v/>
      </c>
      <c r="AO19" s="510" t="str">
        <f>IF(入力!AO19="","",入力!AO19)</f>
        <v/>
      </c>
      <c r="AP19" s="244" t="str">
        <f>IF(入力!AP19="","",入力!AP19)</f>
        <v/>
      </c>
      <c r="AQ19" s="510" t="str">
        <f>IF(入力!AQ19="","",入力!AQ19)</f>
        <v/>
      </c>
      <c r="AR19" s="244" t="str">
        <f>IF(入力!AR19="","",入力!AR19)</f>
        <v/>
      </c>
      <c r="AS19" s="134" t="str">
        <f>IF(入力!AS19="","",入力!AS19)</f>
        <v/>
      </c>
      <c r="AT19" s="265" t="str">
        <f>IF(入力!AT19="","",入力!AT19)</f>
        <v/>
      </c>
      <c r="AU19" s="128" t="str">
        <f>IF(入力!AU19="","",入力!AU19)</f>
        <v/>
      </c>
      <c r="AV19" s="268" t="str">
        <f>IF(入力!AV19="","",入力!AV19)</f>
        <v/>
      </c>
      <c r="AW19" s="128" t="str">
        <f>IF(入力!AW19="","",入力!AW19)</f>
        <v/>
      </c>
      <c r="AX19" s="269" t="str">
        <f>IF(入力!AX19="","",入力!AX19)</f>
        <v/>
      </c>
    </row>
    <row r="20" spans="1:51">
      <c r="A20" s="96">
        <f>IF(入力!A20="","",入力!A20)</f>
        <v>7</v>
      </c>
      <c r="B20" s="185" t="str">
        <f>IF(入力!B20="","",入力!B20)</f>
        <v/>
      </c>
      <c r="C20" s="185" t="str">
        <f>IF(入力!C20="","",入力!C20)</f>
        <v/>
      </c>
      <c r="D20" s="227" t="str">
        <f>IF(入力!D20="","",入力!D20)</f>
        <v/>
      </c>
      <c r="E20" s="417" t="str">
        <f>IF(入力!E20="", IF(D20="","",DATEDIF(D20,入力!$C$3,"Y")),入力!E20)</f>
        <v/>
      </c>
      <c r="F20" s="350" t="str">
        <f>IF(入力!F20="","",入力!F20)</f>
        <v/>
      </c>
      <c r="G20" s="185" t="str">
        <f>IF(入力!G20="","",入力!G20)</f>
        <v/>
      </c>
      <c r="H20" s="185" t="str">
        <f>IF(入力!H20="","",入力!H20)</f>
        <v/>
      </c>
      <c r="I20" s="350" t="str">
        <f>IF(入力!I20="","",入力!I20)</f>
        <v/>
      </c>
      <c r="J20" s="350" t="str">
        <f>IF(入力!J20="","",入力!J20)</f>
        <v/>
      </c>
      <c r="K20" s="159" t="str">
        <f>IF(入力!K20="","",入力!K20)</f>
        <v/>
      </c>
      <c r="L20" s="83" t="str">
        <f>IF(入力!L20="","",入力!L20)</f>
        <v/>
      </c>
      <c r="M20" s="83" t="str">
        <f>IF(入力!M20="","",入力!M20)</f>
        <v/>
      </c>
      <c r="N20" s="83" t="str">
        <f>IF(入力!N20="","",入力!N20)</f>
        <v/>
      </c>
      <c r="O20" s="83" t="str">
        <f>IF(OR(入力!L20="",入力!M20="",入力!N20=""),"",(入力!L20-(入力!L20*(4.57/(1.0888-0.00153*(入力!M20+入力!N20))-4.142)*100)/100))</f>
        <v/>
      </c>
      <c r="P20" s="83" t="str">
        <f>IF(入力!P20="", IF(K20="","",L20/POWER(K20/100,2)),入力!P20)</f>
        <v/>
      </c>
      <c r="Q20" s="189" t="str">
        <f>IF(入力!Q20="","",入力!Q20)</f>
        <v/>
      </c>
      <c r="R20" s="244" t="str">
        <f>IF(入力!R20="","",入力!R20)</f>
        <v/>
      </c>
      <c r="S20" s="201" t="str">
        <f>IF(入力!S20="","",入力!S20)</f>
        <v/>
      </c>
      <c r="T20" s="200" t="str">
        <f>IF(入力!T20="","",入力!T20)</f>
        <v/>
      </c>
      <c r="U20" s="108" t="str">
        <f>IF(入力!U20="","",入力!U20)</f>
        <v/>
      </c>
      <c r="V20" s="109" t="str">
        <f>IF(入力!V20="","",入力!V20)</f>
        <v/>
      </c>
      <c r="W20" s="245" t="str">
        <f>IF(入力!W20="","",入力!W20)</f>
        <v/>
      </c>
      <c r="X20" s="246" t="str">
        <f>IF(入力!X20="","",入力!X20)</f>
        <v/>
      </c>
      <c r="Y20" s="206" t="str">
        <f>IF(入力!Y20="", IF(入力!W20="",IF(入力!X20="","",入力!X20-入力!Q20),IF(入力!X20="",入力!W20-入力!Q20,IF(入力!W20&gt;入力!X20,入力!W20-入力!Q20,入力!X20-入力!Q20))),入力!Y20)</f>
        <v/>
      </c>
      <c r="Z20" s="206" t="str">
        <f>IF(入力!Z20="","",入力!Z20)</f>
        <v/>
      </c>
      <c r="AA20" s="206" t="str">
        <f>IF(入力!AA20="","",入力!AA20)</f>
        <v/>
      </c>
      <c r="AB20" s="206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06" t="str">
        <f>IF(入力!AC20="","",入力!AC20)</f>
        <v/>
      </c>
      <c r="AD20" s="206" t="str">
        <f>IF(入力!AD20="","",入力!AD20)</f>
        <v/>
      </c>
      <c r="AE20" s="206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06" t="str">
        <f>IF(入力!AF20="","",入力!AF20)</f>
        <v/>
      </c>
      <c r="AG20" s="206" t="str">
        <f>IF(入力!AG20="","",入力!AG20)</f>
        <v/>
      </c>
      <c r="AH20" s="206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05" t="str">
        <f>IF(入力!AI20="","",入力!AI20)</f>
        <v/>
      </c>
      <c r="AJ20" s="126" t="str">
        <f>IF(入力!AJ20="","",入力!AJ20)</f>
        <v/>
      </c>
      <c r="AK20" s="202" t="str">
        <f>IF(入力!AK20="","",入力!AK20)</f>
        <v/>
      </c>
      <c r="AL20" s="204" t="str">
        <f>IF(入力!AL20="","",入力!AL20)</f>
        <v/>
      </c>
      <c r="AM20" s="510" t="str">
        <f>IF(入力!AM20="","",入力!AM20)</f>
        <v/>
      </c>
      <c r="AN20" s="244" t="str">
        <f>IF(入力!AN20="","",入力!AN20)</f>
        <v/>
      </c>
      <c r="AO20" s="510" t="str">
        <f>IF(入力!AO20="","",入力!AO20)</f>
        <v/>
      </c>
      <c r="AP20" s="244" t="str">
        <f>IF(入力!AP20="","",入力!AP20)</f>
        <v/>
      </c>
      <c r="AQ20" s="510" t="str">
        <f>IF(入力!AQ20="","",入力!AQ20)</f>
        <v/>
      </c>
      <c r="AR20" s="244" t="str">
        <f>IF(入力!AR20="","",入力!AR20)</f>
        <v/>
      </c>
      <c r="AS20" s="134" t="str">
        <f>IF(入力!AS20="","",入力!AS20)</f>
        <v/>
      </c>
      <c r="AT20" s="265" t="str">
        <f>IF(入力!AT20="","",入力!AT20)</f>
        <v/>
      </c>
      <c r="AU20" s="128" t="str">
        <f>IF(入力!AU20="","",入力!AU20)</f>
        <v/>
      </c>
      <c r="AV20" s="268" t="str">
        <f>IF(入力!AV20="","",入力!AV20)</f>
        <v/>
      </c>
      <c r="AW20" s="128" t="str">
        <f>IF(入力!AW20="","",入力!AW20)</f>
        <v/>
      </c>
      <c r="AX20" s="269" t="str">
        <f>IF(入力!AX20="","",入力!AX20)</f>
        <v/>
      </c>
    </row>
    <row r="21" spans="1:51">
      <c r="A21" s="96">
        <f>IF(入力!A21="","",入力!A21)</f>
        <v>8</v>
      </c>
      <c r="B21" s="185" t="str">
        <f>IF(入力!B21="","",入力!B21)</f>
        <v/>
      </c>
      <c r="C21" s="185" t="str">
        <f>IF(入力!C21="","",入力!C21)</f>
        <v/>
      </c>
      <c r="D21" s="227" t="str">
        <f>IF(入力!D21="","",入力!D21)</f>
        <v/>
      </c>
      <c r="E21" s="417" t="str">
        <f>IF(入力!E21="", IF(D21="","",DATEDIF(D21,入力!$C$3,"Y")),入力!E21)</f>
        <v/>
      </c>
      <c r="F21" s="350" t="str">
        <f>IF(入力!F21="","",入力!F21)</f>
        <v/>
      </c>
      <c r="G21" s="185" t="str">
        <f>IF(入力!G21="","",入力!G21)</f>
        <v/>
      </c>
      <c r="H21" s="185" t="str">
        <f>IF(入力!H21="","",入力!H21)</f>
        <v/>
      </c>
      <c r="I21" s="350" t="str">
        <f>IF(入力!I21="","",入力!I21)</f>
        <v/>
      </c>
      <c r="J21" s="350" t="str">
        <f>IF(入力!J21="","",入力!J21)</f>
        <v/>
      </c>
      <c r="K21" s="159" t="str">
        <f>IF(入力!K21="","",入力!K21)</f>
        <v/>
      </c>
      <c r="L21" s="83" t="str">
        <f>IF(入力!L21="","",入力!L21)</f>
        <v/>
      </c>
      <c r="M21" s="83" t="str">
        <f>IF(入力!M21="","",入力!M21)</f>
        <v/>
      </c>
      <c r="N21" s="83" t="str">
        <f>IF(入力!N21="","",入力!N21)</f>
        <v/>
      </c>
      <c r="O21" s="83" t="str">
        <f>IF(OR(入力!L21="",入力!M21="",入力!N21=""),"",(入力!L21-(入力!L21*(4.57/(1.0888-0.00153*(入力!M21+入力!N21))-4.142)*100)/100))</f>
        <v/>
      </c>
      <c r="P21" s="83" t="str">
        <f>IF(入力!P21="", IF(K21="","",L21/POWER(K21/100,2)),入力!P21)</f>
        <v/>
      </c>
      <c r="Q21" s="189" t="str">
        <f>IF(入力!Q21="","",入力!Q21)</f>
        <v/>
      </c>
      <c r="R21" s="244" t="str">
        <f>IF(入力!R21="","",入力!R21)</f>
        <v/>
      </c>
      <c r="S21" s="201" t="str">
        <f>IF(入力!S21="","",入力!S21)</f>
        <v/>
      </c>
      <c r="T21" s="200" t="str">
        <f>IF(入力!T21="","",入力!T21)</f>
        <v/>
      </c>
      <c r="U21" s="108" t="str">
        <f>IF(入力!U21="","",入力!U21)</f>
        <v/>
      </c>
      <c r="V21" s="109" t="str">
        <f>IF(入力!V21="","",入力!V21)</f>
        <v/>
      </c>
      <c r="W21" s="245" t="str">
        <f>IF(入力!W21="","",入力!W21)</f>
        <v/>
      </c>
      <c r="X21" s="246" t="str">
        <f>IF(入力!X21="","",入力!X21)</f>
        <v/>
      </c>
      <c r="Y21" s="206" t="str">
        <f>IF(入力!Y21="", IF(入力!W21="",IF(入力!X21="","",入力!X21-入力!Q21),IF(入力!X21="",入力!W21-入力!Q21,IF(入力!W21&gt;入力!X21,入力!W21-入力!Q21,入力!X21-入力!Q21))),入力!Y21)</f>
        <v/>
      </c>
      <c r="Z21" s="206" t="str">
        <f>IF(入力!Z21="","",入力!Z21)</f>
        <v/>
      </c>
      <c r="AA21" s="206" t="str">
        <f>IF(入力!AA21="","",入力!AA21)</f>
        <v/>
      </c>
      <c r="AB21" s="206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06" t="str">
        <f>IF(入力!AC21="","",入力!AC21)</f>
        <v/>
      </c>
      <c r="AD21" s="206" t="str">
        <f>IF(入力!AD21="","",入力!AD21)</f>
        <v/>
      </c>
      <c r="AE21" s="206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06" t="str">
        <f>IF(入力!AF21="","",入力!AF21)</f>
        <v/>
      </c>
      <c r="AG21" s="206" t="str">
        <f>IF(入力!AG21="","",入力!AG21)</f>
        <v/>
      </c>
      <c r="AH21" s="206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05" t="str">
        <f>IF(入力!AI21="","",入力!AI21)</f>
        <v/>
      </c>
      <c r="AJ21" s="126" t="str">
        <f>IF(入力!AJ21="","",入力!AJ21)</f>
        <v/>
      </c>
      <c r="AK21" s="202" t="str">
        <f>IF(入力!AK21="","",入力!AK21)</f>
        <v/>
      </c>
      <c r="AL21" s="204" t="str">
        <f>IF(入力!AL21="","",入力!AL21)</f>
        <v/>
      </c>
      <c r="AM21" s="510" t="str">
        <f>IF(入力!AM21="","",入力!AM21)</f>
        <v/>
      </c>
      <c r="AN21" s="244" t="str">
        <f>IF(入力!AN21="","",入力!AN21)</f>
        <v/>
      </c>
      <c r="AO21" s="510" t="str">
        <f>IF(入力!AO21="","",入力!AO21)</f>
        <v/>
      </c>
      <c r="AP21" s="244" t="str">
        <f>IF(入力!AP21="","",入力!AP21)</f>
        <v/>
      </c>
      <c r="AQ21" s="510" t="str">
        <f>IF(入力!AQ21="","",入力!AQ21)</f>
        <v/>
      </c>
      <c r="AR21" s="244" t="str">
        <f>IF(入力!AR21="","",入力!AR21)</f>
        <v/>
      </c>
      <c r="AS21" s="134" t="str">
        <f>IF(入力!AS21="","",入力!AS21)</f>
        <v/>
      </c>
      <c r="AT21" s="265" t="str">
        <f>IF(入力!AT21="","",入力!AT21)</f>
        <v/>
      </c>
      <c r="AU21" s="128" t="str">
        <f>IF(入力!AU21="","",入力!AU21)</f>
        <v/>
      </c>
      <c r="AV21" s="268" t="str">
        <f>IF(入力!AV21="","",入力!AV21)</f>
        <v/>
      </c>
      <c r="AW21" s="128" t="str">
        <f>IF(入力!AW21="","",入力!AW21)</f>
        <v/>
      </c>
      <c r="AX21" s="269" t="str">
        <f>IF(入力!AX21="","",入力!AX21)</f>
        <v/>
      </c>
    </row>
    <row r="22" spans="1:51">
      <c r="A22" s="96">
        <f>IF(入力!A22="","",入力!A22)</f>
        <v>9</v>
      </c>
      <c r="B22" s="185" t="str">
        <f>IF(入力!B22="","",入力!B22)</f>
        <v/>
      </c>
      <c r="C22" s="185" t="str">
        <f>IF(入力!C22="","",入力!C22)</f>
        <v/>
      </c>
      <c r="D22" s="227" t="str">
        <f>IF(入力!D22="","",入力!D22)</f>
        <v/>
      </c>
      <c r="E22" s="417" t="str">
        <f>IF(入力!E22="", IF(D22="","",DATEDIF(D22,入力!$C$3,"Y")),入力!E22)</f>
        <v/>
      </c>
      <c r="F22" s="350" t="str">
        <f>IF(入力!F22="","",入力!F22)</f>
        <v/>
      </c>
      <c r="G22" s="185" t="str">
        <f>IF(入力!G22="","",入力!G22)</f>
        <v/>
      </c>
      <c r="H22" s="185" t="str">
        <f>IF(入力!H22="","",入力!H22)</f>
        <v/>
      </c>
      <c r="I22" s="350" t="str">
        <f>IF(入力!I22="","",入力!I22)</f>
        <v/>
      </c>
      <c r="J22" s="350" t="str">
        <f>IF(入力!J22="","",入力!J22)</f>
        <v/>
      </c>
      <c r="K22" s="159" t="str">
        <f>IF(入力!K22="","",入力!K22)</f>
        <v/>
      </c>
      <c r="L22" s="83" t="str">
        <f>IF(入力!L22="","",入力!L22)</f>
        <v/>
      </c>
      <c r="M22" s="83" t="str">
        <f>IF(入力!M22="","",入力!M22)</f>
        <v/>
      </c>
      <c r="N22" s="83" t="str">
        <f>IF(入力!N22="","",入力!N22)</f>
        <v/>
      </c>
      <c r="O22" s="83" t="str">
        <f>IF(OR(入力!L22="",入力!M22="",入力!N22=""),"",(入力!L22-(入力!L22*(4.57/(1.0888-0.00153*(入力!M22+入力!N22))-4.142)*100)/100))</f>
        <v/>
      </c>
      <c r="P22" s="83" t="str">
        <f>IF(入力!P22="", IF(K22="","",L22/POWER(K22/100,2)),入力!P22)</f>
        <v/>
      </c>
      <c r="Q22" s="189" t="str">
        <f>IF(入力!Q22="","",入力!Q22)</f>
        <v/>
      </c>
      <c r="R22" s="244" t="str">
        <f>IF(入力!R22="","",入力!R22)</f>
        <v/>
      </c>
      <c r="S22" s="201" t="str">
        <f>IF(入力!S22="","",入力!S22)</f>
        <v/>
      </c>
      <c r="T22" s="200" t="str">
        <f>IF(入力!T22="","",入力!T22)</f>
        <v/>
      </c>
      <c r="U22" s="108" t="str">
        <f>IF(入力!U22="","",入力!U22)</f>
        <v/>
      </c>
      <c r="V22" s="109" t="str">
        <f>IF(入力!V22="","",入力!V22)</f>
        <v/>
      </c>
      <c r="W22" s="245" t="str">
        <f>IF(入力!W22="","",入力!W22)</f>
        <v/>
      </c>
      <c r="X22" s="246" t="str">
        <f>IF(入力!X22="","",入力!X22)</f>
        <v/>
      </c>
      <c r="Y22" s="206" t="str">
        <f>IF(入力!Y22="", IF(入力!W22="",IF(入力!X22="","",入力!X22-入力!Q22),IF(入力!X22="",入力!W22-入力!Q22,IF(入力!W22&gt;入力!X22,入力!W22-入力!Q22,入力!X22-入力!Q22))),入力!Y22)</f>
        <v/>
      </c>
      <c r="Z22" s="206" t="str">
        <f>IF(入力!Z22="","",入力!Z22)</f>
        <v/>
      </c>
      <c r="AA22" s="206" t="str">
        <f>IF(入力!AA22="","",入力!AA22)</f>
        <v/>
      </c>
      <c r="AB22" s="206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06" t="str">
        <f>IF(入力!AC22="","",入力!AC22)</f>
        <v/>
      </c>
      <c r="AD22" s="206" t="str">
        <f>IF(入力!AD22="","",入力!AD22)</f>
        <v/>
      </c>
      <c r="AE22" s="206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06" t="str">
        <f>IF(入力!AF22="","",入力!AF22)</f>
        <v/>
      </c>
      <c r="AG22" s="206" t="str">
        <f>IF(入力!AG22="","",入力!AG22)</f>
        <v/>
      </c>
      <c r="AH22" s="206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05" t="str">
        <f>IF(入力!AI22="","",入力!AI22)</f>
        <v/>
      </c>
      <c r="AJ22" s="126" t="str">
        <f>IF(入力!AJ22="","",入力!AJ22)</f>
        <v/>
      </c>
      <c r="AK22" s="202" t="str">
        <f>IF(入力!AK22="","",入力!AK22)</f>
        <v/>
      </c>
      <c r="AL22" s="204" t="str">
        <f>IF(入力!AL22="","",入力!AL22)</f>
        <v/>
      </c>
      <c r="AM22" s="510" t="str">
        <f>IF(入力!AM22="","",入力!AM22)</f>
        <v/>
      </c>
      <c r="AN22" s="244" t="str">
        <f>IF(入力!AN22="","",入力!AN22)</f>
        <v/>
      </c>
      <c r="AO22" s="510" t="str">
        <f>IF(入力!AO22="","",入力!AO22)</f>
        <v/>
      </c>
      <c r="AP22" s="244" t="str">
        <f>IF(入力!AP22="","",入力!AP22)</f>
        <v/>
      </c>
      <c r="AQ22" s="510" t="str">
        <f>IF(入力!AQ22="","",入力!AQ22)</f>
        <v/>
      </c>
      <c r="AR22" s="244" t="str">
        <f>IF(入力!AR22="","",入力!AR22)</f>
        <v/>
      </c>
      <c r="AS22" s="134" t="str">
        <f>IF(入力!AS22="","",入力!AS22)</f>
        <v/>
      </c>
      <c r="AT22" s="265" t="str">
        <f>IF(入力!AT22="","",入力!AT22)</f>
        <v/>
      </c>
      <c r="AU22" s="128" t="str">
        <f>IF(入力!AU22="","",入力!AU22)</f>
        <v/>
      </c>
      <c r="AV22" s="268" t="str">
        <f>IF(入力!AV22="","",入力!AV22)</f>
        <v/>
      </c>
      <c r="AW22" s="128" t="str">
        <f>IF(入力!AW22="","",入力!AW22)</f>
        <v/>
      </c>
      <c r="AX22" s="269" t="str">
        <f>IF(入力!AX22="","",入力!AX22)</f>
        <v/>
      </c>
    </row>
    <row r="23" spans="1:51">
      <c r="A23" s="96">
        <f>IF(入力!A23="","",入力!A23)</f>
        <v>10</v>
      </c>
      <c r="B23" s="185" t="str">
        <f>IF(入力!B23="","",入力!B23)</f>
        <v/>
      </c>
      <c r="C23" s="185" t="str">
        <f>IF(入力!C23="","",入力!C23)</f>
        <v/>
      </c>
      <c r="D23" s="227" t="str">
        <f>IF(入力!D23="","",入力!D23)</f>
        <v/>
      </c>
      <c r="E23" s="417" t="str">
        <f>IF(入力!E23="", IF(D23="","",DATEDIF(D23,入力!$C$3,"Y")),入力!E23)</f>
        <v/>
      </c>
      <c r="F23" s="350" t="str">
        <f>IF(入力!F23="","",入力!F23)</f>
        <v/>
      </c>
      <c r="G23" s="185" t="str">
        <f>IF(入力!G23="","",入力!G23)</f>
        <v/>
      </c>
      <c r="H23" s="185" t="str">
        <f>IF(入力!H23="","",入力!H23)</f>
        <v/>
      </c>
      <c r="I23" s="350" t="str">
        <f>IF(入力!I23="","",入力!I23)</f>
        <v/>
      </c>
      <c r="J23" s="350" t="str">
        <f>IF(入力!J23="","",入力!J23)</f>
        <v/>
      </c>
      <c r="K23" s="159" t="str">
        <f>IF(入力!K23="","",入力!K23)</f>
        <v/>
      </c>
      <c r="L23" s="83" t="str">
        <f>IF(入力!L23="","",入力!L23)</f>
        <v/>
      </c>
      <c r="M23" s="83" t="str">
        <f>IF(入力!M23="","",入力!M23)</f>
        <v/>
      </c>
      <c r="N23" s="83" t="str">
        <f>IF(入力!N23="","",入力!N23)</f>
        <v/>
      </c>
      <c r="O23" s="83" t="str">
        <f>IF(OR(入力!L23="",入力!M23="",入力!N23=""),"",(入力!L23-(入力!L23*(4.57/(1.0888-0.00153*(入力!M23+入力!N23))-4.142)*100)/100))</f>
        <v/>
      </c>
      <c r="P23" s="83" t="str">
        <f>IF(入力!P23="", IF(K23="","",L23/POWER(K23/100,2)),入力!P23)</f>
        <v/>
      </c>
      <c r="Q23" s="189" t="str">
        <f>IF(入力!Q23="","",入力!Q23)</f>
        <v/>
      </c>
      <c r="R23" s="244" t="str">
        <f>IF(入力!R23="","",入力!R23)</f>
        <v/>
      </c>
      <c r="S23" s="201" t="str">
        <f>IF(入力!S23="","",入力!S23)</f>
        <v/>
      </c>
      <c r="T23" s="200" t="str">
        <f>IF(入力!T23="","",入力!T23)</f>
        <v/>
      </c>
      <c r="U23" s="108" t="str">
        <f>IF(入力!U23="","",入力!U23)</f>
        <v/>
      </c>
      <c r="V23" s="109" t="str">
        <f>IF(入力!V23="","",入力!V23)</f>
        <v/>
      </c>
      <c r="W23" s="245" t="str">
        <f>IF(入力!W23="","",入力!W23)</f>
        <v/>
      </c>
      <c r="X23" s="246" t="str">
        <f>IF(入力!X23="","",入力!X23)</f>
        <v/>
      </c>
      <c r="Y23" s="206" t="str">
        <f>IF(入力!Y23="", IF(入力!W23="",IF(入力!X23="","",入力!X23-入力!Q23),IF(入力!X23="",入力!W23-入力!Q23,IF(入力!W23&gt;入力!X23,入力!W23-入力!Q23,入力!X23-入力!Q23))),入力!Y23)</f>
        <v/>
      </c>
      <c r="Z23" s="206" t="str">
        <f>IF(入力!Z23="","",入力!Z23)</f>
        <v/>
      </c>
      <c r="AA23" s="206" t="str">
        <f>IF(入力!AA23="","",入力!AA23)</f>
        <v/>
      </c>
      <c r="AB23" s="206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06" t="str">
        <f>IF(入力!AC23="","",入力!AC23)</f>
        <v/>
      </c>
      <c r="AD23" s="206" t="str">
        <f>IF(入力!AD23="","",入力!AD23)</f>
        <v/>
      </c>
      <c r="AE23" s="206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06" t="str">
        <f>IF(入力!AF23="","",入力!AF23)</f>
        <v/>
      </c>
      <c r="AG23" s="206" t="str">
        <f>IF(入力!AG23="","",入力!AG23)</f>
        <v/>
      </c>
      <c r="AH23" s="206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05" t="str">
        <f>IF(入力!AI23="","",入力!AI23)</f>
        <v/>
      </c>
      <c r="AJ23" s="126" t="str">
        <f>IF(入力!AJ23="","",入力!AJ23)</f>
        <v/>
      </c>
      <c r="AK23" s="202" t="str">
        <f>IF(入力!AK23="","",入力!AK23)</f>
        <v/>
      </c>
      <c r="AL23" s="204" t="str">
        <f>IF(入力!AL23="","",入力!AL23)</f>
        <v/>
      </c>
      <c r="AM23" s="510" t="str">
        <f>IF(入力!AM23="","",入力!AM23)</f>
        <v/>
      </c>
      <c r="AN23" s="244" t="str">
        <f>IF(入力!AN23="","",入力!AN23)</f>
        <v/>
      </c>
      <c r="AO23" s="510" t="str">
        <f>IF(入力!AO23="","",入力!AO23)</f>
        <v/>
      </c>
      <c r="AP23" s="244" t="str">
        <f>IF(入力!AP23="","",入力!AP23)</f>
        <v/>
      </c>
      <c r="AQ23" s="510" t="str">
        <f>IF(入力!AQ23="","",入力!AQ23)</f>
        <v/>
      </c>
      <c r="AR23" s="244" t="str">
        <f>IF(入力!AR23="","",入力!AR23)</f>
        <v/>
      </c>
      <c r="AS23" s="134" t="str">
        <f>IF(入力!AS23="","",入力!AS23)</f>
        <v/>
      </c>
      <c r="AT23" s="265" t="str">
        <f>IF(入力!AT23="","",入力!AT23)</f>
        <v/>
      </c>
      <c r="AU23" s="128" t="str">
        <f>IF(入力!AU23="","",入力!AU23)</f>
        <v/>
      </c>
      <c r="AV23" s="268" t="str">
        <f>IF(入力!AV23="","",入力!AV23)</f>
        <v/>
      </c>
      <c r="AW23" s="128" t="str">
        <f>IF(入力!AW23="","",入力!AW23)</f>
        <v/>
      </c>
      <c r="AX23" s="269" t="str">
        <f>IF(入力!AX23="","",入力!AX23)</f>
        <v/>
      </c>
    </row>
    <row r="24" spans="1:51">
      <c r="A24" s="96">
        <f>IF(入力!A24="","",入力!A24)</f>
        <v>11</v>
      </c>
      <c r="B24" s="185" t="str">
        <f>IF(入力!B24="","",入力!B24)</f>
        <v/>
      </c>
      <c r="C24" s="185" t="str">
        <f>IF(入力!C24="","",入力!C24)</f>
        <v/>
      </c>
      <c r="D24" s="227" t="str">
        <f>IF(入力!D24="","",入力!D24)</f>
        <v/>
      </c>
      <c r="E24" s="417" t="str">
        <f>IF(入力!E24="", IF(D24="","",DATEDIF(D24,入力!$C$3,"Y")),入力!E24)</f>
        <v/>
      </c>
      <c r="F24" s="350" t="str">
        <f>IF(入力!F24="","",入力!F24)</f>
        <v/>
      </c>
      <c r="G24" s="185" t="str">
        <f>IF(入力!G24="","",入力!G24)</f>
        <v/>
      </c>
      <c r="H24" s="185" t="str">
        <f>IF(入力!H24="","",入力!H24)</f>
        <v/>
      </c>
      <c r="I24" s="350" t="str">
        <f>IF(入力!I24="","",入力!I24)</f>
        <v/>
      </c>
      <c r="J24" s="350" t="str">
        <f>IF(入力!J24="","",入力!J24)</f>
        <v/>
      </c>
      <c r="K24" s="159" t="str">
        <f>IF(入力!K24="","",入力!K24)</f>
        <v/>
      </c>
      <c r="L24" s="83" t="str">
        <f>IF(入力!L24="","",入力!L24)</f>
        <v/>
      </c>
      <c r="M24" s="83" t="str">
        <f>IF(入力!M24="","",入力!M24)</f>
        <v/>
      </c>
      <c r="N24" s="83" t="str">
        <f>IF(入力!N24="","",入力!N24)</f>
        <v/>
      </c>
      <c r="O24" s="83" t="str">
        <f>IF(OR(入力!L24="",入力!M24="",入力!N24=""),"",(入力!L24-(入力!L24*(4.57/(1.0888-0.00153*(入力!M24+入力!N24))-4.142)*100)/100))</f>
        <v/>
      </c>
      <c r="P24" s="83" t="str">
        <f>IF(入力!P24="", IF(K24="","",L24/POWER(K24/100,2)),入力!P24)</f>
        <v/>
      </c>
      <c r="Q24" s="189" t="str">
        <f>IF(入力!Q24="","",入力!Q24)</f>
        <v/>
      </c>
      <c r="R24" s="244" t="str">
        <f>IF(入力!R24="","",入力!R24)</f>
        <v/>
      </c>
      <c r="S24" s="201" t="str">
        <f>IF(入力!S24="","",入力!S24)</f>
        <v/>
      </c>
      <c r="T24" s="200" t="str">
        <f>IF(入力!T24="","",入力!T24)</f>
        <v/>
      </c>
      <c r="U24" s="108" t="str">
        <f>IF(入力!U24="","",入力!U24)</f>
        <v/>
      </c>
      <c r="V24" s="109" t="str">
        <f>IF(入力!V24="","",入力!V24)</f>
        <v/>
      </c>
      <c r="W24" s="245" t="str">
        <f>IF(入力!W24="","",入力!W24)</f>
        <v/>
      </c>
      <c r="X24" s="246" t="str">
        <f>IF(入力!X24="","",入力!X24)</f>
        <v/>
      </c>
      <c r="Y24" s="206" t="str">
        <f>IF(入力!Y24="", IF(入力!W24="",IF(入力!X24="","",入力!X24-入力!Q24),IF(入力!X24="",入力!W24-入力!Q24,IF(入力!W24&gt;入力!X24,入力!W24-入力!Q24,入力!X24-入力!Q24))),入力!Y24)</f>
        <v/>
      </c>
      <c r="Z24" s="206" t="str">
        <f>IF(入力!Z24="","",入力!Z24)</f>
        <v/>
      </c>
      <c r="AA24" s="206" t="str">
        <f>IF(入力!AA24="","",入力!AA24)</f>
        <v/>
      </c>
      <c r="AB24" s="206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06" t="str">
        <f>IF(入力!AC24="","",入力!AC24)</f>
        <v/>
      </c>
      <c r="AD24" s="206" t="str">
        <f>IF(入力!AD24="","",入力!AD24)</f>
        <v/>
      </c>
      <c r="AE24" s="206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06" t="str">
        <f>IF(入力!AF24="","",入力!AF24)</f>
        <v/>
      </c>
      <c r="AG24" s="206" t="str">
        <f>IF(入力!AG24="","",入力!AG24)</f>
        <v/>
      </c>
      <c r="AH24" s="206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05" t="str">
        <f>IF(入力!AI24="","",入力!AI24)</f>
        <v/>
      </c>
      <c r="AJ24" s="126" t="str">
        <f>IF(入力!AJ24="","",入力!AJ24)</f>
        <v/>
      </c>
      <c r="AK24" s="202" t="str">
        <f>IF(入力!AK24="","",入力!AK24)</f>
        <v/>
      </c>
      <c r="AL24" s="204" t="str">
        <f>IF(入力!AL24="","",入力!AL24)</f>
        <v/>
      </c>
      <c r="AM24" s="510" t="str">
        <f>IF(入力!AM24="","",入力!AM24)</f>
        <v/>
      </c>
      <c r="AN24" s="244" t="str">
        <f>IF(入力!AN24="","",入力!AN24)</f>
        <v/>
      </c>
      <c r="AO24" s="510" t="str">
        <f>IF(入力!AO24="","",入力!AO24)</f>
        <v/>
      </c>
      <c r="AP24" s="244" t="str">
        <f>IF(入力!AP24="","",入力!AP24)</f>
        <v/>
      </c>
      <c r="AQ24" s="510" t="str">
        <f>IF(入力!AQ24="","",入力!AQ24)</f>
        <v/>
      </c>
      <c r="AR24" s="244" t="str">
        <f>IF(入力!AR24="","",入力!AR24)</f>
        <v/>
      </c>
      <c r="AS24" s="134" t="str">
        <f>IF(入力!AS24="","",入力!AS24)</f>
        <v/>
      </c>
      <c r="AT24" s="265" t="str">
        <f>IF(入力!AT24="","",入力!AT24)</f>
        <v/>
      </c>
      <c r="AU24" s="128" t="str">
        <f>IF(入力!AU24="","",入力!AU24)</f>
        <v/>
      </c>
      <c r="AV24" s="268" t="str">
        <f>IF(入力!AV24="","",入力!AV24)</f>
        <v/>
      </c>
      <c r="AW24" s="128" t="str">
        <f>IF(入力!AW24="","",入力!AW24)</f>
        <v/>
      </c>
      <c r="AX24" s="269" t="str">
        <f>IF(入力!AX24="","",入力!AX24)</f>
        <v/>
      </c>
    </row>
    <row r="25" spans="1:51">
      <c r="A25" s="96">
        <f>IF(入力!A25="","",入力!A25)</f>
        <v>12</v>
      </c>
      <c r="B25" s="185" t="str">
        <f>IF(入力!B25="","",入力!B25)</f>
        <v/>
      </c>
      <c r="C25" s="185" t="str">
        <f>IF(入力!C25="","",入力!C25)</f>
        <v/>
      </c>
      <c r="D25" s="227" t="str">
        <f>IF(入力!D25="","",入力!D25)</f>
        <v/>
      </c>
      <c r="E25" s="417" t="str">
        <f>IF(入力!E25="", IF(D25="","",DATEDIF(D25,入力!$C$3,"Y")),入力!E25)</f>
        <v/>
      </c>
      <c r="F25" s="350" t="str">
        <f>IF(入力!F25="","",入力!F25)</f>
        <v/>
      </c>
      <c r="G25" s="185" t="str">
        <f>IF(入力!G25="","",入力!G25)</f>
        <v/>
      </c>
      <c r="H25" s="185" t="str">
        <f>IF(入力!H25="","",入力!H25)</f>
        <v/>
      </c>
      <c r="I25" s="350" t="str">
        <f>IF(入力!I25="","",入力!I25)</f>
        <v/>
      </c>
      <c r="J25" s="350" t="str">
        <f>IF(入力!J25="","",入力!J25)</f>
        <v/>
      </c>
      <c r="K25" s="159" t="str">
        <f>IF(入力!K25="","",入力!K25)</f>
        <v/>
      </c>
      <c r="L25" s="83" t="str">
        <f>IF(入力!L25="","",入力!L25)</f>
        <v/>
      </c>
      <c r="M25" s="83" t="str">
        <f>IF(入力!M25="","",入力!M25)</f>
        <v/>
      </c>
      <c r="N25" s="83" t="str">
        <f>IF(入力!N25="","",入力!N25)</f>
        <v/>
      </c>
      <c r="O25" s="83" t="str">
        <f>IF(OR(入力!L25="",入力!M25="",入力!N25=""),"",(入力!L25-(入力!L25*(4.57/(1.0888-0.00153*(入力!M25+入力!N25))-4.142)*100)/100))</f>
        <v/>
      </c>
      <c r="P25" s="83" t="str">
        <f>IF(入力!P25="", IF(K25="","",L25/POWER(K25/100,2)),入力!P25)</f>
        <v/>
      </c>
      <c r="Q25" s="189" t="str">
        <f>IF(入力!Q25="","",入力!Q25)</f>
        <v/>
      </c>
      <c r="R25" s="244" t="str">
        <f>IF(入力!R25="","",入力!R25)</f>
        <v/>
      </c>
      <c r="S25" s="201" t="str">
        <f>IF(入力!S25="","",入力!S25)</f>
        <v/>
      </c>
      <c r="T25" s="200" t="str">
        <f>IF(入力!T25="","",入力!T25)</f>
        <v/>
      </c>
      <c r="U25" s="108" t="str">
        <f>IF(入力!U25="","",入力!U25)</f>
        <v/>
      </c>
      <c r="V25" s="109" t="str">
        <f>IF(入力!V25="","",入力!V25)</f>
        <v/>
      </c>
      <c r="W25" s="245" t="str">
        <f>IF(入力!W25="","",入力!W25)</f>
        <v/>
      </c>
      <c r="X25" s="246" t="str">
        <f>IF(入力!X25="","",入力!X25)</f>
        <v/>
      </c>
      <c r="Y25" s="206" t="str">
        <f>IF(入力!Y25="", IF(入力!W25="",IF(入力!X25="","",入力!X25-入力!Q25),IF(入力!X25="",入力!W25-入力!Q25,IF(入力!W25&gt;入力!X25,入力!W25-入力!Q25,入力!X25-入力!Q25))),入力!Y25)</f>
        <v/>
      </c>
      <c r="Z25" s="206" t="str">
        <f>IF(入力!Z25="","",入力!Z25)</f>
        <v/>
      </c>
      <c r="AA25" s="206" t="str">
        <f>IF(入力!AA25="","",入力!AA25)</f>
        <v/>
      </c>
      <c r="AB25" s="206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06" t="str">
        <f>IF(入力!AC25="","",入力!AC25)</f>
        <v/>
      </c>
      <c r="AD25" s="206" t="str">
        <f>IF(入力!AD25="","",入力!AD25)</f>
        <v/>
      </c>
      <c r="AE25" s="206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06" t="str">
        <f>IF(入力!AF25="","",入力!AF25)</f>
        <v/>
      </c>
      <c r="AG25" s="206" t="str">
        <f>IF(入力!AG25="","",入力!AG25)</f>
        <v/>
      </c>
      <c r="AH25" s="206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05" t="str">
        <f>IF(入力!AI25="","",入力!AI25)</f>
        <v/>
      </c>
      <c r="AJ25" s="126" t="str">
        <f>IF(入力!AJ25="","",入力!AJ25)</f>
        <v/>
      </c>
      <c r="AK25" s="202" t="str">
        <f>IF(入力!AK25="","",入力!AK25)</f>
        <v/>
      </c>
      <c r="AL25" s="204" t="str">
        <f>IF(入力!AL25="","",入力!AL25)</f>
        <v/>
      </c>
      <c r="AM25" s="510" t="str">
        <f>IF(入力!AM25="","",入力!AM25)</f>
        <v/>
      </c>
      <c r="AN25" s="244" t="str">
        <f>IF(入力!AN25="","",入力!AN25)</f>
        <v/>
      </c>
      <c r="AO25" s="510" t="str">
        <f>IF(入力!AO25="","",入力!AO25)</f>
        <v/>
      </c>
      <c r="AP25" s="244" t="str">
        <f>IF(入力!AP25="","",入力!AP25)</f>
        <v/>
      </c>
      <c r="AQ25" s="510" t="str">
        <f>IF(入力!AQ25="","",入力!AQ25)</f>
        <v/>
      </c>
      <c r="AR25" s="244" t="str">
        <f>IF(入力!AR25="","",入力!AR25)</f>
        <v/>
      </c>
      <c r="AS25" s="134" t="str">
        <f>IF(入力!AS25="","",入力!AS25)</f>
        <v/>
      </c>
      <c r="AT25" s="265" t="str">
        <f>IF(入力!AT25="","",入力!AT25)</f>
        <v/>
      </c>
      <c r="AU25" s="128" t="str">
        <f>IF(入力!AU25="","",入力!AU25)</f>
        <v/>
      </c>
      <c r="AV25" s="268" t="str">
        <f>IF(入力!AV25="","",入力!AV25)</f>
        <v/>
      </c>
      <c r="AW25" s="128" t="str">
        <f>IF(入力!AW25="","",入力!AW25)</f>
        <v/>
      </c>
      <c r="AX25" s="269" t="str">
        <f>IF(入力!AX25="","",入力!AX25)</f>
        <v/>
      </c>
    </row>
    <row r="26" spans="1:51">
      <c r="A26" s="96">
        <f>IF(入力!A26="","",入力!A26)</f>
        <v>13</v>
      </c>
      <c r="B26" s="185" t="str">
        <f>IF(入力!B26="","",入力!B26)</f>
        <v/>
      </c>
      <c r="C26" s="185" t="str">
        <f>IF(入力!C26="","",入力!C26)</f>
        <v/>
      </c>
      <c r="D26" s="227" t="str">
        <f>IF(入力!D26="","",入力!D26)</f>
        <v/>
      </c>
      <c r="E26" s="417" t="str">
        <f>IF(入力!E26="", IF(D26="","",DATEDIF(D26,入力!$C$3,"Y")),入力!E26)</f>
        <v/>
      </c>
      <c r="F26" s="350" t="str">
        <f>IF(入力!F26="","",入力!F26)</f>
        <v/>
      </c>
      <c r="G26" s="185" t="str">
        <f>IF(入力!G26="","",入力!G26)</f>
        <v/>
      </c>
      <c r="H26" s="185" t="str">
        <f>IF(入力!H26="","",入力!H26)</f>
        <v/>
      </c>
      <c r="I26" s="350" t="str">
        <f>IF(入力!I26="","",入力!I26)</f>
        <v/>
      </c>
      <c r="J26" s="350" t="str">
        <f>IF(入力!J26="","",入力!J26)</f>
        <v/>
      </c>
      <c r="K26" s="159" t="str">
        <f>IF(入力!K26="","",入力!K26)</f>
        <v/>
      </c>
      <c r="L26" s="83" t="str">
        <f>IF(入力!L26="","",入力!L26)</f>
        <v/>
      </c>
      <c r="M26" s="83" t="str">
        <f>IF(入力!M26="","",入力!M26)</f>
        <v/>
      </c>
      <c r="N26" s="83" t="str">
        <f>IF(入力!N26="","",入力!N26)</f>
        <v/>
      </c>
      <c r="O26" s="83" t="str">
        <f>IF(OR(入力!L26="",入力!M26="",入力!N26=""),"",(入力!L26-(入力!L26*(4.57/(1.0888-0.00153*(入力!M26+入力!N26))-4.142)*100)/100))</f>
        <v/>
      </c>
      <c r="P26" s="83" t="str">
        <f>IF(入力!P26="", IF(K26="","",L26/POWER(K26/100,2)),入力!P26)</f>
        <v/>
      </c>
      <c r="Q26" s="189" t="str">
        <f>IF(入力!Q26="","",入力!Q26)</f>
        <v/>
      </c>
      <c r="R26" s="244" t="str">
        <f>IF(入力!R26="","",入力!R26)</f>
        <v/>
      </c>
      <c r="S26" s="201" t="str">
        <f>IF(入力!S26="","",入力!S26)</f>
        <v/>
      </c>
      <c r="T26" s="200" t="str">
        <f>IF(入力!T26="","",入力!T26)</f>
        <v/>
      </c>
      <c r="U26" s="108" t="str">
        <f>IF(入力!U26="","",入力!U26)</f>
        <v/>
      </c>
      <c r="V26" s="109" t="str">
        <f>IF(入力!V26="","",入力!V26)</f>
        <v/>
      </c>
      <c r="W26" s="245" t="str">
        <f>IF(入力!W26="","",入力!W26)</f>
        <v/>
      </c>
      <c r="X26" s="246" t="str">
        <f>IF(入力!X26="","",入力!X26)</f>
        <v/>
      </c>
      <c r="Y26" s="206" t="str">
        <f>IF(入力!Y26="", IF(入力!W26="",IF(入力!X26="","",入力!X26-入力!Q26),IF(入力!X26="",入力!W26-入力!Q26,IF(入力!W26&gt;入力!X26,入力!W26-入力!Q26,入力!X26-入力!Q26))),入力!Y26)</f>
        <v/>
      </c>
      <c r="Z26" s="206" t="str">
        <f>IF(入力!Z26="","",入力!Z26)</f>
        <v/>
      </c>
      <c r="AA26" s="206" t="str">
        <f>IF(入力!AA26="","",入力!AA26)</f>
        <v/>
      </c>
      <c r="AB26" s="206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06" t="str">
        <f>IF(入力!AC26="","",入力!AC26)</f>
        <v/>
      </c>
      <c r="AD26" s="206" t="str">
        <f>IF(入力!AD26="","",入力!AD26)</f>
        <v/>
      </c>
      <c r="AE26" s="206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06" t="str">
        <f>IF(入力!AF26="","",入力!AF26)</f>
        <v/>
      </c>
      <c r="AG26" s="206" t="str">
        <f>IF(入力!AG26="","",入力!AG26)</f>
        <v/>
      </c>
      <c r="AH26" s="206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05" t="str">
        <f>IF(入力!AI26="","",入力!AI26)</f>
        <v/>
      </c>
      <c r="AJ26" s="126" t="str">
        <f>IF(入力!AJ26="","",入力!AJ26)</f>
        <v/>
      </c>
      <c r="AK26" s="202" t="str">
        <f>IF(入力!AK26="","",入力!AK26)</f>
        <v/>
      </c>
      <c r="AL26" s="204" t="str">
        <f>IF(入力!AL26="","",入力!AL26)</f>
        <v/>
      </c>
      <c r="AM26" s="510" t="str">
        <f>IF(入力!AM26="","",入力!AM26)</f>
        <v/>
      </c>
      <c r="AN26" s="244" t="str">
        <f>IF(入力!AN26="","",入力!AN26)</f>
        <v/>
      </c>
      <c r="AO26" s="510" t="str">
        <f>IF(入力!AO26="","",入力!AO26)</f>
        <v/>
      </c>
      <c r="AP26" s="244" t="str">
        <f>IF(入力!AP26="","",入力!AP26)</f>
        <v/>
      </c>
      <c r="AQ26" s="510" t="str">
        <f>IF(入力!AQ26="","",入力!AQ26)</f>
        <v/>
      </c>
      <c r="AR26" s="244" t="str">
        <f>IF(入力!AR26="","",入力!AR26)</f>
        <v/>
      </c>
      <c r="AS26" s="134" t="str">
        <f>IF(入力!AS26="","",入力!AS26)</f>
        <v/>
      </c>
      <c r="AT26" s="265" t="str">
        <f>IF(入力!AT26="","",入力!AT26)</f>
        <v/>
      </c>
      <c r="AU26" s="128" t="str">
        <f>IF(入力!AU26="","",入力!AU26)</f>
        <v/>
      </c>
      <c r="AV26" s="268" t="str">
        <f>IF(入力!AV26="","",入力!AV26)</f>
        <v/>
      </c>
      <c r="AW26" s="128" t="str">
        <f>IF(入力!AW26="","",入力!AW26)</f>
        <v/>
      </c>
      <c r="AX26" s="269" t="str">
        <f>IF(入力!AX26="","",入力!AX26)</f>
        <v/>
      </c>
    </row>
    <row r="27" spans="1:51">
      <c r="A27" s="96">
        <f>IF(入力!A27="","",入力!A27)</f>
        <v>14</v>
      </c>
      <c r="B27" s="185" t="str">
        <f>IF(入力!B27="","",入力!B27)</f>
        <v/>
      </c>
      <c r="C27" s="185" t="str">
        <f>IF(入力!C27="","",入力!C27)</f>
        <v/>
      </c>
      <c r="D27" s="227" t="str">
        <f>IF(入力!D27="","",入力!D27)</f>
        <v/>
      </c>
      <c r="E27" s="417" t="str">
        <f>IF(入力!E27="", IF(D27="","",DATEDIF(D27,入力!$C$3,"Y")),入力!E27)</f>
        <v/>
      </c>
      <c r="F27" s="350" t="str">
        <f>IF(入力!F27="","",入力!F27)</f>
        <v/>
      </c>
      <c r="G27" s="185" t="str">
        <f>IF(入力!G27="","",入力!G27)</f>
        <v/>
      </c>
      <c r="H27" s="185" t="str">
        <f>IF(入力!H27="","",入力!H27)</f>
        <v/>
      </c>
      <c r="I27" s="350" t="str">
        <f>IF(入力!I27="","",入力!I27)</f>
        <v/>
      </c>
      <c r="J27" s="350" t="str">
        <f>IF(入力!J27="","",入力!J27)</f>
        <v/>
      </c>
      <c r="K27" s="159" t="str">
        <f>IF(入力!K27="","",入力!K27)</f>
        <v/>
      </c>
      <c r="L27" s="83" t="str">
        <f>IF(入力!L27="","",入力!L27)</f>
        <v/>
      </c>
      <c r="M27" s="83" t="str">
        <f>IF(入力!M27="","",入力!M27)</f>
        <v/>
      </c>
      <c r="N27" s="83" t="str">
        <f>IF(入力!N27="","",入力!N27)</f>
        <v/>
      </c>
      <c r="O27" s="83" t="str">
        <f>IF(OR(入力!L27="",入力!M27="",入力!N27=""),"",(入力!L27-(入力!L27*(4.57/(1.0888-0.00153*(入力!M27+入力!N27))-4.142)*100)/100))</f>
        <v/>
      </c>
      <c r="P27" s="83" t="str">
        <f>IF(入力!P27="", IF(K27="","",L27/POWER(K27/100,2)),入力!P27)</f>
        <v/>
      </c>
      <c r="Q27" s="189" t="str">
        <f>IF(入力!Q27="","",入力!Q27)</f>
        <v/>
      </c>
      <c r="R27" s="244" t="str">
        <f>IF(入力!R27="","",入力!R27)</f>
        <v/>
      </c>
      <c r="S27" s="201" t="str">
        <f>IF(入力!S27="","",入力!S27)</f>
        <v/>
      </c>
      <c r="T27" s="200" t="str">
        <f>IF(入力!T27="","",入力!T27)</f>
        <v/>
      </c>
      <c r="U27" s="108" t="str">
        <f>IF(入力!U27="","",入力!U27)</f>
        <v/>
      </c>
      <c r="V27" s="109" t="str">
        <f>IF(入力!V27="","",入力!V27)</f>
        <v/>
      </c>
      <c r="W27" s="245" t="str">
        <f>IF(入力!W27="","",入力!W27)</f>
        <v/>
      </c>
      <c r="X27" s="246" t="str">
        <f>IF(入力!X27="","",入力!X27)</f>
        <v/>
      </c>
      <c r="Y27" s="206" t="str">
        <f>IF(入力!Y27="", IF(入力!W27="",IF(入力!X27="","",入力!X27-入力!Q27),IF(入力!X27="",入力!W27-入力!Q27,IF(入力!W27&gt;入力!X27,入力!W27-入力!Q27,入力!X27-入力!Q27))),入力!Y27)</f>
        <v/>
      </c>
      <c r="Z27" s="206" t="str">
        <f>IF(入力!Z27="","",入力!Z27)</f>
        <v/>
      </c>
      <c r="AA27" s="206" t="str">
        <f>IF(入力!AA27="","",入力!AA27)</f>
        <v/>
      </c>
      <c r="AB27" s="206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06" t="str">
        <f>IF(入力!AC27="","",入力!AC27)</f>
        <v/>
      </c>
      <c r="AD27" s="206" t="str">
        <f>IF(入力!AD27="","",入力!AD27)</f>
        <v/>
      </c>
      <c r="AE27" s="206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06" t="str">
        <f>IF(入力!AF27="","",入力!AF27)</f>
        <v/>
      </c>
      <c r="AG27" s="206" t="str">
        <f>IF(入力!AG27="","",入力!AG27)</f>
        <v/>
      </c>
      <c r="AH27" s="206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05" t="str">
        <f>IF(入力!AI27="","",入力!AI27)</f>
        <v/>
      </c>
      <c r="AJ27" s="126" t="str">
        <f>IF(入力!AJ27="","",入力!AJ27)</f>
        <v/>
      </c>
      <c r="AK27" s="202" t="str">
        <f>IF(入力!AK27="","",入力!AK27)</f>
        <v/>
      </c>
      <c r="AL27" s="204" t="str">
        <f>IF(入力!AL27="","",入力!AL27)</f>
        <v/>
      </c>
      <c r="AM27" s="510" t="str">
        <f>IF(入力!AM27="","",入力!AM27)</f>
        <v/>
      </c>
      <c r="AN27" s="244" t="str">
        <f>IF(入力!AN27="","",入力!AN27)</f>
        <v/>
      </c>
      <c r="AO27" s="510" t="str">
        <f>IF(入力!AO27="","",入力!AO27)</f>
        <v/>
      </c>
      <c r="AP27" s="244" t="str">
        <f>IF(入力!AP27="","",入力!AP27)</f>
        <v/>
      </c>
      <c r="AQ27" s="510" t="str">
        <f>IF(入力!AQ27="","",入力!AQ27)</f>
        <v/>
      </c>
      <c r="AR27" s="244" t="str">
        <f>IF(入力!AR27="","",入力!AR27)</f>
        <v/>
      </c>
      <c r="AS27" s="134" t="str">
        <f>IF(入力!AS27="","",入力!AS27)</f>
        <v/>
      </c>
      <c r="AT27" s="265" t="str">
        <f>IF(入力!AT27="","",入力!AT27)</f>
        <v/>
      </c>
      <c r="AU27" s="128" t="str">
        <f>IF(入力!AU27="","",入力!AU27)</f>
        <v/>
      </c>
      <c r="AV27" s="268" t="str">
        <f>IF(入力!AV27="","",入力!AV27)</f>
        <v/>
      </c>
      <c r="AW27" s="128" t="str">
        <f>IF(入力!AW27="","",入力!AW27)</f>
        <v/>
      </c>
      <c r="AX27" s="269" t="str">
        <f>IF(入力!AX27="","",入力!AX27)</f>
        <v/>
      </c>
    </row>
    <row r="28" spans="1:51">
      <c r="A28" s="96">
        <f>IF(入力!A28="","",入力!A28)</f>
        <v>15</v>
      </c>
      <c r="B28" s="185" t="str">
        <f>IF(入力!B28="","",入力!B28)</f>
        <v/>
      </c>
      <c r="C28" s="185" t="str">
        <f>IF(入力!C28="","",入力!C28)</f>
        <v/>
      </c>
      <c r="D28" s="227" t="str">
        <f>IF(入力!D28="","",入力!D28)</f>
        <v/>
      </c>
      <c r="E28" s="417" t="str">
        <f>IF(入力!E28="", IF(D28="","",DATEDIF(D28,入力!$C$3,"Y")),入力!E28)</f>
        <v/>
      </c>
      <c r="F28" s="350" t="str">
        <f>IF(入力!F28="","",入力!F28)</f>
        <v/>
      </c>
      <c r="G28" s="185" t="str">
        <f>IF(入力!G28="","",入力!G28)</f>
        <v/>
      </c>
      <c r="H28" s="185" t="str">
        <f>IF(入力!H28="","",入力!H28)</f>
        <v/>
      </c>
      <c r="I28" s="350" t="str">
        <f>IF(入力!I28="","",入力!I28)</f>
        <v/>
      </c>
      <c r="J28" s="350" t="str">
        <f>IF(入力!J28="","",入力!J28)</f>
        <v/>
      </c>
      <c r="K28" s="159" t="str">
        <f>IF(入力!K28="","",入力!K28)</f>
        <v/>
      </c>
      <c r="L28" s="83" t="str">
        <f>IF(入力!L28="","",入力!L28)</f>
        <v/>
      </c>
      <c r="M28" s="83" t="str">
        <f>IF(入力!M28="","",入力!M28)</f>
        <v/>
      </c>
      <c r="N28" s="83" t="str">
        <f>IF(入力!N28="","",入力!N28)</f>
        <v/>
      </c>
      <c r="O28" s="83" t="str">
        <f>IF(OR(入力!L28="",入力!M28="",入力!N28=""),"",(入力!L28-(入力!L28*(4.57/(1.0888-0.00153*(入力!M28+入力!N28))-4.142)*100)/100))</f>
        <v/>
      </c>
      <c r="P28" s="83" t="str">
        <f>IF(入力!P28="", IF(K28="","",L28/POWER(K28/100,2)),入力!P28)</f>
        <v/>
      </c>
      <c r="Q28" s="189" t="str">
        <f>IF(入力!Q28="","",入力!Q28)</f>
        <v/>
      </c>
      <c r="R28" s="244" t="str">
        <f>IF(入力!R28="","",入力!R28)</f>
        <v/>
      </c>
      <c r="S28" s="201" t="str">
        <f>IF(入力!S28="","",入力!S28)</f>
        <v/>
      </c>
      <c r="T28" s="200" t="str">
        <f>IF(入力!T28="","",入力!T28)</f>
        <v/>
      </c>
      <c r="U28" s="108" t="str">
        <f>IF(入力!U28="","",入力!U28)</f>
        <v/>
      </c>
      <c r="V28" s="109" t="str">
        <f>IF(入力!V28="","",入力!V28)</f>
        <v/>
      </c>
      <c r="W28" s="245" t="str">
        <f>IF(入力!W28="","",入力!W28)</f>
        <v/>
      </c>
      <c r="X28" s="246" t="str">
        <f>IF(入力!X28="","",入力!X28)</f>
        <v/>
      </c>
      <c r="Y28" s="206" t="str">
        <f>IF(入力!Y28="", IF(入力!W28="",IF(入力!X28="","",入力!X28-入力!Q28),IF(入力!X28="",入力!W28-入力!Q28,IF(入力!W28&gt;入力!X28,入力!W28-入力!Q28,入力!X28-入力!Q28))),入力!Y28)</f>
        <v/>
      </c>
      <c r="Z28" s="206" t="str">
        <f>IF(入力!Z28="","",入力!Z28)</f>
        <v/>
      </c>
      <c r="AA28" s="206" t="str">
        <f>IF(入力!AA28="","",入力!AA28)</f>
        <v/>
      </c>
      <c r="AB28" s="206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06" t="str">
        <f>IF(入力!AC28="","",入力!AC28)</f>
        <v/>
      </c>
      <c r="AD28" s="206" t="str">
        <f>IF(入力!AD28="","",入力!AD28)</f>
        <v/>
      </c>
      <c r="AE28" s="206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06" t="str">
        <f>IF(入力!AF28="","",入力!AF28)</f>
        <v/>
      </c>
      <c r="AG28" s="206" t="str">
        <f>IF(入力!AG28="","",入力!AG28)</f>
        <v/>
      </c>
      <c r="AH28" s="206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05" t="str">
        <f>IF(入力!AI28="","",入力!AI28)</f>
        <v/>
      </c>
      <c r="AJ28" s="126" t="str">
        <f>IF(入力!AJ28="","",入力!AJ28)</f>
        <v/>
      </c>
      <c r="AK28" s="202" t="str">
        <f>IF(入力!AK28="","",入力!AK28)</f>
        <v/>
      </c>
      <c r="AL28" s="204" t="str">
        <f>IF(入力!AL28="","",入力!AL28)</f>
        <v/>
      </c>
      <c r="AM28" s="510" t="str">
        <f>IF(入力!AM28="","",入力!AM28)</f>
        <v/>
      </c>
      <c r="AN28" s="244" t="str">
        <f>IF(入力!AN28="","",入力!AN28)</f>
        <v/>
      </c>
      <c r="AO28" s="510" t="str">
        <f>IF(入力!AO28="","",入力!AO28)</f>
        <v/>
      </c>
      <c r="AP28" s="244" t="str">
        <f>IF(入力!AP28="","",入力!AP28)</f>
        <v/>
      </c>
      <c r="AQ28" s="510" t="str">
        <f>IF(入力!AQ28="","",入力!AQ28)</f>
        <v/>
      </c>
      <c r="AR28" s="244" t="str">
        <f>IF(入力!AR28="","",入力!AR28)</f>
        <v/>
      </c>
      <c r="AS28" s="134" t="str">
        <f>IF(入力!AS28="","",入力!AS28)</f>
        <v/>
      </c>
      <c r="AT28" s="265" t="str">
        <f>IF(入力!AT28="","",入力!AT28)</f>
        <v/>
      </c>
      <c r="AU28" s="128" t="str">
        <f>IF(入力!AU28="","",入力!AU28)</f>
        <v/>
      </c>
      <c r="AV28" s="268" t="str">
        <f>IF(入力!AV28="","",入力!AV28)</f>
        <v/>
      </c>
      <c r="AW28" s="128" t="str">
        <f>IF(入力!AW28="","",入力!AW28)</f>
        <v/>
      </c>
      <c r="AX28" s="269" t="str">
        <f>IF(入力!AX28="","",入力!AX28)</f>
        <v/>
      </c>
    </row>
    <row r="29" spans="1:51">
      <c r="A29" s="96">
        <f>IF(入力!A29="","",入力!A29)</f>
        <v>16</v>
      </c>
      <c r="B29" s="185" t="str">
        <f>IF(入力!B29="","",入力!B29)</f>
        <v/>
      </c>
      <c r="C29" s="185" t="str">
        <f>IF(入力!C29="","",入力!C29)</f>
        <v/>
      </c>
      <c r="D29" s="227" t="str">
        <f>IF(入力!D29="","",入力!D29)</f>
        <v/>
      </c>
      <c r="E29" s="417" t="str">
        <f>IF(入力!E29="", IF(D29="","",DATEDIF(D29,入力!$C$3,"Y")),入力!E29)</f>
        <v/>
      </c>
      <c r="F29" s="350" t="str">
        <f>IF(入力!F29="","",入力!F29)</f>
        <v/>
      </c>
      <c r="G29" s="185" t="str">
        <f>IF(入力!G29="","",入力!G29)</f>
        <v/>
      </c>
      <c r="H29" s="185" t="str">
        <f>IF(入力!H29="","",入力!H29)</f>
        <v/>
      </c>
      <c r="I29" s="350" t="str">
        <f>IF(入力!I29="","",入力!I29)</f>
        <v/>
      </c>
      <c r="J29" s="350" t="str">
        <f>IF(入力!J29="","",入力!J29)</f>
        <v/>
      </c>
      <c r="K29" s="159" t="str">
        <f>IF(入力!K29="","",入力!K29)</f>
        <v/>
      </c>
      <c r="L29" s="83" t="str">
        <f>IF(入力!L29="","",入力!L29)</f>
        <v/>
      </c>
      <c r="M29" s="83" t="str">
        <f>IF(入力!M29="","",入力!M29)</f>
        <v/>
      </c>
      <c r="N29" s="83" t="str">
        <f>IF(入力!N29="","",入力!N29)</f>
        <v/>
      </c>
      <c r="O29" s="83" t="str">
        <f>IF(OR(入力!L29="",入力!M29="",入力!N29=""),"",(入力!L29-(入力!L29*(4.57/(1.0888-0.00153*(入力!M29+入力!N29))-4.142)*100)/100))</f>
        <v/>
      </c>
      <c r="P29" s="83" t="str">
        <f>IF(入力!P29="", IF(K29="","",L29/POWER(K29/100,2)),入力!P29)</f>
        <v/>
      </c>
      <c r="Q29" s="189" t="str">
        <f>IF(入力!Q29="","",入力!Q29)</f>
        <v/>
      </c>
      <c r="R29" s="244" t="str">
        <f>IF(入力!R29="","",入力!R29)</f>
        <v/>
      </c>
      <c r="S29" s="201" t="str">
        <f>IF(入力!S29="","",入力!S29)</f>
        <v/>
      </c>
      <c r="T29" s="200" t="str">
        <f>IF(入力!T29="","",入力!T29)</f>
        <v/>
      </c>
      <c r="U29" s="108" t="str">
        <f>IF(入力!U29="","",入力!U29)</f>
        <v/>
      </c>
      <c r="V29" s="109" t="str">
        <f>IF(入力!V29="","",入力!V29)</f>
        <v/>
      </c>
      <c r="W29" s="245" t="str">
        <f>IF(入力!W29="","",入力!W29)</f>
        <v/>
      </c>
      <c r="X29" s="246" t="str">
        <f>IF(入力!X29="","",入力!X29)</f>
        <v/>
      </c>
      <c r="Y29" s="206" t="str">
        <f>IF(入力!Y29="", IF(入力!W29="",IF(入力!X29="","",入力!X29-入力!Q29),IF(入力!X29="",入力!W29-入力!Q29,IF(入力!W29&gt;入力!X29,入力!W29-入力!Q29,入力!X29-入力!Q29))),入力!Y29)</f>
        <v/>
      </c>
      <c r="Z29" s="206" t="str">
        <f>IF(入力!Z29="","",入力!Z29)</f>
        <v/>
      </c>
      <c r="AA29" s="206" t="str">
        <f>IF(入力!AA29="","",入力!AA29)</f>
        <v/>
      </c>
      <c r="AB29" s="206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06" t="str">
        <f>IF(入力!AC29="","",入力!AC29)</f>
        <v/>
      </c>
      <c r="AD29" s="206" t="str">
        <f>IF(入力!AD29="","",入力!AD29)</f>
        <v/>
      </c>
      <c r="AE29" s="206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06" t="str">
        <f>IF(入力!AF29="","",入力!AF29)</f>
        <v/>
      </c>
      <c r="AG29" s="206" t="str">
        <f>IF(入力!AG29="","",入力!AG29)</f>
        <v/>
      </c>
      <c r="AH29" s="206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05" t="str">
        <f>IF(入力!AI29="","",入力!AI29)</f>
        <v/>
      </c>
      <c r="AJ29" s="126" t="str">
        <f>IF(入力!AJ29="","",入力!AJ29)</f>
        <v/>
      </c>
      <c r="AK29" s="202" t="str">
        <f>IF(入力!AK29="","",入力!AK29)</f>
        <v/>
      </c>
      <c r="AL29" s="204" t="str">
        <f>IF(入力!AL29="","",入力!AL29)</f>
        <v/>
      </c>
      <c r="AM29" s="510" t="str">
        <f>IF(入力!AM29="","",入力!AM29)</f>
        <v/>
      </c>
      <c r="AN29" s="244" t="str">
        <f>IF(入力!AN29="","",入力!AN29)</f>
        <v/>
      </c>
      <c r="AO29" s="510" t="str">
        <f>IF(入力!AO29="","",入力!AO29)</f>
        <v/>
      </c>
      <c r="AP29" s="244" t="str">
        <f>IF(入力!AP29="","",入力!AP29)</f>
        <v/>
      </c>
      <c r="AQ29" s="510" t="str">
        <f>IF(入力!AQ29="","",入力!AQ29)</f>
        <v/>
      </c>
      <c r="AR29" s="244" t="str">
        <f>IF(入力!AR29="","",入力!AR29)</f>
        <v/>
      </c>
      <c r="AS29" s="134" t="str">
        <f>IF(入力!AS29="","",入力!AS29)</f>
        <v/>
      </c>
      <c r="AT29" s="265" t="str">
        <f>IF(入力!AT29="","",入力!AT29)</f>
        <v/>
      </c>
      <c r="AU29" s="128" t="str">
        <f>IF(入力!AU29="","",入力!AU29)</f>
        <v/>
      </c>
      <c r="AV29" s="268" t="str">
        <f>IF(入力!AV29="","",入力!AV29)</f>
        <v/>
      </c>
      <c r="AW29" s="128" t="str">
        <f>IF(入力!AW29="","",入力!AW29)</f>
        <v/>
      </c>
      <c r="AX29" s="269" t="str">
        <f>IF(入力!AX29="","",入力!AX29)</f>
        <v/>
      </c>
    </row>
    <row r="30" spans="1:51">
      <c r="A30" s="96">
        <f>IF(入力!A30="","",入力!A30)</f>
        <v>17</v>
      </c>
      <c r="B30" s="185" t="str">
        <f>IF(入力!B30="","",入力!B30)</f>
        <v/>
      </c>
      <c r="C30" s="185" t="str">
        <f>IF(入力!C30="","",入力!C30)</f>
        <v/>
      </c>
      <c r="D30" s="227" t="str">
        <f>IF(入力!D30="","",入力!D30)</f>
        <v/>
      </c>
      <c r="E30" s="417" t="str">
        <f>IF(入力!E30="", IF(D30="","",DATEDIF(D30,入力!$C$3,"Y")),入力!E30)</f>
        <v/>
      </c>
      <c r="F30" s="350" t="str">
        <f>IF(入力!F30="","",入力!F30)</f>
        <v/>
      </c>
      <c r="G30" s="185" t="str">
        <f>IF(入力!G30="","",入力!G30)</f>
        <v/>
      </c>
      <c r="H30" s="185" t="str">
        <f>IF(入力!H30="","",入力!H30)</f>
        <v/>
      </c>
      <c r="I30" s="350" t="str">
        <f>IF(入力!I30="","",入力!I30)</f>
        <v/>
      </c>
      <c r="J30" s="350" t="str">
        <f>IF(入力!J30="","",入力!J30)</f>
        <v/>
      </c>
      <c r="K30" s="159" t="str">
        <f>IF(入力!K30="","",入力!K30)</f>
        <v/>
      </c>
      <c r="L30" s="83" t="str">
        <f>IF(入力!L30="","",入力!L30)</f>
        <v/>
      </c>
      <c r="M30" s="83" t="str">
        <f>IF(入力!M30="","",入力!M30)</f>
        <v/>
      </c>
      <c r="N30" s="83" t="str">
        <f>IF(入力!N30="","",入力!N30)</f>
        <v/>
      </c>
      <c r="O30" s="83" t="str">
        <f>IF(OR(入力!L30="",入力!M30="",入力!N30=""),"",(入力!L30-(入力!L30*(4.57/(1.0888-0.00153*(入力!M30+入力!N30))-4.142)*100)/100))</f>
        <v/>
      </c>
      <c r="P30" s="83" t="str">
        <f>IF(入力!P30="", IF(K30="","",L30/POWER(K30/100,2)),入力!P30)</f>
        <v/>
      </c>
      <c r="Q30" s="189" t="str">
        <f>IF(入力!Q30="","",入力!Q30)</f>
        <v/>
      </c>
      <c r="R30" s="244" t="str">
        <f>IF(入力!R30="","",入力!R30)</f>
        <v/>
      </c>
      <c r="S30" s="201" t="str">
        <f>IF(入力!S30="","",入力!S30)</f>
        <v/>
      </c>
      <c r="T30" s="200" t="str">
        <f>IF(入力!T30="","",入力!T30)</f>
        <v/>
      </c>
      <c r="U30" s="108" t="str">
        <f>IF(入力!U30="","",入力!U30)</f>
        <v/>
      </c>
      <c r="V30" s="109" t="str">
        <f>IF(入力!V30="","",入力!V30)</f>
        <v/>
      </c>
      <c r="W30" s="245" t="str">
        <f>IF(入力!W30="","",入力!W30)</f>
        <v/>
      </c>
      <c r="X30" s="246" t="str">
        <f>IF(入力!X30="","",入力!X30)</f>
        <v/>
      </c>
      <c r="Y30" s="206" t="str">
        <f>IF(入力!Y30="", IF(入力!W30="",IF(入力!X30="","",入力!X30-入力!Q30),IF(入力!X30="",入力!W30-入力!Q30,IF(入力!W30&gt;入力!X30,入力!W30-入力!Q30,入力!X30-入力!Q30))),入力!Y30)</f>
        <v/>
      </c>
      <c r="Z30" s="206" t="str">
        <f>IF(入力!Z30="","",入力!Z30)</f>
        <v/>
      </c>
      <c r="AA30" s="206" t="str">
        <f>IF(入力!AA30="","",入力!AA30)</f>
        <v/>
      </c>
      <c r="AB30" s="206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06" t="str">
        <f>IF(入力!AC30="","",入力!AC30)</f>
        <v/>
      </c>
      <c r="AD30" s="206" t="str">
        <f>IF(入力!AD30="","",入力!AD30)</f>
        <v/>
      </c>
      <c r="AE30" s="206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06" t="str">
        <f>IF(入力!AF30="","",入力!AF30)</f>
        <v/>
      </c>
      <c r="AG30" s="206" t="str">
        <f>IF(入力!AG30="","",入力!AG30)</f>
        <v/>
      </c>
      <c r="AH30" s="206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05" t="str">
        <f>IF(入力!AI30="","",入力!AI30)</f>
        <v/>
      </c>
      <c r="AJ30" s="126" t="str">
        <f>IF(入力!AJ30="","",入力!AJ30)</f>
        <v/>
      </c>
      <c r="AK30" s="202" t="str">
        <f>IF(入力!AK30="","",入力!AK30)</f>
        <v/>
      </c>
      <c r="AL30" s="204" t="str">
        <f>IF(入力!AL30="","",入力!AL30)</f>
        <v/>
      </c>
      <c r="AM30" s="510" t="str">
        <f>IF(入力!AM30="","",入力!AM30)</f>
        <v/>
      </c>
      <c r="AN30" s="244" t="str">
        <f>IF(入力!AN30="","",入力!AN30)</f>
        <v/>
      </c>
      <c r="AO30" s="510" t="str">
        <f>IF(入力!AO30="","",入力!AO30)</f>
        <v/>
      </c>
      <c r="AP30" s="244" t="str">
        <f>IF(入力!AP30="","",入力!AP30)</f>
        <v/>
      </c>
      <c r="AQ30" s="510" t="str">
        <f>IF(入力!AQ30="","",入力!AQ30)</f>
        <v/>
      </c>
      <c r="AR30" s="244" t="str">
        <f>IF(入力!AR30="","",入力!AR30)</f>
        <v/>
      </c>
      <c r="AS30" s="134" t="str">
        <f>IF(入力!AS30="","",入力!AS30)</f>
        <v/>
      </c>
      <c r="AT30" s="265" t="str">
        <f>IF(入力!AT30="","",入力!AT30)</f>
        <v/>
      </c>
      <c r="AU30" s="128" t="str">
        <f>IF(入力!AU30="","",入力!AU30)</f>
        <v/>
      </c>
      <c r="AV30" s="268" t="str">
        <f>IF(入力!AV30="","",入力!AV30)</f>
        <v/>
      </c>
      <c r="AW30" s="128" t="str">
        <f>IF(入力!AW30="","",入力!AW30)</f>
        <v/>
      </c>
      <c r="AX30" s="269" t="str">
        <f>IF(入力!AX30="","",入力!AX30)</f>
        <v/>
      </c>
    </row>
    <row r="31" spans="1:51">
      <c r="A31" s="96">
        <f>IF(入力!A31="","",入力!A31)</f>
        <v>18</v>
      </c>
      <c r="B31" s="185" t="str">
        <f>IF(入力!B31="","",入力!B31)</f>
        <v/>
      </c>
      <c r="C31" s="185" t="str">
        <f>IF(入力!C31="","",入力!C31)</f>
        <v/>
      </c>
      <c r="D31" s="227" t="str">
        <f>IF(入力!D31="","",入力!D31)</f>
        <v/>
      </c>
      <c r="E31" s="417" t="str">
        <f>IF(入力!E31="", IF(D31="","",DATEDIF(D31,入力!$C$3,"Y")),入力!E31)</f>
        <v/>
      </c>
      <c r="F31" s="350" t="str">
        <f>IF(入力!F31="","",入力!F31)</f>
        <v/>
      </c>
      <c r="G31" s="185" t="str">
        <f>IF(入力!G31="","",入力!G31)</f>
        <v/>
      </c>
      <c r="H31" s="185" t="str">
        <f>IF(入力!H31="","",入力!H31)</f>
        <v/>
      </c>
      <c r="I31" s="350" t="str">
        <f>IF(入力!I31="","",入力!I31)</f>
        <v/>
      </c>
      <c r="J31" s="350" t="str">
        <f>IF(入力!J31="","",入力!J31)</f>
        <v/>
      </c>
      <c r="K31" s="159" t="str">
        <f>IF(入力!K31="","",入力!K31)</f>
        <v/>
      </c>
      <c r="L31" s="83" t="str">
        <f>IF(入力!L31="","",入力!L31)</f>
        <v/>
      </c>
      <c r="M31" s="83" t="str">
        <f>IF(入力!M31="","",入力!M31)</f>
        <v/>
      </c>
      <c r="N31" s="83" t="str">
        <f>IF(入力!N31="","",入力!N31)</f>
        <v/>
      </c>
      <c r="O31" s="83" t="str">
        <f>IF(OR(入力!L31="",入力!M31="",入力!N31=""),"",(入力!L31-(入力!L31*(4.57/(1.0888-0.00153*(入力!M31+入力!N31))-4.142)*100)/100))</f>
        <v/>
      </c>
      <c r="P31" s="83" t="str">
        <f>IF(入力!P31="", IF(K31="","",L31/POWER(K31/100,2)),入力!P31)</f>
        <v/>
      </c>
      <c r="Q31" s="189" t="str">
        <f>IF(入力!Q31="","",入力!Q31)</f>
        <v/>
      </c>
      <c r="R31" s="244" t="str">
        <f>IF(入力!R31="","",入力!R31)</f>
        <v/>
      </c>
      <c r="S31" s="201" t="str">
        <f>IF(入力!S31="","",入力!S31)</f>
        <v/>
      </c>
      <c r="T31" s="200" t="str">
        <f>IF(入力!T31="","",入力!T31)</f>
        <v/>
      </c>
      <c r="U31" s="108" t="str">
        <f>IF(入力!U31="","",入力!U31)</f>
        <v/>
      </c>
      <c r="V31" s="109" t="str">
        <f>IF(入力!V31="","",入力!V31)</f>
        <v/>
      </c>
      <c r="W31" s="245" t="str">
        <f>IF(入力!W31="","",入力!W31)</f>
        <v/>
      </c>
      <c r="X31" s="246" t="str">
        <f>IF(入力!X31="","",入力!X31)</f>
        <v/>
      </c>
      <c r="Y31" s="206" t="str">
        <f>IF(入力!Y31="", IF(入力!W31="",IF(入力!X31="","",入力!X31-入力!Q31),IF(入力!X31="",入力!W31-入力!Q31,IF(入力!W31&gt;入力!X31,入力!W31-入力!Q31,入力!X31-入力!Q31))),入力!Y31)</f>
        <v/>
      </c>
      <c r="Z31" s="206" t="str">
        <f>IF(入力!Z31="","",入力!Z31)</f>
        <v/>
      </c>
      <c r="AA31" s="206" t="str">
        <f>IF(入力!AA31="","",入力!AA31)</f>
        <v/>
      </c>
      <c r="AB31" s="206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06" t="str">
        <f>IF(入力!AC31="","",入力!AC31)</f>
        <v/>
      </c>
      <c r="AD31" s="206" t="str">
        <f>IF(入力!AD31="","",入力!AD31)</f>
        <v/>
      </c>
      <c r="AE31" s="206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06" t="str">
        <f>IF(入力!AF31="","",入力!AF31)</f>
        <v/>
      </c>
      <c r="AG31" s="206" t="str">
        <f>IF(入力!AG31="","",入力!AG31)</f>
        <v/>
      </c>
      <c r="AH31" s="206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05" t="str">
        <f>IF(入力!AI31="","",入力!AI31)</f>
        <v/>
      </c>
      <c r="AJ31" s="126" t="str">
        <f>IF(入力!AJ31="","",入力!AJ31)</f>
        <v/>
      </c>
      <c r="AK31" s="202" t="str">
        <f>IF(入力!AK31="","",入力!AK31)</f>
        <v/>
      </c>
      <c r="AL31" s="204" t="str">
        <f>IF(入力!AL31="","",入力!AL31)</f>
        <v/>
      </c>
      <c r="AM31" s="510" t="str">
        <f>IF(入力!AM31="","",入力!AM31)</f>
        <v/>
      </c>
      <c r="AN31" s="244" t="str">
        <f>IF(入力!AN31="","",入力!AN31)</f>
        <v/>
      </c>
      <c r="AO31" s="510" t="str">
        <f>IF(入力!AO31="","",入力!AO31)</f>
        <v/>
      </c>
      <c r="AP31" s="244" t="str">
        <f>IF(入力!AP31="","",入力!AP31)</f>
        <v/>
      </c>
      <c r="AQ31" s="510" t="str">
        <f>IF(入力!AQ31="","",入力!AQ31)</f>
        <v/>
      </c>
      <c r="AR31" s="244" t="str">
        <f>IF(入力!AR31="","",入力!AR31)</f>
        <v/>
      </c>
      <c r="AS31" s="134" t="str">
        <f>IF(入力!AS31="","",入力!AS31)</f>
        <v/>
      </c>
      <c r="AT31" s="265" t="str">
        <f>IF(入力!AT31="","",入力!AT31)</f>
        <v/>
      </c>
      <c r="AU31" s="128" t="str">
        <f>IF(入力!AU31="","",入力!AU31)</f>
        <v/>
      </c>
      <c r="AV31" s="268" t="str">
        <f>IF(入力!AV31="","",入力!AV31)</f>
        <v/>
      </c>
      <c r="AW31" s="128" t="str">
        <f>IF(入力!AW31="","",入力!AW31)</f>
        <v/>
      </c>
      <c r="AX31" s="269" t="str">
        <f>IF(入力!AX31="","",入力!AX31)</f>
        <v/>
      </c>
    </row>
    <row r="32" spans="1:51">
      <c r="A32" s="96">
        <f>IF(入力!A32="","",入力!A32)</f>
        <v>19</v>
      </c>
      <c r="B32" s="185" t="str">
        <f>IF(入力!B32="","",入力!B32)</f>
        <v/>
      </c>
      <c r="C32" s="185" t="str">
        <f>IF(入力!C32="","",入力!C32)</f>
        <v/>
      </c>
      <c r="D32" s="227" t="str">
        <f>IF(入力!D32="","",入力!D32)</f>
        <v/>
      </c>
      <c r="E32" s="417" t="str">
        <f>IF(入力!E32="", IF(D32="","",DATEDIF(D32,入力!$C$3,"Y")),入力!E32)</f>
        <v/>
      </c>
      <c r="F32" s="350" t="str">
        <f>IF(入力!F32="","",入力!F32)</f>
        <v/>
      </c>
      <c r="G32" s="185" t="str">
        <f>IF(入力!G32="","",入力!G32)</f>
        <v/>
      </c>
      <c r="H32" s="185" t="str">
        <f>IF(入力!H32="","",入力!H32)</f>
        <v/>
      </c>
      <c r="I32" s="350" t="str">
        <f>IF(入力!I32="","",入力!I32)</f>
        <v/>
      </c>
      <c r="J32" s="350" t="str">
        <f>IF(入力!J32="","",入力!J32)</f>
        <v/>
      </c>
      <c r="K32" s="159" t="str">
        <f>IF(入力!K32="","",入力!K32)</f>
        <v/>
      </c>
      <c r="L32" s="83" t="str">
        <f>IF(入力!L32="","",入力!L32)</f>
        <v/>
      </c>
      <c r="M32" s="83" t="str">
        <f>IF(入力!M32="","",入力!M32)</f>
        <v/>
      </c>
      <c r="N32" s="83" t="str">
        <f>IF(入力!N32="","",入力!N32)</f>
        <v/>
      </c>
      <c r="O32" s="83" t="str">
        <f>IF(OR(入力!L32="",入力!M32="",入力!N32=""),"",(入力!L32-(入力!L32*(4.57/(1.0888-0.00153*(入力!M32+入力!N32))-4.142)*100)/100))</f>
        <v/>
      </c>
      <c r="P32" s="83" t="str">
        <f>IF(入力!P32="", IF(K32="","",L32/POWER(K32/100,2)),入力!P32)</f>
        <v/>
      </c>
      <c r="Q32" s="189" t="str">
        <f>IF(入力!Q32="","",入力!Q32)</f>
        <v/>
      </c>
      <c r="R32" s="244" t="str">
        <f>IF(入力!R32="","",入力!R32)</f>
        <v/>
      </c>
      <c r="S32" s="201" t="str">
        <f>IF(入力!S32="","",入力!S32)</f>
        <v/>
      </c>
      <c r="T32" s="200" t="str">
        <f>IF(入力!T32="","",入力!T32)</f>
        <v/>
      </c>
      <c r="U32" s="108" t="str">
        <f>IF(入力!U32="","",入力!U32)</f>
        <v/>
      </c>
      <c r="V32" s="109" t="str">
        <f>IF(入力!V32="","",入力!V32)</f>
        <v/>
      </c>
      <c r="W32" s="245" t="str">
        <f>IF(入力!W32="","",入力!W32)</f>
        <v/>
      </c>
      <c r="X32" s="246" t="str">
        <f>IF(入力!X32="","",入力!X32)</f>
        <v/>
      </c>
      <c r="Y32" s="206" t="str">
        <f>IF(入力!Y32="", IF(入力!W32="",IF(入力!X32="","",入力!X32-入力!Q32),IF(入力!X32="",入力!W32-入力!Q32,IF(入力!W32&gt;入力!X32,入力!W32-入力!Q32,入力!X32-入力!Q32))),入力!Y32)</f>
        <v/>
      </c>
      <c r="Z32" s="206" t="str">
        <f>IF(入力!Z32="","",入力!Z32)</f>
        <v/>
      </c>
      <c r="AA32" s="206" t="str">
        <f>IF(入力!AA32="","",入力!AA32)</f>
        <v/>
      </c>
      <c r="AB32" s="206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06" t="str">
        <f>IF(入力!AC32="","",入力!AC32)</f>
        <v/>
      </c>
      <c r="AD32" s="206" t="str">
        <f>IF(入力!AD32="","",入力!AD32)</f>
        <v/>
      </c>
      <c r="AE32" s="206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06" t="str">
        <f>IF(入力!AF32="","",入力!AF32)</f>
        <v/>
      </c>
      <c r="AG32" s="206" t="str">
        <f>IF(入力!AG32="","",入力!AG32)</f>
        <v/>
      </c>
      <c r="AH32" s="206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05" t="str">
        <f>IF(入力!AI32="","",入力!AI32)</f>
        <v/>
      </c>
      <c r="AJ32" s="126" t="str">
        <f>IF(入力!AJ32="","",入力!AJ32)</f>
        <v/>
      </c>
      <c r="AK32" s="202" t="str">
        <f>IF(入力!AK32="","",入力!AK32)</f>
        <v/>
      </c>
      <c r="AL32" s="204" t="str">
        <f>IF(入力!AL32="","",入力!AL32)</f>
        <v/>
      </c>
      <c r="AM32" s="510" t="str">
        <f>IF(入力!AM32="","",入力!AM32)</f>
        <v/>
      </c>
      <c r="AN32" s="244" t="str">
        <f>IF(入力!AN32="","",入力!AN32)</f>
        <v/>
      </c>
      <c r="AO32" s="510" t="str">
        <f>IF(入力!AO32="","",入力!AO32)</f>
        <v/>
      </c>
      <c r="AP32" s="244" t="str">
        <f>IF(入力!AP32="","",入力!AP32)</f>
        <v/>
      </c>
      <c r="AQ32" s="510" t="str">
        <f>IF(入力!AQ32="","",入力!AQ32)</f>
        <v/>
      </c>
      <c r="AR32" s="244" t="str">
        <f>IF(入力!AR32="","",入力!AR32)</f>
        <v/>
      </c>
      <c r="AS32" s="134" t="str">
        <f>IF(入力!AS32="","",入力!AS32)</f>
        <v/>
      </c>
      <c r="AT32" s="265" t="str">
        <f>IF(入力!AT32="","",入力!AT32)</f>
        <v/>
      </c>
      <c r="AU32" s="128" t="str">
        <f>IF(入力!AU32="","",入力!AU32)</f>
        <v/>
      </c>
      <c r="AV32" s="268" t="str">
        <f>IF(入力!AV32="","",入力!AV32)</f>
        <v/>
      </c>
      <c r="AW32" s="128" t="str">
        <f>IF(入力!AW32="","",入力!AW32)</f>
        <v/>
      </c>
      <c r="AX32" s="269" t="str">
        <f>IF(入力!AX32="","",入力!AX32)</f>
        <v/>
      </c>
    </row>
    <row r="33" spans="1:50">
      <c r="A33" s="96">
        <f>IF(入力!A33="","",入力!A33)</f>
        <v>20</v>
      </c>
      <c r="B33" s="185" t="str">
        <f>IF(入力!B33="","",入力!B33)</f>
        <v/>
      </c>
      <c r="C33" s="185" t="str">
        <f>IF(入力!C33="","",入力!C33)</f>
        <v/>
      </c>
      <c r="D33" s="227" t="str">
        <f>IF(入力!D33="","",入力!D33)</f>
        <v/>
      </c>
      <c r="E33" s="417" t="str">
        <f>IF(入力!E33="", IF(D33="","",DATEDIF(D33,入力!$C$3,"Y")),入力!E33)</f>
        <v/>
      </c>
      <c r="F33" s="350" t="str">
        <f>IF(入力!F33="","",入力!F33)</f>
        <v/>
      </c>
      <c r="G33" s="185" t="str">
        <f>IF(入力!G33="","",入力!G33)</f>
        <v/>
      </c>
      <c r="H33" s="185" t="str">
        <f>IF(入力!H33="","",入力!H33)</f>
        <v/>
      </c>
      <c r="I33" s="350" t="str">
        <f>IF(入力!I33="","",入力!I33)</f>
        <v/>
      </c>
      <c r="J33" s="350" t="str">
        <f>IF(入力!J33="","",入力!J33)</f>
        <v/>
      </c>
      <c r="K33" s="159" t="str">
        <f>IF(入力!K33="","",入力!K33)</f>
        <v/>
      </c>
      <c r="L33" s="83" t="str">
        <f>IF(入力!L33="","",入力!L33)</f>
        <v/>
      </c>
      <c r="M33" s="83" t="str">
        <f>IF(入力!M33="","",入力!M33)</f>
        <v/>
      </c>
      <c r="N33" s="83" t="str">
        <f>IF(入力!N33="","",入力!N33)</f>
        <v/>
      </c>
      <c r="O33" s="83" t="str">
        <f>IF(OR(入力!L33="",入力!M33="",入力!N33=""),"",(入力!L33-(入力!L33*(4.57/(1.0888-0.00153*(入力!M33+入力!N33))-4.142)*100)/100))</f>
        <v/>
      </c>
      <c r="P33" s="83" t="str">
        <f>IF(入力!P33="", IF(K33="","",L33/POWER(K33/100,2)),入力!P33)</f>
        <v/>
      </c>
      <c r="Q33" s="189" t="str">
        <f>IF(入力!Q33="","",入力!Q33)</f>
        <v/>
      </c>
      <c r="R33" s="244" t="str">
        <f>IF(入力!R33="","",入力!R33)</f>
        <v/>
      </c>
      <c r="S33" s="201" t="str">
        <f>IF(入力!S33="","",入力!S33)</f>
        <v/>
      </c>
      <c r="T33" s="200" t="str">
        <f>IF(入力!T33="","",入力!T33)</f>
        <v/>
      </c>
      <c r="U33" s="108" t="str">
        <f>IF(入力!U33="","",入力!U33)</f>
        <v/>
      </c>
      <c r="V33" s="109" t="str">
        <f>IF(入力!V33="","",入力!V33)</f>
        <v/>
      </c>
      <c r="W33" s="245" t="str">
        <f>IF(入力!W33="","",入力!W33)</f>
        <v/>
      </c>
      <c r="X33" s="246" t="str">
        <f>IF(入力!X33="","",入力!X33)</f>
        <v/>
      </c>
      <c r="Y33" s="206" t="str">
        <f>IF(入力!Y33="", IF(入力!W33="",IF(入力!X33="","",入力!X33-入力!Q33),IF(入力!X33="",入力!W33-入力!Q33,IF(入力!W33&gt;入力!X33,入力!W33-入力!Q33,入力!X33-入力!Q33))),入力!Y33)</f>
        <v/>
      </c>
      <c r="Z33" s="206" t="str">
        <f>IF(入力!Z33="","",入力!Z33)</f>
        <v/>
      </c>
      <c r="AA33" s="206" t="str">
        <f>IF(入力!AA33="","",入力!AA33)</f>
        <v/>
      </c>
      <c r="AB33" s="206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06" t="str">
        <f>IF(入力!AC33="","",入力!AC33)</f>
        <v/>
      </c>
      <c r="AD33" s="206" t="str">
        <f>IF(入力!AD33="","",入力!AD33)</f>
        <v/>
      </c>
      <c r="AE33" s="206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06" t="str">
        <f>IF(入力!AF33="","",入力!AF33)</f>
        <v/>
      </c>
      <c r="AG33" s="206" t="str">
        <f>IF(入力!AG33="","",入力!AG33)</f>
        <v/>
      </c>
      <c r="AH33" s="206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05" t="str">
        <f>IF(入力!AI33="","",入力!AI33)</f>
        <v/>
      </c>
      <c r="AJ33" s="126" t="str">
        <f>IF(入力!AJ33="","",入力!AJ33)</f>
        <v/>
      </c>
      <c r="AK33" s="202" t="str">
        <f>IF(入力!AK33="","",入力!AK33)</f>
        <v/>
      </c>
      <c r="AL33" s="204" t="str">
        <f>IF(入力!AL33="","",入力!AL33)</f>
        <v/>
      </c>
      <c r="AM33" s="510" t="str">
        <f>IF(入力!AM33="","",入力!AM33)</f>
        <v/>
      </c>
      <c r="AN33" s="244" t="str">
        <f>IF(入力!AN33="","",入力!AN33)</f>
        <v/>
      </c>
      <c r="AO33" s="510" t="str">
        <f>IF(入力!AO33="","",入力!AO33)</f>
        <v/>
      </c>
      <c r="AP33" s="244" t="str">
        <f>IF(入力!AP33="","",入力!AP33)</f>
        <v/>
      </c>
      <c r="AQ33" s="510" t="str">
        <f>IF(入力!AQ33="","",入力!AQ33)</f>
        <v/>
      </c>
      <c r="AR33" s="244" t="str">
        <f>IF(入力!AR33="","",入力!AR33)</f>
        <v/>
      </c>
      <c r="AS33" s="134" t="str">
        <f>IF(入力!AS33="","",入力!AS33)</f>
        <v/>
      </c>
      <c r="AT33" s="265" t="str">
        <f>IF(入力!AT33="","",入力!AT33)</f>
        <v/>
      </c>
      <c r="AU33" s="128" t="str">
        <f>IF(入力!AU33="","",入力!AU33)</f>
        <v/>
      </c>
      <c r="AV33" s="268" t="str">
        <f>IF(入力!AV33="","",入力!AV33)</f>
        <v/>
      </c>
      <c r="AW33" s="128" t="str">
        <f>IF(入力!AW33="","",入力!AW33)</f>
        <v/>
      </c>
      <c r="AX33" s="269" t="str">
        <f>IF(入力!AX33="","",入力!AX33)</f>
        <v/>
      </c>
    </row>
    <row r="34" spans="1:50">
      <c r="A34" s="96">
        <f>IF(入力!A34="","",入力!A34)</f>
        <v>21</v>
      </c>
      <c r="B34" s="185" t="str">
        <f>IF(入力!B34="","",入力!B34)</f>
        <v/>
      </c>
      <c r="C34" s="185" t="str">
        <f>IF(入力!C34="","",入力!C34)</f>
        <v/>
      </c>
      <c r="D34" s="227" t="str">
        <f>IF(入力!D34="","",入力!D34)</f>
        <v/>
      </c>
      <c r="E34" s="417" t="str">
        <f>IF(入力!E34="", IF(D34="","",DATEDIF(D34,入力!$C$3,"Y")),入力!E34)</f>
        <v/>
      </c>
      <c r="F34" s="350" t="str">
        <f>IF(入力!F34="","",入力!F34)</f>
        <v/>
      </c>
      <c r="G34" s="185" t="str">
        <f>IF(入力!G34="","",入力!G34)</f>
        <v/>
      </c>
      <c r="H34" s="185" t="str">
        <f>IF(入力!H34="","",入力!H34)</f>
        <v/>
      </c>
      <c r="I34" s="350" t="str">
        <f>IF(入力!I34="","",入力!I34)</f>
        <v/>
      </c>
      <c r="J34" s="350" t="str">
        <f>IF(入力!J34="","",入力!J34)</f>
        <v/>
      </c>
      <c r="K34" s="159" t="str">
        <f>IF(入力!K34="","",入力!K34)</f>
        <v/>
      </c>
      <c r="L34" s="83" t="str">
        <f>IF(入力!L34="","",入力!L34)</f>
        <v/>
      </c>
      <c r="M34" s="83" t="str">
        <f>IF(入力!M34="","",入力!M34)</f>
        <v/>
      </c>
      <c r="N34" s="83" t="str">
        <f>IF(入力!N34="","",入力!N34)</f>
        <v/>
      </c>
      <c r="O34" s="83" t="str">
        <f>IF(OR(入力!L34="",入力!M34="",入力!N34=""),"",(入力!L34-(入力!L34*(4.57/(1.0888-0.00153*(入力!M34+入力!N34))-4.142)*100)/100))</f>
        <v/>
      </c>
      <c r="P34" s="83" t="str">
        <f>IF(入力!P34="", IF(K34="","",L34/POWER(K34/100,2)),入力!P34)</f>
        <v/>
      </c>
      <c r="Q34" s="189" t="str">
        <f>IF(入力!Q34="","",入力!Q34)</f>
        <v/>
      </c>
      <c r="R34" s="244" t="str">
        <f>IF(入力!R34="","",入力!R34)</f>
        <v/>
      </c>
      <c r="S34" s="201" t="str">
        <f>IF(入力!S34="","",入力!S34)</f>
        <v/>
      </c>
      <c r="T34" s="200" t="str">
        <f>IF(入力!T34="","",入力!T34)</f>
        <v/>
      </c>
      <c r="U34" s="108" t="str">
        <f>IF(入力!U34="","",入力!U34)</f>
        <v/>
      </c>
      <c r="V34" s="109" t="str">
        <f>IF(入力!V34="","",入力!V34)</f>
        <v/>
      </c>
      <c r="W34" s="245" t="str">
        <f>IF(入力!W34="","",入力!W34)</f>
        <v/>
      </c>
      <c r="X34" s="246" t="str">
        <f>IF(入力!X34="","",入力!X34)</f>
        <v/>
      </c>
      <c r="Y34" s="206" t="str">
        <f>IF(入力!Y34="", IF(入力!W34="",IF(入力!X34="","",入力!X34-入力!Q34),IF(入力!X34="",入力!W34-入力!Q34,IF(入力!W34&gt;入力!X34,入力!W34-入力!Q34,入力!X34-入力!Q34))),入力!Y34)</f>
        <v/>
      </c>
      <c r="Z34" s="206" t="str">
        <f>IF(入力!Z34="","",入力!Z34)</f>
        <v/>
      </c>
      <c r="AA34" s="206" t="str">
        <f>IF(入力!AA34="","",入力!AA34)</f>
        <v/>
      </c>
      <c r="AB34" s="206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06" t="str">
        <f>IF(入力!AC34="","",入力!AC34)</f>
        <v/>
      </c>
      <c r="AD34" s="206" t="str">
        <f>IF(入力!AD34="","",入力!AD34)</f>
        <v/>
      </c>
      <c r="AE34" s="206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06" t="str">
        <f>IF(入力!AF34="","",入力!AF34)</f>
        <v/>
      </c>
      <c r="AG34" s="206" t="str">
        <f>IF(入力!AG34="","",入力!AG34)</f>
        <v/>
      </c>
      <c r="AH34" s="206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05" t="str">
        <f>IF(入力!AI34="","",入力!AI34)</f>
        <v/>
      </c>
      <c r="AJ34" s="126" t="str">
        <f>IF(入力!AJ34="","",入力!AJ34)</f>
        <v/>
      </c>
      <c r="AK34" s="202" t="str">
        <f>IF(入力!AK34="","",入力!AK34)</f>
        <v/>
      </c>
      <c r="AL34" s="204" t="str">
        <f>IF(入力!AL34="","",入力!AL34)</f>
        <v/>
      </c>
      <c r="AM34" s="510" t="str">
        <f>IF(入力!AM34="","",入力!AM34)</f>
        <v/>
      </c>
      <c r="AN34" s="244" t="str">
        <f>IF(入力!AN34="","",入力!AN34)</f>
        <v/>
      </c>
      <c r="AO34" s="510" t="str">
        <f>IF(入力!AO34="","",入力!AO34)</f>
        <v/>
      </c>
      <c r="AP34" s="244" t="str">
        <f>IF(入力!AP34="","",入力!AP34)</f>
        <v/>
      </c>
      <c r="AQ34" s="510" t="str">
        <f>IF(入力!AQ34="","",入力!AQ34)</f>
        <v/>
      </c>
      <c r="AR34" s="244" t="str">
        <f>IF(入力!AR34="","",入力!AR34)</f>
        <v/>
      </c>
      <c r="AS34" s="134" t="str">
        <f>IF(入力!AS34="","",入力!AS34)</f>
        <v/>
      </c>
      <c r="AT34" s="265" t="str">
        <f>IF(入力!AT34="","",入力!AT34)</f>
        <v/>
      </c>
      <c r="AU34" s="128" t="str">
        <f>IF(入力!AU34="","",入力!AU34)</f>
        <v/>
      </c>
      <c r="AV34" s="268" t="str">
        <f>IF(入力!AV34="","",入力!AV34)</f>
        <v/>
      </c>
      <c r="AW34" s="128" t="str">
        <f>IF(入力!AW34="","",入力!AW34)</f>
        <v/>
      </c>
      <c r="AX34" s="269" t="str">
        <f>IF(入力!AX34="","",入力!AX34)</f>
        <v/>
      </c>
    </row>
    <row r="35" spans="1:50">
      <c r="A35" s="96">
        <f>IF(入力!A35="","",入力!A35)</f>
        <v>22</v>
      </c>
      <c r="B35" s="185" t="str">
        <f>IF(入力!B35="","",入力!B35)</f>
        <v/>
      </c>
      <c r="C35" s="185" t="str">
        <f>IF(入力!C35="","",入力!C35)</f>
        <v/>
      </c>
      <c r="D35" s="227" t="str">
        <f>IF(入力!D35="","",入力!D35)</f>
        <v/>
      </c>
      <c r="E35" s="417" t="str">
        <f>IF(入力!E35="", IF(D35="","",DATEDIF(D35,入力!$C$3,"Y")),入力!E35)</f>
        <v/>
      </c>
      <c r="F35" s="350" t="str">
        <f>IF(入力!F35="","",入力!F35)</f>
        <v/>
      </c>
      <c r="G35" s="185" t="str">
        <f>IF(入力!G35="","",入力!G35)</f>
        <v/>
      </c>
      <c r="H35" s="185" t="str">
        <f>IF(入力!H35="","",入力!H35)</f>
        <v/>
      </c>
      <c r="I35" s="350" t="str">
        <f>IF(入力!I35="","",入力!I35)</f>
        <v/>
      </c>
      <c r="J35" s="350" t="str">
        <f>IF(入力!J35="","",入力!J35)</f>
        <v/>
      </c>
      <c r="K35" s="159" t="str">
        <f>IF(入力!K35="","",入力!K35)</f>
        <v/>
      </c>
      <c r="L35" s="83" t="str">
        <f>IF(入力!L35="","",入力!L35)</f>
        <v/>
      </c>
      <c r="M35" s="83" t="str">
        <f>IF(入力!M35="","",入力!M35)</f>
        <v/>
      </c>
      <c r="N35" s="83" t="str">
        <f>IF(入力!N35="","",入力!N35)</f>
        <v/>
      </c>
      <c r="O35" s="83" t="str">
        <f>IF(OR(入力!L35="",入力!M35="",入力!N35=""),"",(入力!L35-(入力!L35*(4.57/(1.0888-0.00153*(入力!M35+入力!N35))-4.142)*100)/100))</f>
        <v/>
      </c>
      <c r="P35" s="83" t="str">
        <f>IF(入力!P35="", IF(K35="","",L35/POWER(K35/100,2)),入力!P35)</f>
        <v/>
      </c>
      <c r="Q35" s="189" t="str">
        <f>IF(入力!Q35="","",入力!Q35)</f>
        <v/>
      </c>
      <c r="R35" s="244" t="str">
        <f>IF(入力!R35="","",入力!R35)</f>
        <v/>
      </c>
      <c r="S35" s="201" t="str">
        <f>IF(入力!S35="","",入力!S35)</f>
        <v/>
      </c>
      <c r="T35" s="200" t="str">
        <f>IF(入力!T35="","",入力!T35)</f>
        <v/>
      </c>
      <c r="U35" s="108" t="str">
        <f>IF(入力!U35="","",入力!U35)</f>
        <v/>
      </c>
      <c r="V35" s="109" t="str">
        <f>IF(入力!V35="","",入力!V35)</f>
        <v/>
      </c>
      <c r="W35" s="245" t="str">
        <f>IF(入力!W35="","",入力!W35)</f>
        <v/>
      </c>
      <c r="X35" s="246" t="str">
        <f>IF(入力!X35="","",入力!X35)</f>
        <v/>
      </c>
      <c r="Y35" s="206" t="str">
        <f>IF(入力!Y35="", IF(入力!W35="",IF(入力!X35="","",入力!X35-入力!Q35),IF(入力!X35="",入力!W35-入力!Q35,IF(入力!W35&gt;入力!X35,入力!W35-入力!Q35,入力!X35-入力!Q35))),入力!Y35)</f>
        <v/>
      </c>
      <c r="Z35" s="206" t="str">
        <f>IF(入力!Z35="","",入力!Z35)</f>
        <v/>
      </c>
      <c r="AA35" s="206" t="str">
        <f>IF(入力!AA35="","",入力!AA35)</f>
        <v/>
      </c>
      <c r="AB35" s="206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06" t="str">
        <f>IF(入力!AC35="","",入力!AC35)</f>
        <v/>
      </c>
      <c r="AD35" s="206" t="str">
        <f>IF(入力!AD35="","",入力!AD35)</f>
        <v/>
      </c>
      <c r="AE35" s="206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06" t="str">
        <f>IF(入力!AF35="","",入力!AF35)</f>
        <v/>
      </c>
      <c r="AG35" s="206" t="str">
        <f>IF(入力!AG35="","",入力!AG35)</f>
        <v/>
      </c>
      <c r="AH35" s="206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05" t="str">
        <f>IF(入力!AI35="","",入力!AI35)</f>
        <v/>
      </c>
      <c r="AJ35" s="126" t="str">
        <f>IF(入力!AJ35="","",入力!AJ35)</f>
        <v/>
      </c>
      <c r="AK35" s="202" t="str">
        <f>IF(入力!AK35="","",入力!AK35)</f>
        <v/>
      </c>
      <c r="AL35" s="204" t="str">
        <f>IF(入力!AL35="","",入力!AL35)</f>
        <v/>
      </c>
      <c r="AM35" s="510" t="str">
        <f>IF(入力!AM35="","",入力!AM35)</f>
        <v/>
      </c>
      <c r="AN35" s="244" t="str">
        <f>IF(入力!AN35="","",入力!AN35)</f>
        <v/>
      </c>
      <c r="AO35" s="510" t="str">
        <f>IF(入力!AO35="","",入力!AO35)</f>
        <v/>
      </c>
      <c r="AP35" s="244" t="str">
        <f>IF(入力!AP35="","",入力!AP35)</f>
        <v/>
      </c>
      <c r="AQ35" s="510" t="str">
        <f>IF(入力!AQ35="","",入力!AQ35)</f>
        <v/>
      </c>
      <c r="AR35" s="244" t="str">
        <f>IF(入力!AR35="","",入力!AR35)</f>
        <v/>
      </c>
      <c r="AS35" s="134" t="str">
        <f>IF(入力!AS35="","",入力!AS35)</f>
        <v/>
      </c>
      <c r="AT35" s="265" t="str">
        <f>IF(入力!AT35="","",入力!AT35)</f>
        <v/>
      </c>
      <c r="AU35" s="128" t="str">
        <f>IF(入力!AU35="","",入力!AU35)</f>
        <v/>
      </c>
      <c r="AV35" s="268" t="str">
        <f>IF(入力!AV35="","",入力!AV35)</f>
        <v/>
      </c>
      <c r="AW35" s="128" t="str">
        <f>IF(入力!AW35="","",入力!AW35)</f>
        <v/>
      </c>
      <c r="AX35" s="269" t="str">
        <f>IF(入力!AX35="","",入力!AX35)</f>
        <v/>
      </c>
    </row>
    <row r="36" spans="1:50">
      <c r="A36" s="96">
        <f>IF(入力!A36="","",入力!A36)</f>
        <v>23</v>
      </c>
      <c r="B36" s="185" t="str">
        <f>IF(入力!B36="","",入力!B36)</f>
        <v/>
      </c>
      <c r="C36" s="185" t="str">
        <f>IF(入力!C36="","",入力!C36)</f>
        <v/>
      </c>
      <c r="D36" s="227" t="str">
        <f>IF(入力!D36="","",入力!D36)</f>
        <v/>
      </c>
      <c r="E36" s="417" t="str">
        <f>IF(入力!E36="", IF(D36="","",DATEDIF(D36,入力!$C$3,"Y")),入力!E36)</f>
        <v/>
      </c>
      <c r="F36" s="350" t="str">
        <f>IF(入力!F36="","",入力!F36)</f>
        <v/>
      </c>
      <c r="G36" s="185" t="str">
        <f>IF(入力!G36="","",入力!G36)</f>
        <v/>
      </c>
      <c r="H36" s="185" t="str">
        <f>IF(入力!H36="","",入力!H36)</f>
        <v/>
      </c>
      <c r="I36" s="350" t="str">
        <f>IF(入力!I36="","",入力!I36)</f>
        <v/>
      </c>
      <c r="J36" s="350" t="str">
        <f>IF(入力!J36="","",入力!J36)</f>
        <v/>
      </c>
      <c r="K36" s="159" t="str">
        <f>IF(入力!K36="","",入力!K36)</f>
        <v/>
      </c>
      <c r="L36" s="83" t="str">
        <f>IF(入力!L36="","",入力!L36)</f>
        <v/>
      </c>
      <c r="M36" s="83" t="str">
        <f>IF(入力!M36="","",入力!M36)</f>
        <v/>
      </c>
      <c r="N36" s="83" t="str">
        <f>IF(入力!N36="","",入力!N36)</f>
        <v/>
      </c>
      <c r="O36" s="83" t="str">
        <f>IF(OR(入力!L36="",入力!M36="",入力!N36=""),"",(入力!L36-(入力!L36*(4.57/(1.0888-0.00153*(入力!M36+入力!N36))-4.142)*100)/100))</f>
        <v/>
      </c>
      <c r="P36" s="83" t="str">
        <f>IF(入力!P36="", IF(K36="","",L36/POWER(K36/100,2)),入力!P36)</f>
        <v/>
      </c>
      <c r="Q36" s="189" t="str">
        <f>IF(入力!Q36="","",入力!Q36)</f>
        <v/>
      </c>
      <c r="R36" s="244" t="str">
        <f>IF(入力!R36="","",入力!R36)</f>
        <v/>
      </c>
      <c r="S36" s="201" t="str">
        <f>IF(入力!S36="","",入力!S36)</f>
        <v/>
      </c>
      <c r="T36" s="200" t="str">
        <f>IF(入力!T36="","",入力!T36)</f>
        <v/>
      </c>
      <c r="U36" s="108" t="str">
        <f>IF(入力!U36="","",入力!U36)</f>
        <v/>
      </c>
      <c r="V36" s="109" t="str">
        <f>IF(入力!V36="","",入力!V36)</f>
        <v/>
      </c>
      <c r="W36" s="245" t="str">
        <f>IF(入力!W36="","",入力!W36)</f>
        <v/>
      </c>
      <c r="X36" s="246" t="str">
        <f>IF(入力!X36="","",入力!X36)</f>
        <v/>
      </c>
      <c r="Y36" s="206" t="str">
        <f>IF(入力!Y36="", IF(入力!W36="",IF(入力!X36="","",入力!X36-入力!Q36),IF(入力!X36="",入力!W36-入力!Q36,IF(入力!W36&gt;入力!X36,入力!W36-入力!Q36,入力!X36-入力!Q36))),入力!Y36)</f>
        <v/>
      </c>
      <c r="Z36" s="206" t="str">
        <f>IF(入力!Z36="","",入力!Z36)</f>
        <v/>
      </c>
      <c r="AA36" s="206" t="str">
        <f>IF(入力!AA36="","",入力!AA36)</f>
        <v/>
      </c>
      <c r="AB36" s="206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06" t="str">
        <f>IF(入力!AC36="","",入力!AC36)</f>
        <v/>
      </c>
      <c r="AD36" s="206" t="str">
        <f>IF(入力!AD36="","",入力!AD36)</f>
        <v/>
      </c>
      <c r="AE36" s="206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06" t="str">
        <f>IF(入力!AF36="","",入力!AF36)</f>
        <v/>
      </c>
      <c r="AG36" s="206" t="str">
        <f>IF(入力!AG36="","",入力!AG36)</f>
        <v/>
      </c>
      <c r="AH36" s="206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05" t="str">
        <f>IF(入力!AI36="","",入力!AI36)</f>
        <v/>
      </c>
      <c r="AJ36" s="126" t="str">
        <f>IF(入力!AJ36="","",入力!AJ36)</f>
        <v/>
      </c>
      <c r="AK36" s="202" t="str">
        <f>IF(入力!AK36="","",入力!AK36)</f>
        <v/>
      </c>
      <c r="AL36" s="204" t="str">
        <f>IF(入力!AL36="","",入力!AL36)</f>
        <v/>
      </c>
      <c r="AM36" s="510" t="str">
        <f>IF(入力!AM36="","",入力!AM36)</f>
        <v/>
      </c>
      <c r="AN36" s="244" t="str">
        <f>IF(入力!AN36="","",入力!AN36)</f>
        <v/>
      </c>
      <c r="AO36" s="510" t="str">
        <f>IF(入力!AO36="","",入力!AO36)</f>
        <v/>
      </c>
      <c r="AP36" s="244" t="str">
        <f>IF(入力!AP36="","",入力!AP36)</f>
        <v/>
      </c>
      <c r="AQ36" s="510" t="str">
        <f>IF(入力!AQ36="","",入力!AQ36)</f>
        <v/>
      </c>
      <c r="AR36" s="244" t="str">
        <f>IF(入力!AR36="","",入力!AR36)</f>
        <v/>
      </c>
      <c r="AS36" s="134" t="str">
        <f>IF(入力!AS36="","",入力!AS36)</f>
        <v/>
      </c>
      <c r="AT36" s="265" t="str">
        <f>IF(入力!AT36="","",入力!AT36)</f>
        <v/>
      </c>
      <c r="AU36" s="128" t="str">
        <f>IF(入力!AU36="","",入力!AU36)</f>
        <v/>
      </c>
      <c r="AV36" s="268" t="str">
        <f>IF(入力!AV36="","",入力!AV36)</f>
        <v/>
      </c>
      <c r="AW36" s="128" t="str">
        <f>IF(入力!AW36="","",入力!AW36)</f>
        <v/>
      </c>
      <c r="AX36" s="269" t="str">
        <f>IF(入力!AX36="","",入力!AX36)</f>
        <v/>
      </c>
    </row>
    <row r="37" spans="1:50">
      <c r="A37" s="96">
        <f>IF(入力!A37="","",入力!A37)</f>
        <v>24</v>
      </c>
      <c r="B37" s="185" t="str">
        <f>IF(入力!B37="","",入力!B37)</f>
        <v/>
      </c>
      <c r="C37" s="185" t="str">
        <f>IF(入力!C37="","",入力!C37)</f>
        <v/>
      </c>
      <c r="D37" s="227" t="str">
        <f>IF(入力!D37="","",入力!D37)</f>
        <v/>
      </c>
      <c r="E37" s="417" t="str">
        <f>IF(入力!E37="", IF(D37="","",DATEDIF(D37,入力!$C$3,"Y")),入力!E37)</f>
        <v/>
      </c>
      <c r="F37" s="350" t="str">
        <f>IF(入力!F37="","",入力!F37)</f>
        <v/>
      </c>
      <c r="G37" s="185" t="str">
        <f>IF(入力!G37="","",入力!G37)</f>
        <v/>
      </c>
      <c r="H37" s="185" t="str">
        <f>IF(入力!H37="","",入力!H37)</f>
        <v/>
      </c>
      <c r="I37" s="350" t="str">
        <f>IF(入力!I37="","",入力!I37)</f>
        <v/>
      </c>
      <c r="J37" s="350" t="str">
        <f>IF(入力!J37="","",入力!J37)</f>
        <v/>
      </c>
      <c r="K37" s="159" t="str">
        <f>IF(入力!K37="","",入力!K37)</f>
        <v/>
      </c>
      <c r="L37" s="83" t="str">
        <f>IF(入力!L37="","",入力!L37)</f>
        <v/>
      </c>
      <c r="M37" s="83" t="str">
        <f>IF(入力!M37="","",入力!M37)</f>
        <v/>
      </c>
      <c r="N37" s="83" t="str">
        <f>IF(入力!N37="","",入力!N37)</f>
        <v/>
      </c>
      <c r="O37" s="83" t="str">
        <f>IF(OR(入力!L37="",入力!M37="",入力!N37=""),"",(入力!L37-(入力!L37*(4.57/(1.0888-0.00153*(入力!M37+入力!N37))-4.142)*100)/100))</f>
        <v/>
      </c>
      <c r="P37" s="83" t="str">
        <f>IF(入力!P37="", IF(K37="","",L37/POWER(K37/100,2)),入力!P37)</f>
        <v/>
      </c>
      <c r="Q37" s="189" t="str">
        <f>IF(入力!Q37="","",入力!Q37)</f>
        <v/>
      </c>
      <c r="R37" s="244" t="str">
        <f>IF(入力!R37="","",入力!R37)</f>
        <v/>
      </c>
      <c r="S37" s="201" t="str">
        <f>IF(入力!S37="","",入力!S37)</f>
        <v/>
      </c>
      <c r="T37" s="200" t="str">
        <f>IF(入力!T37="","",入力!T37)</f>
        <v/>
      </c>
      <c r="U37" s="108" t="str">
        <f>IF(入力!U37="","",入力!U37)</f>
        <v/>
      </c>
      <c r="V37" s="109" t="str">
        <f>IF(入力!V37="","",入力!V37)</f>
        <v/>
      </c>
      <c r="W37" s="245" t="str">
        <f>IF(入力!W37="","",入力!W37)</f>
        <v/>
      </c>
      <c r="X37" s="246" t="str">
        <f>IF(入力!X37="","",入力!X37)</f>
        <v/>
      </c>
      <c r="Y37" s="206" t="str">
        <f>IF(入力!Y37="", IF(入力!W37="",IF(入力!X37="","",入力!X37-入力!Q37),IF(入力!X37="",入力!W37-入力!Q37,IF(入力!W37&gt;入力!X37,入力!W37-入力!Q37,入力!X37-入力!Q37))),入力!Y37)</f>
        <v/>
      </c>
      <c r="Z37" s="206" t="str">
        <f>IF(入力!Z37="","",入力!Z37)</f>
        <v/>
      </c>
      <c r="AA37" s="206" t="str">
        <f>IF(入力!AA37="","",入力!AA37)</f>
        <v/>
      </c>
      <c r="AB37" s="206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06" t="str">
        <f>IF(入力!AC37="","",入力!AC37)</f>
        <v/>
      </c>
      <c r="AD37" s="206" t="str">
        <f>IF(入力!AD37="","",入力!AD37)</f>
        <v/>
      </c>
      <c r="AE37" s="206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06" t="str">
        <f>IF(入力!AF37="","",入力!AF37)</f>
        <v/>
      </c>
      <c r="AG37" s="206" t="str">
        <f>IF(入力!AG37="","",入力!AG37)</f>
        <v/>
      </c>
      <c r="AH37" s="206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05" t="str">
        <f>IF(入力!AI37="","",入力!AI37)</f>
        <v/>
      </c>
      <c r="AJ37" s="126" t="str">
        <f>IF(入力!AJ37="","",入力!AJ37)</f>
        <v/>
      </c>
      <c r="AK37" s="202" t="str">
        <f>IF(入力!AK37="","",入力!AK37)</f>
        <v/>
      </c>
      <c r="AL37" s="204" t="str">
        <f>IF(入力!AL37="","",入力!AL37)</f>
        <v/>
      </c>
      <c r="AM37" s="510" t="str">
        <f>IF(入力!AM37="","",入力!AM37)</f>
        <v/>
      </c>
      <c r="AN37" s="244" t="str">
        <f>IF(入力!AN37="","",入力!AN37)</f>
        <v/>
      </c>
      <c r="AO37" s="510" t="str">
        <f>IF(入力!AO37="","",入力!AO37)</f>
        <v/>
      </c>
      <c r="AP37" s="244" t="str">
        <f>IF(入力!AP37="","",入力!AP37)</f>
        <v/>
      </c>
      <c r="AQ37" s="510" t="str">
        <f>IF(入力!AQ37="","",入力!AQ37)</f>
        <v/>
      </c>
      <c r="AR37" s="244" t="str">
        <f>IF(入力!AR37="","",入力!AR37)</f>
        <v/>
      </c>
      <c r="AS37" s="134" t="str">
        <f>IF(入力!AS37="","",入力!AS37)</f>
        <v/>
      </c>
      <c r="AT37" s="265" t="str">
        <f>IF(入力!AT37="","",入力!AT37)</f>
        <v/>
      </c>
      <c r="AU37" s="128" t="str">
        <f>IF(入力!AU37="","",入力!AU37)</f>
        <v/>
      </c>
      <c r="AV37" s="268" t="str">
        <f>IF(入力!AV37="","",入力!AV37)</f>
        <v/>
      </c>
      <c r="AW37" s="128" t="str">
        <f>IF(入力!AW37="","",入力!AW37)</f>
        <v/>
      </c>
      <c r="AX37" s="269" t="str">
        <f>IF(入力!AX37="","",入力!AX37)</f>
        <v/>
      </c>
    </row>
    <row r="38" spans="1:50">
      <c r="A38" s="96">
        <f>IF(入力!A38="","",入力!A38)</f>
        <v>25</v>
      </c>
      <c r="B38" s="185" t="str">
        <f>IF(入力!B38="","",入力!B38)</f>
        <v/>
      </c>
      <c r="C38" s="185" t="str">
        <f>IF(入力!C38="","",入力!C38)</f>
        <v/>
      </c>
      <c r="D38" s="227" t="str">
        <f>IF(入力!D38="","",入力!D38)</f>
        <v/>
      </c>
      <c r="E38" s="417" t="str">
        <f>IF(入力!E38="", IF(D38="","",DATEDIF(D38,入力!$C$3,"Y")),入力!E38)</f>
        <v/>
      </c>
      <c r="F38" s="350" t="str">
        <f>IF(入力!F38="","",入力!F38)</f>
        <v/>
      </c>
      <c r="G38" s="185" t="str">
        <f>IF(入力!G38="","",入力!G38)</f>
        <v/>
      </c>
      <c r="H38" s="185" t="str">
        <f>IF(入力!H38="","",入力!H38)</f>
        <v/>
      </c>
      <c r="I38" s="350" t="str">
        <f>IF(入力!I38="","",入力!I38)</f>
        <v/>
      </c>
      <c r="J38" s="350" t="str">
        <f>IF(入力!J38="","",入力!J38)</f>
        <v/>
      </c>
      <c r="K38" s="159" t="str">
        <f>IF(入力!K38="","",入力!K38)</f>
        <v/>
      </c>
      <c r="L38" s="83" t="str">
        <f>IF(入力!L38="","",入力!L38)</f>
        <v/>
      </c>
      <c r="M38" s="83" t="str">
        <f>IF(入力!M38="","",入力!M38)</f>
        <v/>
      </c>
      <c r="N38" s="83" t="str">
        <f>IF(入力!N38="","",入力!N38)</f>
        <v/>
      </c>
      <c r="O38" s="83" t="str">
        <f>IF(OR(入力!L38="",入力!M38="",入力!N38=""),"",(入力!L38-(入力!L38*(4.57/(1.0888-0.00153*(入力!M38+入力!N38))-4.142)*100)/100))</f>
        <v/>
      </c>
      <c r="P38" s="83" t="str">
        <f>IF(入力!P38="", IF(K38="","",L38/POWER(K38/100,2)),入力!P38)</f>
        <v/>
      </c>
      <c r="Q38" s="189" t="str">
        <f>IF(入力!Q38="","",入力!Q38)</f>
        <v/>
      </c>
      <c r="R38" s="244" t="str">
        <f>IF(入力!R38="","",入力!R38)</f>
        <v/>
      </c>
      <c r="S38" s="201" t="str">
        <f>IF(入力!S38="","",入力!S38)</f>
        <v/>
      </c>
      <c r="T38" s="200" t="str">
        <f>IF(入力!T38="","",入力!T38)</f>
        <v/>
      </c>
      <c r="U38" s="108" t="str">
        <f>IF(入力!U38="","",入力!U38)</f>
        <v/>
      </c>
      <c r="V38" s="109" t="str">
        <f>IF(入力!V38="","",入力!V38)</f>
        <v/>
      </c>
      <c r="W38" s="245" t="str">
        <f>IF(入力!W38="","",入力!W38)</f>
        <v/>
      </c>
      <c r="X38" s="246" t="str">
        <f>IF(入力!X38="","",入力!X38)</f>
        <v/>
      </c>
      <c r="Y38" s="206" t="str">
        <f>IF(入力!Y38="", IF(入力!W38="",IF(入力!X38="","",入力!X38-入力!Q38),IF(入力!X38="",入力!W38-入力!Q38,IF(入力!W38&gt;入力!X38,入力!W38-入力!Q38,入力!X38-入力!Q38))),入力!Y38)</f>
        <v/>
      </c>
      <c r="Z38" s="206" t="str">
        <f>IF(入力!Z38="","",入力!Z38)</f>
        <v/>
      </c>
      <c r="AA38" s="206" t="str">
        <f>IF(入力!AA38="","",入力!AA38)</f>
        <v/>
      </c>
      <c r="AB38" s="206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06" t="str">
        <f>IF(入力!AC38="","",入力!AC38)</f>
        <v/>
      </c>
      <c r="AD38" s="206" t="str">
        <f>IF(入力!AD38="","",入力!AD38)</f>
        <v/>
      </c>
      <c r="AE38" s="206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06" t="str">
        <f>IF(入力!AF38="","",入力!AF38)</f>
        <v/>
      </c>
      <c r="AG38" s="206" t="str">
        <f>IF(入力!AG38="","",入力!AG38)</f>
        <v/>
      </c>
      <c r="AH38" s="206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05" t="str">
        <f>IF(入力!AI38="","",入力!AI38)</f>
        <v/>
      </c>
      <c r="AJ38" s="126" t="str">
        <f>IF(入力!AJ38="","",入力!AJ38)</f>
        <v/>
      </c>
      <c r="AK38" s="202" t="str">
        <f>IF(入力!AK38="","",入力!AK38)</f>
        <v/>
      </c>
      <c r="AL38" s="204" t="str">
        <f>IF(入力!AL38="","",入力!AL38)</f>
        <v/>
      </c>
      <c r="AM38" s="510" t="str">
        <f>IF(入力!AM38="","",入力!AM38)</f>
        <v/>
      </c>
      <c r="AN38" s="244" t="str">
        <f>IF(入力!AN38="","",入力!AN38)</f>
        <v/>
      </c>
      <c r="AO38" s="510" t="str">
        <f>IF(入力!AO38="","",入力!AO38)</f>
        <v/>
      </c>
      <c r="AP38" s="244" t="str">
        <f>IF(入力!AP38="","",入力!AP38)</f>
        <v/>
      </c>
      <c r="AQ38" s="510" t="str">
        <f>IF(入力!AQ38="","",入力!AQ38)</f>
        <v/>
      </c>
      <c r="AR38" s="244" t="str">
        <f>IF(入力!AR38="","",入力!AR38)</f>
        <v/>
      </c>
      <c r="AS38" s="134" t="str">
        <f>IF(入力!AS38="","",入力!AS38)</f>
        <v/>
      </c>
      <c r="AT38" s="265" t="str">
        <f>IF(入力!AT38="","",入力!AT38)</f>
        <v/>
      </c>
      <c r="AU38" s="128" t="str">
        <f>IF(入力!AU38="","",入力!AU38)</f>
        <v/>
      </c>
      <c r="AV38" s="268" t="str">
        <f>IF(入力!AV38="","",入力!AV38)</f>
        <v/>
      </c>
      <c r="AW38" s="128" t="str">
        <f>IF(入力!AW38="","",入力!AW38)</f>
        <v/>
      </c>
      <c r="AX38" s="269" t="str">
        <f>IF(入力!AX38="","",入力!AX38)</f>
        <v/>
      </c>
    </row>
    <row r="39" spans="1:50">
      <c r="A39" s="96">
        <f>IF(入力!A39="","",入力!A39)</f>
        <v>26</v>
      </c>
      <c r="B39" s="185" t="str">
        <f>IF(入力!B39="","",入力!B39)</f>
        <v/>
      </c>
      <c r="C39" s="185" t="str">
        <f>IF(入力!C39="","",入力!C39)</f>
        <v/>
      </c>
      <c r="D39" s="227" t="str">
        <f>IF(入力!D39="","",入力!D39)</f>
        <v/>
      </c>
      <c r="E39" s="417" t="str">
        <f>IF(入力!E39="", IF(D39="","",DATEDIF(D39,入力!$C$3,"Y")),入力!E39)</f>
        <v/>
      </c>
      <c r="F39" s="350" t="str">
        <f>IF(入力!F39="","",入力!F39)</f>
        <v/>
      </c>
      <c r="G39" s="185" t="str">
        <f>IF(入力!G39="","",入力!G39)</f>
        <v/>
      </c>
      <c r="H39" s="185" t="str">
        <f>IF(入力!H39="","",入力!H39)</f>
        <v/>
      </c>
      <c r="I39" s="185" t="str">
        <f>IF(入力!I39="","",入力!I39)</f>
        <v/>
      </c>
      <c r="J39" s="185" t="str">
        <f>IF(入力!J39="","",入力!J39)</f>
        <v/>
      </c>
      <c r="K39" s="159" t="str">
        <f>IF(入力!K39="","",入力!K39)</f>
        <v/>
      </c>
      <c r="L39" s="83" t="str">
        <f>IF(入力!L39="","",入力!L39)</f>
        <v/>
      </c>
      <c r="M39" s="83" t="str">
        <f>IF(入力!M39="","",入力!M39)</f>
        <v/>
      </c>
      <c r="N39" s="83" t="str">
        <f>IF(入力!N39="","",入力!N39)</f>
        <v/>
      </c>
      <c r="O39" s="83" t="str">
        <f>IF(OR(入力!L39="",入力!M39="",入力!N39=""),"",(入力!L39-(入力!L39*(4.57/(1.0888-0.00153*(入力!M39+入力!N39))-4.142)*100)/100))</f>
        <v/>
      </c>
      <c r="P39" s="83" t="str">
        <f>IF(入力!P39="", IF(K39="","",L39/POWER(K39/100,2)),入力!P39)</f>
        <v/>
      </c>
      <c r="Q39" s="189" t="str">
        <f>IF(入力!Q39="","",入力!Q39)</f>
        <v/>
      </c>
      <c r="R39" s="244" t="str">
        <f>IF(入力!R39="","",入力!R39)</f>
        <v/>
      </c>
      <c r="S39" s="201" t="str">
        <f>IF(入力!S39="","",入力!S39)</f>
        <v/>
      </c>
      <c r="T39" s="200" t="str">
        <f>IF(入力!T39="","",入力!T39)</f>
        <v/>
      </c>
      <c r="U39" s="108" t="str">
        <f>IF(入力!U39="","",入力!U39)</f>
        <v/>
      </c>
      <c r="V39" s="109" t="str">
        <f>IF(入力!V39="","",入力!V39)</f>
        <v/>
      </c>
      <c r="W39" s="245" t="str">
        <f>IF(入力!W39="","",入力!W39)</f>
        <v/>
      </c>
      <c r="X39" s="246" t="str">
        <f>IF(入力!X39="","",入力!X39)</f>
        <v/>
      </c>
      <c r="Y39" s="206" t="str">
        <f>IF(入力!Y39="", IF(入力!W39="",IF(入力!X39="","",入力!X39-入力!Q39),IF(入力!X39="",入力!W39-入力!Q39,IF(入力!W39&gt;入力!X39,入力!W39-入力!Q39,入力!X39-入力!Q39))),入力!Y39)</f>
        <v/>
      </c>
      <c r="Z39" s="206" t="str">
        <f>IF(入力!Z39="","",入力!Z39)</f>
        <v/>
      </c>
      <c r="AA39" s="206" t="str">
        <f>IF(入力!AA39="","",入力!AA39)</f>
        <v/>
      </c>
      <c r="AB39" s="206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06" t="str">
        <f>IF(入力!AC39="","",入力!AC39)</f>
        <v/>
      </c>
      <c r="AD39" s="206" t="str">
        <f>IF(入力!AD39="","",入力!AD39)</f>
        <v/>
      </c>
      <c r="AE39" s="206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06" t="str">
        <f>IF(入力!AF39="","",入力!AF39)</f>
        <v/>
      </c>
      <c r="AG39" s="206" t="str">
        <f>IF(入力!AG39="","",入力!AG39)</f>
        <v/>
      </c>
      <c r="AH39" s="206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05" t="str">
        <f>IF(入力!AI39="","",入力!AI39)</f>
        <v/>
      </c>
      <c r="AJ39" s="126" t="str">
        <f>IF(入力!AJ39="","",入力!AJ39)</f>
        <v/>
      </c>
      <c r="AK39" s="202" t="str">
        <f>IF(入力!AK39="","",入力!AK39)</f>
        <v/>
      </c>
      <c r="AL39" s="204" t="str">
        <f>IF(入力!AL39="","",入力!AL39)</f>
        <v/>
      </c>
      <c r="AM39" s="510" t="str">
        <f>IF(入力!AM39="","",入力!AM39)</f>
        <v/>
      </c>
      <c r="AN39" s="244" t="str">
        <f>IF(入力!AN39="","",入力!AN39)</f>
        <v/>
      </c>
      <c r="AO39" s="510" t="str">
        <f>IF(入力!AO39="","",入力!AO39)</f>
        <v/>
      </c>
      <c r="AP39" s="244" t="str">
        <f>IF(入力!AP39="","",入力!AP39)</f>
        <v/>
      </c>
      <c r="AQ39" s="510" t="str">
        <f>IF(入力!AQ39="","",入力!AQ39)</f>
        <v/>
      </c>
      <c r="AR39" s="244" t="str">
        <f>IF(入力!AR39="","",入力!AR39)</f>
        <v/>
      </c>
      <c r="AS39" s="134" t="str">
        <f>IF(入力!AS39="","",入力!AS39)</f>
        <v/>
      </c>
      <c r="AT39" s="265" t="str">
        <f>IF(入力!AT39="","",入力!AT39)</f>
        <v/>
      </c>
      <c r="AU39" s="128" t="str">
        <f>IF(入力!AU39="","",入力!AU39)</f>
        <v/>
      </c>
      <c r="AV39" s="268" t="str">
        <f>IF(入力!AV39="","",入力!AV39)</f>
        <v/>
      </c>
      <c r="AW39" s="128" t="str">
        <f>IF(入力!AW39="","",入力!AW39)</f>
        <v/>
      </c>
      <c r="AX39" s="269" t="str">
        <f>IF(入力!AX39="","",入力!AX39)</f>
        <v/>
      </c>
    </row>
    <row r="40" spans="1:50">
      <c r="A40" s="96">
        <f>IF(入力!A40="","",入力!A40)</f>
        <v>27</v>
      </c>
      <c r="B40" s="185" t="str">
        <f>IF(入力!B40="","",入力!B40)</f>
        <v/>
      </c>
      <c r="C40" s="185" t="str">
        <f>IF(入力!C40="","",入力!C40)</f>
        <v/>
      </c>
      <c r="D40" s="227" t="str">
        <f>IF(入力!D40="","",入力!D40)</f>
        <v/>
      </c>
      <c r="E40" s="417" t="str">
        <f>IF(入力!E40="", IF(D40="","",DATEDIF(D40,入力!$C$3,"Y")),入力!E40)</f>
        <v/>
      </c>
      <c r="F40" s="350" t="str">
        <f>IF(入力!F40="","",入力!F40)</f>
        <v/>
      </c>
      <c r="G40" s="185" t="str">
        <f>IF(入力!G40="","",入力!G40)</f>
        <v/>
      </c>
      <c r="H40" s="185" t="str">
        <f>IF(入力!H40="","",入力!H40)</f>
        <v/>
      </c>
      <c r="I40" s="185" t="str">
        <f>IF(入力!I40="","",入力!I40)</f>
        <v/>
      </c>
      <c r="J40" s="185" t="str">
        <f>IF(入力!J40="","",入力!J40)</f>
        <v/>
      </c>
      <c r="K40" s="159" t="str">
        <f>IF(入力!K40="","",入力!K40)</f>
        <v/>
      </c>
      <c r="L40" s="83" t="str">
        <f>IF(入力!L40="","",入力!L40)</f>
        <v/>
      </c>
      <c r="M40" s="83" t="str">
        <f>IF(入力!M40="","",入力!M40)</f>
        <v/>
      </c>
      <c r="N40" s="83" t="str">
        <f>IF(入力!N40="","",入力!N40)</f>
        <v/>
      </c>
      <c r="O40" s="83" t="str">
        <f>IF(OR(入力!L40="",入力!M40="",入力!N40=""),"",(入力!L40-(入力!L40*(4.57/(1.0888-0.00153*(入力!M40+入力!N40))-4.142)*100)/100))</f>
        <v/>
      </c>
      <c r="P40" s="83" t="str">
        <f>IF(入力!P40="", IF(K40="","",L40/POWER(K40/100,2)),入力!P40)</f>
        <v/>
      </c>
      <c r="Q40" s="189" t="str">
        <f>IF(入力!Q40="","",入力!Q40)</f>
        <v/>
      </c>
      <c r="R40" s="244" t="str">
        <f>IF(入力!R40="","",入力!R40)</f>
        <v/>
      </c>
      <c r="S40" s="201" t="str">
        <f>IF(入力!S40="","",入力!S40)</f>
        <v/>
      </c>
      <c r="T40" s="200" t="str">
        <f>IF(入力!T40="","",入力!T40)</f>
        <v/>
      </c>
      <c r="U40" s="108" t="str">
        <f>IF(入力!U40="","",入力!U40)</f>
        <v/>
      </c>
      <c r="V40" s="109" t="str">
        <f>IF(入力!V40="","",入力!V40)</f>
        <v/>
      </c>
      <c r="W40" s="245" t="str">
        <f>IF(入力!W40="","",入力!W40)</f>
        <v/>
      </c>
      <c r="X40" s="246" t="str">
        <f>IF(入力!X40="","",入力!X40)</f>
        <v/>
      </c>
      <c r="Y40" s="206" t="str">
        <f>IF(入力!Y40="", IF(入力!W40="",IF(入力!X40="","",入力!X40-入力!Q40),IF(入力!X40="",入力!W40-入力!Q40,IF(入力!W40&gt;入力!X40,入力!W40-入力!Q40,入力!X40-入力!Q40))),入力!Y40)</f>
        <v/>
      </c>
      <c r="Z40" s="206" t="str">
        <f>IF(入力!Z40="","",入力!Z40)</f>
        <v/>
      </c>
      <c r="AA40" s="206" t="str">
        <f>IF(入力!AA40="","",入力!AA40)</f>
        <v/>
      </c>
      <c r="AB40" s="206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06" t="str">
        <f>IF(入力!AC40="","",入力!AC40)</f>
        <v/>
      </c>
      <c r="AD40" s="206" t="str">
        <f>IF(入力!AD40="","",入力!AD40)</f>
        <v/>
      </c>
      <c r="AE40" s="206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06" t="str">
        <f>IF(入力!AF40="","",入力!AF40)</f>
        <v/>
      </c>
      <c r="AG40" s="206" t="str">
        <f>IF(入力!AG40="","",入力!AG40)</f>
        <v/>
      </c>
      <c r="AH40" s="206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05" t="str">
        <f>IF(入力!AI40="","",入力!AI40)</f>
        <v/>
      </c>
      <c r="AJ40" s="126" t="str">
        <f>IF(入力!AJ40="","",入力!AJ40)</f>
        <v/>
      </c>
      <c r="AK40" s="202" t="str">
        <f>IF(入力!AK40="","",入力!AK40)</f>
        <v/>
      </c>
      <c r="AL40" s="204" t="str">
        <f>IF(入力!AL40="","",入力!AL40)</f>
        <v/>
      </c>
      <c r="AM40" s="510" t="str">
        <f>IF(入力!AM40="","",入力!AM40)</f>
        <v/>
      </c>
      <c r="AN40" s="244" t="str">
        <f>IF(入力!AN40="","",入力!AN40)</f>
        <v/>
      </c>
      <c r="AO40" s="510" t="str">
        <f>IF(入力!AO40="","",入力!AO40)</f>
        <v/>
      </c>
      <c r="AP40" s="244" t="str">
        <f>IF(入力!AP40="","",入力!AP40)</f>
        <v/>
      </c>
      <c r="AQ40" s="510" t="str">
        <f>IF(入力!AQ40="","",入力!AQ40)</f>
        <v/>
      </c>
      <c r="AR40" s="244" t="str">
        <f>IF(入力!AR40="","",入力!AR40)</f>
        <v/>
      </c>
      <c r="AS40" s="134" t="str">
        <f>IF(入力!AS40="","",入力!AS40)</f>
        <v/>
      </c>
      <c r="AT40" s="265" t="str">
        <f>IF(入力!AT40="","",入力!AT40)</f>
        <v/>
      </c>
      <c r="AU40" s="128" t="str">
        <f>IF(入力!AU40="","",入力!AU40)</f>
        <v/>
      </c>
      <c r="AV40" s="268" t="str">
        <f>IF(入力!AV40="","",入力!AV40)</f>
        <v/>
      </c>
      <c r="AW40" s="128" t="str">
        <f>IF(入力!AW40="","",入力!AW40)</f>
        <v/>
      </c>
      <c r="AX40" s="269" t="str">
        <f>IF(入力!AX40="","",入力!AX40)</f>
        <v/>
      </c>
    </row>
    <row r="41" spans="1:50">
      <c r="A41" s="96">
        <f>IF(入力!A41="","",入力!A41)</f>
        <v>28</v>
      </c>
      <c r="B41" s="185" t="str">
        <f>IF(入力!B41="","",入力!B41)</f>
        <v/>
      </c>
      <c r="C41" s="185" t="str">
        <f>IF(入力!C41="","",入力!C41)</f>
        <v/>
      </c>
      <c r="D41" s="227" t="str">
        <f>IF(入力!D41="","",入力!D41)</f>
        <v/>
      </c>
      <c r="E41" s="417" t="str">
        <f>IF(入力!E41="", IF(D41="","",DATEDIF(D41,入力!$C$3,"Y")),入力!E41)</f>
        <v/>
      </c>
      <c r="F41" s="350" t="str">
        <f>IF(入力!F41="","",入力!F41)</f>
        <v/>
      </c>
      <c r="G41" s="185" t="str">
        <f>IF(入力!G41="","",入力!G41)</f>
        <v/>
      </c>
      <c r="H41" s="185" t="str">
        <f>IF(入力!H41="","",入力!H41)</f>
        <v/>
      </c>
      <c r="I41" s="185" t="str">
        <f>IF(入力!I41="","",入力!I41)</f>
        <v/>
      </c>
      <c r="J41" s="185" t="str">
        <f>IF(入力!J41="","",入力!J41)</f>
        <v/>
      </c>
      <c r="K41" s="159" t="str">
        <f>IF(入力!K41="","",入力!K41)</f>
        <v/>
      </c>
      <c r="L41" s="83" t="str">
        <f>IF(入力!L41="","",入力!L41)</f>
        <v/>
      </c>
      <c r="M41" s="83" t="str">
        <f>IF(入力!M41="","",入力!M41)</f>
        <v/>
      </c>
      <c r="N41" s="83" t="str">
        <f>IF(入力!N41="","",入力!N41)</f>
        <v/>
      </c>
      <c r="O41" s="83" t="str">
        <f>IF(OR(入力!L41="",入力!M41="",入力!N41=""),"",(入力!L41-(入力!L41*(4.57/(1.0888-0.00153*(入力!M41+入力!N41))-4.142)*100)/100))</f>
        <v/>
      </c>
      <c r="P41" s="83" t="str">
        <f>IF(入力!P41="", IF(K41="","",L41/POWER(K41/100,2)),入力!P41)</f>
        <v/>
      </c>
      <c r="Q41" s="189" t="str">
        <f>IF(入力!Q41="","",入力!Q41)</f>
        <v/>
      </c>
      <c r="R41" s="244" t="str">
        <f>IF(入力!R41="","",入力!R41)</f>
        <v/>
      </c>
      <c r="S41" s="201" t="str">
        <f>IF(入力!S41="","",入力!S41)</f>
        <v/>
      </c>
      <c r="T41" s="200" t="str">
        <f>IF(入力!T41="","",入力!T41)</f>
        <v/>
      </c>
      <c r="U41" s="108" t="str">
        <f>IF(入力!U41="","",入力!U41)</f>
        <v/>
      </c>
      <c r="V41" s="109" t="str">
        <f>IF(入力!V41="","",入力!V41)</f>
        <v/>
      </c>
      <c r="W41" s="245" t="str">
        <f>IF(入力!W41="","",入力!W41)</f>
        <v/>
      </c>
      <c r="X41" s="246" t="str">
        <f>IF(入力!X41="","",入力!X41)</f>
        <v/>
      </c>
      <c r="Y41" s="206" t="str">
        <f>IF(入力!Y41="", IF(入力!W41="",IF(入力!X41="","",入力!X41-入力!Q41),IF(入力!X41="",入力!W41-入力!Q41,IF(入力!W41&gt;入力!X41,入力!W41-入力!Q41,入力!X41-入力!Q41))),入力!Y41)</f>
        <v/>
      </c>
      <c r="Z41" s="206" t="str">
        <f>IF(入力!Z41="","",入力!Z41)</f>
        <v/>
      </c>
      <c r="AA41" s="206" t="str">
        <f>IF(入力!AA41="","",入力!AA41)</f>
        <v/>
      </c>
      <c r="AB41" s="206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06" t="str">
        <f>IF(入力!AC41="","",入力!AC41)</f>
        <v/>
      </c>
      <c r="AD41" s="206" t="str">
        <f>IF(入力!AD41="","",入力!AD41)</f>
        <v/>
      </c>
      <c r="AE41" s="206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06" t="str">
        <f>IF(入力!AF41="","",入力!AF41)</f>
        <v/>
      </c>
      <c r="AG41" s="206" t="str">
        <f>IF(入力!AG41="","",入力!AG41)</f>
        <v/>
      </c>
      <c r="AH41" s="206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05" t="str">
        <f>IF(入力!AI41="","",入力!AI41)</f>
        <v/>
      </c>
      <c r="AJ41" s="126" t="str">
        <f>IF(入力!AJ41="","",入力!AJ41)</f>
        <v/>
      </c>
      <c r="AK41" s="202" t="str">
        <f>IF(入力!AK41="","",入力!AK41)</f>
        <v/>
      </c>
      <c r="AL41" s="204" t="str">
        <f>IF(入力!AL41="","",入力!AL41)</f>
        <v/>
      </c>
      <c r="AM41" s="510" t="str">
        <f>IF(入力!AM41="","",入力!AM41)</f>
        <v/>
      </c>
      <c r="AN41" s="244" t="str">
        <f>IF(入力!AN41="","",入力!AN41)</f>
        <v/>
      </c>
      <c r="AO41" s="510" t="str">
        <f>IF(入力!AO41="","",入力!AO41)</f>
        <v/>
      </c>
      <c r="AP41" s="244" t="str">
        <f>IF(入力!AP41="","",入力!AP41)</f>
        <v/>
      </c>
      <c r="AQ41" s="510" t="str">
        <f>IF(入力!AQ41="","",入力!AQ41)</f>
        <v/>
      </c>
      <c r="AR41" s="244" t="str">
        <f>IF(入力!AR41="","",入力!AR41)</f>
        <v/>
      </c>
      <c r="AS41" s="134" t="str">
        <f>IF(入力!AS41="","",入力!AS41)</f>
        <v/>
      </c>
      <c r="AT41" s="265" t="str">
        <f>IF(入力!AT41="","",入力!AT41)</f>
        <v/>
      </c>
      <c r="AU41" s="128" t="str">
        <f>IF(入力!AU41="","",入力!AU41)</f>
        <v/>
      </c>
      <c r="AV41" s="268" t="str">
        <f>IF(入力!AV41="","",入力!AV41)</f>
        <v/>
      </c>
      <c r="AW41" s="128" t="str">
        <f>IF(入力!AW41="","",入力!AW41)</f>
        <v/>
      </c>
      <c r="AX41" s="269" t="str">
        <f>IF(入力!AX41="","",入力!AX41)</f>
        <v/>
      </c>
    </row>
    <row r="42" spans="1:50">
      <c r="A42" s="96">
        <f>IF(入力!A42="","",入力!A42)</f>
        <v>29</v>
      </c>
      <c r="B42" s="185" t="str">
        <f>IF(入力!B42="","",入力!B42)</f>
        <v/>
      </c>
      <c r="C42" s="185" t="str">
        <f>IF(入力!C42="","",入力!C42)</f>
        <v/>
      </c>
      <c r="D42" s="227" t="str">
        <f>IF(入力!D42="","",入力!D42)</f>
        <v/>
      </c>
      <c r="E42" s="417" t="str">
        <f>IF(入力!E42="", IF(D42="","",DATEDIF(D42,入力!$C$3,"Y")),入力!E42)</f>
        <v/>
      </c>
      <c r="F42" s="353" t="str">
        <f>IF(入力!F42="","",入力!F42)</f>
        <v/>
      </c>
      <c r="G42" s="185" t="str">
        <f>IF(入力!G42="","",入力!G42)</f>
        <v/>
      </c>
      <c r="H42" s="185" t="str">
        <f>IF(入力!H42="","",入力!H42)</f>
        <v/>
      </c>
      <c r="I42" s="185" t="str">
        <f>IF(入力!I42="","",入力!I42)</f>
        <v/>
      </c>
      <c r="J42" s="185" t="str">
        <f>IF(入力!J42="","",入力!J42)</f>
        <v/>
      </c>
      <c r="K42" s="159" t="str">
        <f>IF(入力!K42="","",入力!K42)</f>
        <v/>
      </c>
      <c r="L42" s="83" t="str">
        <f>IF(入力!L42="","",入力!L42)</f>
        <v/>
      </c>
      <c r="M42" s="83" t="str">
        <f>IF(入力!M42="","",入力!M42)</f>
        <v/>
      </c>
      <c r="N42" s="83" t="str">
        <f>IF(入力!N42="","",入力!N42)</f>
        <v/>
      </c>
      <c r="O42" s="83" t="str">
        <f>IF(OR(入力!L42="",入力!M42="",入力!N42=""),"",(入力!L42-(入力!L42*(4.57/(1.0888-0.00153*(入力!M42+入力!N42))-4.142)*100)/100))</f>
        <v/>
      </c>
      <c r="P42" s="83" t="str">
        <f>IF(入力!P42="", IF(K42="","",L42/POWER(K42/100,2)),入力!P42)</f>
        <v/>
      </c>
      <c r="Q42" s="189" t="str">
        <f>IF(入力!Q42="","",入力!Q42)</f>
        <v/>
      </c>
      <c r="R42" s="244" t="str">
        <f>IF(入力!R42="","",入力!R42)</f>
        <v/>
      </c>
      <c r="S42" s="201" t="str">
        <f>IF(入力!S42="","",入力!S42)</f>
        <v/>
      </c>
      <c r="T42" s="200" t="str">
        <f>IF(入力!T42="","",入力!T42)</f>
        <v/>
      </c>
      <c r="U42" s="108" t="str">
        <f>IF(入力!U42="","",入力!U42)</f>
        <v/>
      </c>
      <c r="V42" s="109" t="str">
        <f>IF(入力!V42="","",入力!V42)</f>
        <v/>
      </c>
      <c r="W42" s="245" t="str">
        <f>IF(入力!W42="","",入力!W42)</f>
        <v/>
      </c>
      <c r="X42" s="246" t="str">
        <f>IF(入力!X42="","",入力!X42)</f>
        <v/>
      </c>
      <c r="Y42" s="206" t="str">
        <f>IF(入力!Y42="", IF(入力!W42="",IF(入力!X42="","",入力!X42-入力!Q42),IF(入力!X42="",入力!W42-入力!Q42,IF(入力!W42&gt;入力!X42,入力!W42-入力!Q42,入力!X42-入力!Q42))),入力!Y42)</f>
        <v/>
      </c>
      <c r="Z42" s="206" t="str">
        <f>IF(入力!Z42="","",入力!Z42)</f>
        <v/>
      </c>
      <c r="AA42" s="206" t="str">
        <f>IF(入力!AA42="","",入力!AA42)</f>
        <v/>
      </c>
      <c r="AB42" s="206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06" t="str">
        <f>IF(入力!AC42="","",入力!AC42)</f>
        <v/>
      </c>
      <c r="AD42" s="206" t="str">
        <f>IF(入力!AD42="","",入力!AD42)</f>
        <v/>
      </c>
      <c r="AE42" s="206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06" t="str">
        <f>IF(入力!AF42="","",入力!AF42)</f>
        <v/>
      </c>
      <c r="AG42" s="206" t="str">
        <f>IF(入力!AG42="","",入力!AG42)</f>
        <v/>
      </c>
      <c r="AH42" s="206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05" t="str">
        <f>IF(入力!AI42="","",入力!AI42)</f>
        <v/>
      </c>
      <c r="AJ42" s="126" t="str">
        <f>IF(入力!AJ42="","",入力!AJ42)</f>
        <v/>
      </c>
      <c r="AK42" s="202" t="str">
        <f>IF(入力!AK42="","",入力!AK42)</f>
        <v/>
      </c>
      <c r="AL42" s="204" t="str">
        <f>IF(入力!AL42="","",入力!AL42)</f>
        <v/>
      </c>
      <c r="AM42" s="510" t="str">
        <f>IF(入力!AM42="","",入力!AM42)</f>
        <v/>
      </c>
      <c r="AN42" s="244" t="str">
        <f>IF(入力!AN42="","",入力!AN42)</f>
        <v/>
      </c>
      <c r="AO42" s="510" t="str">
        <f>IF(入力!AO42="","",入力!AO42)</f>
        <v/>
      </c>
      <c r="AP42" s="244" t="str">
        <f>IF(入力!AP42="","",入力!AP42)</f>
        <v/>
      </c>
      <c r="AQ42" s="510" t="str">
        <f>IF(入力!AQ42="","",入力!AQ42)</f>
        <v/>
      </c>
      <c r="AR42" s="244" t="str">
        <f>IF(入力!AR42="","",入力!AR42)</f>
        <v/>
      </c>
      <c r="AS42" s="134" t="str">
        <f>IF(入力!AS42="","",入力!AS42)</f>
        <v/>
      </c>
      <c r="AT42" s="265" t="str">
        <f>IF(入力!AT42="","",入力!AT42)</f>
        <v/>
      </c>
      <c r="AU42" s="128" t="str">
        <f>IF(入力!AU42="","",入力!AU42)</f>
        <v/>
      </c>
      <c r="AV42" s="268" t="str">
        <f>IF(入力!AV42="","",入力!AV42)</f>
        <v/>
      </c>
      <c r="AW42" s="128" t="str">
        <f>IF(入力!AW42="","",入力!AW42)</f>
        <v/>
      </c>
      <c r="AX42" s="269" t="str">
        <f>IF(入力!AX42="","",入力!AX42)</f>
        <v/>
      </c>
    </row>
    <row r="43" spans="1:50">
      <c r="A43" s="96">
        <f>IF(入力!A43="","",入力!A43)</f>
        <v>30</v>
      </c>
      <c r="B43" s="185" t="str">
        <f>IF(入力!B43="","",入力!B43)</f>
        <v/>
      </c>
      <c r="C43" s="185" t="str">
        <f>IF(入力!C43="","",入力!C43)</f>
        <v/>
      </c>
      <c r="D43" s="227" t="str">
        <f>IF(入力!D43="","",入力!D43)</f>
        <v/>
      </c>
      <c r="E43" s="417" t="str">
        <f>IF(入力!E43="", IF(D43="","",DATEDIF(D43,入力!$C$3,"Y")),入力!E43)</f>
        <v/>
      </c>
      <c r="F43" s="353" t="str">
        <f>IF(入力!F43="","",入力!F43)</f>
        <v/>
      </c>
      <c r="G43" s="185" t="str">
        <f>IF(入力!G43="","",入力!G43)</f>
        <v/>
      </c>
      <c r="H43" s="185" t="str">
        <f>IF(入力!H43="","",入力!H43)</f>
        <v/>
      </c>
      <c r="I43" s="185" t="str">
        <f>IF(入力!I43="","",入力!I43)</f>
        <v/>
      </c>
      <c r="J43" s="185" t="str">
        <f>IF(入力!J43="","",入力!J43)</f>
        <v/>
      </c>
      <c r="K43" s="159" t="str">
        <f>IF(入力!K43="","",入力!K43)</f>
        <v/>
      </c>
      <c r="L43" s="83" t="str">
        <f>IF(入力!L43="","",入力!L43)</f>
        <v/>
      </c>
      <c r="M43" s="83" t="str">
        <f>IF(入力!M43="","",入力!M43)</f>
        <v/>
      </c>
      <c r="N43" s="83" t="str">
        <f>IF(入力!N43="","",入力!N43)</f>
        <v/>
      </c>
      <c r="O43" s="83" t="str">
        <f>IF(OR(入力!L43="",入力!M43="",入力!N43=""),"",(入力!L43-(入力!L43*(4.57/(1.0888-0.00153*(入力!M43+入力!N43))-4.142)*100)/100))</f>
        <v/>
      </c>
      <c r="P43" s="83" t="str">
        <f>IF(入力!P43="", IF(K43="","",L43/POWER(K43/100,2)),入力!P43)</f>
        <v/>
      </c>
      <c r="Q43" s="189" t="str">
        <f>IF(入力!Q43="","",入力!Q43)</f>
        <v/>
      </c>
      <c r="R43" s="244" t="str">
        <f>IF(入力!R43="","",入力!R43)</f>
        <v/>
      </c>
      <c r="S43" s="201" t="str">
        <f>IF(入力!S43="","",入力!S43)</f>
        <v/>
      </c>
      <c r="T43" s="200" t="str">
        <f>IF(入力!T43="","",入力!T43)</f>
        <v/>
      </c>
      <c r="U43" s="108" t="str">
        <f>IF(入力!U43="","",入力!U43)</f>
        <v/>
      </c>
      <c r="V43" s="109" t="str">
        <f>IF(入力!V43="","",入力!V43)</f>
        <v/>
      </c>
      <c r="W43" s="245" t="str">
        <f>IF(入力!W43="","",入力!W43)</f>
        <v/>
      </c>
      <c r="X43" s="246" t="str">
        <f>IF(入力!X43="","",入力!X43)</f>
        <v/>
      </c>
      <c r="Y43" s="206" t="str">
        <f>IF(入力!Y43="", IF(入力!W43="",IF(入力!X43="","",入力!X43-入力!Q43),IF(入力!X43="",入力!W43-入力!Q43,IF(入力!W43&gt;入力!X43,入力!W43-入力!Q43,入力!X43-入力!Q43))),入力!Y43)</f>
        <v/>
      </c>
      <c r="Z43" s="206" t="str">
        <f>IF(入力!Z43="","",入力!Z43)</f>
        <v/>
      </c>
      <c r="AA43" s="206" t="str">
        <f>IF(入力!AA43="","",入力!AA43)</f>
        <v/>
      </c>
      <c r="AB43" s="206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06" t="str">
        <f>IF(入力!AC43="","",入力!AC43)</f>
        <v/>
      </c>
      <c r="AD43" s="206" t="str">
        <f>IF(入力!AD43="","",入力!AD43)</f>
        <v/>
      </c>
      <c r="AE43" s="206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06" t="str">
        <f>IF(入力!AF43="","",入力!AF43)</f>
        <v/>
      </c>
      <c r="AG43" s="206" t="str">
        <f>IF(入力!AG43="","",入力!AG43)</f>
        <v/>
      </c>
      <c r="AH43" s="206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05" t="str">
        <f>IF(入力!AI43="","",入力!AI43)</f>
        <v/>
      </c>
      <c r="AJ43" s="126" t="str">
        <f>IF(入力!AJ43="","",入力!AJ43)</f>
        <v/>
      </c>
      <c r="AK43" s="202" t="str">
        <f>IF(入力!AK43="","",入力!AK43)</f>
        <v/>
      </c>
      <c r="AL43" s="204" t="str">
        <f>IF(入力!AL43="","",入力!AL43)</f>
        <v/>
      </c>
      <c r="AM43" s="510" t="str">
        <f>IF(入力!AM43="","",入力!AM43)</f>
        <v/>
      </c>
      <c r="AN43" s="244" t="str">
        <f>IF(入力!AN43="","",入力!AN43)</f>
        <v/>
      </c>
      <c r="AO43" s="510" t="str">
        <f>IF(入力!AO43="","",入力!AO43)</f>
        <v/>
      </c>
      <c r="AP43" s="244" t="str">
        <f>IF(入力!AP43="","",入力!AP43)</f>
        <v/>
      </c>
      <c r="AQ43" s="510" t="str">
        <f>IF(入力!AQ43="","",入力!AQ43)</f>
        <v/>
      </c>
      <c r="AR43" s="244" t="str">
        <f>IF(入力!AR43="","",入力!AR43)</f>
        <v/>
      </c>
      <c r="AS43" s="134" t="str">
        <f>IF(入力!AS43="","",入力!AS43)</f>
        <v/>
      </c>
      <c r="AT43" s="265" t="str">
        <f>IF(入力!AT43="","",入力!AT43)</f>
        <v/>
      </c>
      <c r="AU43" s="128" t="str">
        <f>IF(入力!AU43="","",入力!AU43)</f>
        <v/>
      </c>
      <c r="AV43" s="268" t="str">
        <f>IF(入力!AV43="","",入力!AV43)</f>
        <v/>
      </c>
      <c r="AW43" s="128" t="str">
        <f>IF(入力!AW43="","",入力!AW43)</f>
        <v/>
      </c>
      <c r="AX43" s="269" t="str">
        <f>IF(入力!AX43="","",入力!AX43)</f>
        <v/>
      </c>
    </row>
    <row r="44" spans="1:50">
      <c r="A44" s="96">
        <f>IF(入力!A44="","",入力!A44)</f>
        <v>31</v>
      </c>
      <c r="B44" s="185" t="str">
        <f>IF(入力!B44="","",入力!B44)</f>
        <v/>
      </c>
      <c r="C44" s="185" t="str">
        <f>IF(入力!C44="","",入力!C44)</f>
        <v/>
      </c>
      <c r="D44" s="227" t="str">
        <f>IF(入力!D44="","",入力!D44)</f>
        <v/>
      </c>
      <c r="E44" s="417" t="str">
        <f>IF(入力!E44="", IF(D44="","",DATEDIF(D44,入力!$C$3,"Y")),入力!E44)</f>
        <v/>
      </c>
      <c r="F44" s="353" t="str">
        <f>IF(入力!F44="","",入力!F44)</f>
        <v/>
      </c>
      <c r="G44" s="185" t="str">
        <f>IF(入力!G44="","",入力!G44)</f>
        <v/>
      </c>
      <c r="H44" s="185" t="str">
        <f>IF(入力!H44="","",入力!H44)</f>
        <v/>
      </c>
      <c r="I44" s="185" t="str">
        <f>IF(入力!I44="","",入力!I44)</f>
        <v/>
      </c>
      <c r="J44" s="185" t="str">
        <f>IF(入力!J44="","",入力!J44)</f>
        <v/>
      </c>
      <c r="K44" s="159" t="str">
        <f>IF(入力!K44="","",入力!K44)</f>
        <v/>
      </c>
      <c r="L44" s="83" t="str">
        <f>IF(入力!L44="","",入力!L44)</f>
        <v/>
      </c>
      <c r="M44" s="83" t="str">
        <f>IF(入力!M44="","",入力!M44)</f>
        <v/>
      </c>
      <c r="N44" s="83" t="str">
        <f>IF(入力!N44="","",入力!N44)</f>
        <v/>
      </c>
      <c r="O44" s="83" t="str">
        <f>IF(OR(入力!L44="",入力!M44="",入力!N44=""),"",(入力!L44-(入力!L44*(4.57/(1.0888-0.00153*(入力!M44+入力!N44))-4.142)*100)/100))</f>
        <v/>
      </c>
      <c r="P44" s="83" t="str">
        <f>IF(入力!P44="", IF(K44="","",L44/POWER(K44/100,2)),入力!P44)</f>
        <v/>
      </c>
      <c r="Q44" s="189" t="str">
        <f>IF(入力!Q44="","",入力!Q44)</f>
        <v/>
      </c>
      <c r="R44" s="244" t="str">
        <f>IF(入力!R44="","",入力!R44)</f>
        <v/>
      </c>
      <c r="S44" s="201" t="str">
        <f>IF(入力!S44="","",入力!S44)</f>
        <v/>
      </c>
      <c r="T44" s="200" t="str">
        <f>IF(入力!T44="","",入力!T44)</f>
        <v/>
      </c>
      <c r="U44" s="108" t="str">
        <f>IF(入力!U44="","",入力!U44)</f>
        <v/>
      </c>
      <c r="V44" s="109" t="str">
        <f>IF(入力!V44="","",入力!V44)</f>
        <v/>
      </c>
      <c r="W44" s="245" t="str">
        <f>IF(入力!W44="","",入力!W44)</f>
        <v/>
      </c>
      <c r="X44" s="246" t="str">
        <f>IF(入力!X44="","",入力!X44)</f>
        <v/>
      </c>
      <c r="Y44" s="206" t="str">
        <f>IF(入力!Y44="", IF(入力!W44="",IF(入力!X44="","",入力!X44-入力!Q44),IF(入力!X44="",入力!W44-入力!Q44,IF(入力!W44&gt;入力!X44,入力!W44-入力!Q44,入力!X44-入力!Q44))),入力!Y44)</f>
        <v/>
      </c>
      <c r="Z44" s="206" t="str">
        <f>IF(入力!Z44="","",入力!Z44)</f>
        <v/>
      </c>
      <c r="AA44" s="206" t="str">
        <f>IF(入力!AA44="","",入力!AA44)</f>
        <v/>
      </c>
      <c r="AB44" s="206" t="str">
        <f>IF(入力!AB44="", IF(入力!Z44="",IF(入力!AA44="","",入力!AA44-入力!Q44),IF(入力!AA44="",入力!Z44-入力!Q44,IF(入力!Z44&gt;入力!AA44,入力!Z44-入力!Q44,入力!AA44-入力!Q44))),入力!AB44)</f>
        <v/>
      </c>
      <c r="AC44" s="206" t="str">
        <f>IF(入力!AC44="","",入力!AC44)</f>
        <v/>
      </c>
      <c r="AD44" s="206" t="str">
        <f>IF(入力!AD44="","",入力!AD44)</f>
        <v/>
      </c>
      <c r="AE44" s="206" t="str">
        <f>IF(入力!AE44="", IF(入力!AC44="",IF(入力!AD44="","",入力!AD44-入力!Q44),IF(入力!AD44="",入力!AC44-入力!Q44,IF(入力!AC44&gt;入力!AD44,入力!AC44-入力!Q44,入力!AD44-入力!Q44))),入力!AE44)</f>
        <v/>
      </c>
      <c r="AF44" s="206" t="str">
        <f>IF(入力!AF44="","",入力!AF44)</f>
        <v/>
      </c>
      <c r="AG44" s="206" t="str">
        <f>IF(入力!AG44="","",入力!AG44)</f>
        <v/>
      </c>
      <c r="AH44" s="206" t="str">
        <f>IF(入力!AH44="", IF(入力!AF44="",IF(入力!AG44="","",入力!AG44-入力!Q44),IF(入力!AG44="",入力!AF44-入力!Q44,IF(入力!AF44&gt;入力!AG44,入力!AF44-入力!Q44,入力!AG44-入力!Q44))),入力!AH44)</f>
        <v/>
      </c>
      <c r="AI44" s="205" t="str">
        <f>IF(入力!AI44="","",入力!AI44)</f>
        <v/>
      </c>
      <c r="AJ44" s="126" t="str">
        <f>IF(入力!AJ44="","",入力!AJ44)</f>
        <v/>
      </c>
      <c r="AK44" s="202" t="str">
        <f>IF(入力!AK44="","",入力!AK44)</f>
        <v/>
      </c>
      <c r="AL44" s="204" t="str">
        <f>IF(入力!AL44="","",入力!AL44)</f>
        <v/>
      </c>
      <c r="AM44" s="510" t="str">
        <f>IF(入力!AM44="","",入力!AM44)</f>
        <v/>
      </c>
      <c r="AN44" s="244" t="str">
        <f>IF(入力!AN44="","",入力!AN44)</f>
        <v/>
      </c>
      <c r="AO44" s="510" t="str">
        <f>IF(入力!AO44="","",入力!AO44)</f>
        <v/>
      </c>
      <c r="AP44" s="244" t="str">
        <f>IF(入力!AP44="","",入力!AP44)</f>
        <v/>
      </c>
      <c r="AQ44" s="510" t="str">
        <f>IF(入力!AQ44="","",入力!AQ44)</f>
        <v/>
      </c>
      <c r="AR44" s="244" t="str">
        <f>IF(入力!AR44="","",入力!AR44)</f>
        <v/>
      </c>
      <c r="AS44" s="134" t="str">
        <f>IF(入力!AS44="","",入力!AS44)</f>
        <v/>
      </c>
      <c r="AT44" s="265" t="str">
        <f>IF(入力!AT44="","",入力!AT44)</f>
        <v/>
      </c>
      <c r="AU44" s="128" t="str">
        <f>IF(入力!AU44="","",入力!AU44)</f>
        <v/>
      </c>
      <c r="AV44" s="268" t="str">
        <f>IF(入力!AV44="","",入力!AV44)</f>
        <v/>
      </c>
      <c r="AW44" s="128" t="str">
        <f>IF(入力!AW44="","",入力!AW44)</f>
        <v/>
      </c>
      <c r="AX44" s="269" t="str">
        <f>IF(入力!AX44="","",入力!AX44)</f>
        <v/>
      </c>
    </row>
    <row r="45" spans="1:50">
      <c r="A45" s="96">
        <f>IF(入力!A45="","",入力!A45)</f>
        <v>32</v>
      </c>
      <c r="B45" s="185" t="str">
        <f>IF(入力!B45="","",入力!B45)</f>
        <v/>
      </c>
      <c r="C45" s="185" t="str">
        <f>IF(入力!C45="","",入力!C45)</f>
        <v/>
      </c>
      <c r="D45" s="227" t="str">
        <f>IF(入力!D45="","",入力!D45)</f>
        <v/>
      </c>
      <c r="E45" s="417" t="str">
        <f>IF(入力!E45="", IF(D45="","",DATEDIF(D45,入力!$C$3,"Y")),入力!E45)</f>
        <v/>
      </c>
      <c r="F45" s="353" t="str">
        <f>IF(入力!F45="","",入力!F45)</f>
        <v/>
      </c>
      <c r="G45" s="185" t="str">
        <f>IF(入力!G45="","",入力!G45)</f>
        <v/>
      </c>
      <c r="H45" s="185" t="str">
        <f>IF(入力!H45="","",入力!H45)</f>
        <v/>
      </c>
      <c r="I45" s="185" t="str">
        <f>IF(入力!I45="","",入力!I45)</f>
        <v/>
      </c>
      <c r="J45" s="185" t="str">
        <f>IF(入力!J45="","",入力!J45)</f>
        <v/>
      </c>
      <c r="K45" s="159" t="str">
        <f>IF(入力!K45="","",入力!K45)</f>
        <v/>
      </c>
      <c r="L45" s="83" t="str">
        <f>IF(入力!L45="","",入力!L45)</f>
        <v/>
      </c>
      <c r="M45" s="83" t="str">
        <f>IF(入力!M45="","",入力!M45)</f>
        <v/>
      </c>
      <c r="N45" s="83" t="str">
        <f>IF(入力!N45="","",入力!N45)</f>
        <v/>
      </c>
      <c r="O45" s="83" t="str">
        <f>IF(OR(入力!L45="",入力!M45="",入力!N45=""),"",(入力!L45-(入力!L45*(4.57/(1.0888-0.00153*(入力!M45+入力!N45))-4.142)*100)/100))</f>
        <v/>
      </c>
      <c r="P45" s="83" t="str">
        <f>IF(入力!P45="", IF(K45="","",L45/POWER(K45/100,2)),入力!P45)</f>
        <v/>
      </c>
      <c r="Q45" s="189" t="str">
        <f>IF(入力!Q45="","",入力!Q45)</f>
        <v/>
      </c>
      <c r="R45" s="244" t="str">
        <f>IF(入力!R45="","",入力!R45)</f>
        <v/>
      </c>
      <c r="S45" s="201" t="str">
        <f>IF(入力!S45="","",入力!S45)</f>
        <v/>
      </c>
      <c r="T45" s="200" t="str">
        <f>IF(入力!T45="","",入力!T45)</f>
        <v/>
      </c>
      <c r="U45" s="108" t="str">
        <f>IF(入力!U45="","",入力!U45)</f>
        <v/>
      </c>
      <c r="V45" s="109" t="str">
        <f>IF(入力!V45="","",入力!V45)</f>
        <v/>
      </c>
      <c r="W45" s="245" t="str">
        <f>IF(入力!W45="","",入力!W45)</f>
        <v/>
      </c>
      <c r="X45" s="246" t="str">
        <f>IF(入力!X45="","",入力!X45)</f>
        <v/>
      </c>
      <c r="Y45" s="206" t="str">
        <f>IF(入力!Y45="", IF(入力!W45="",IF(入力!X45="","",入力!X45-入力!Q45),IF(入力!X45="",入力!W45-入力!Q45,IF(入力!W45&gt;入力!X45,入力!W45-入力!Q45,入力!X45-入力!Q45))),入力!Y45)</f>
        <v/>
      </c>
      <c r="Z45" s="206" t="str">
        <f>IF(入力!Z45="","",入力!Z45)</f>
        <v/>
      </c>
      <c r="AA45" s="206" t="str">
        <f>IF(入力!AA45="","",入力!AA45)</f>
        <v/>
      </c>
      <c r="AB45" s="206" t="str">
        <f>IF(入力!AB45="", IF(入力!Z45="",IF(入力!AA45="","",入力!AA45-入力!Q45),IF(入力!AA45="",入力!Z45-入力!Q45,IF(入力!Z45&gt;入力!AA45,入力!Z45-入力!Q45,入力!AA45-入力!Q45))),入力!AB45)</f>
        <v/>
      </c>
      <c r="AC45" s="206" t="str">
        <f>IF(入力!AC45="","",入力!AC45)</f>
        <v/>
      </c>
      <c r="AD45" s="206" t="str">
        <f>IF(入力!AD45="","",入力!AD45)</f>
        <v/>
      </c>
      <c r="AE45" s="206" t="str">
        <f>IF(入力!AE45="", IF(入力!AC45="",IF(入力!AD45="","",入力!AD45-入力!Q45),IF(入力!AD45="",入力!AC45-入力!Q45,IF(入力!AC45&gt;入力!AD45,入力!AC45-入力!Q45,入力!AD45-入力!Q45))),入力!AE45)</f>
        <v/>
      </c>
      <c r="AF45" s="206" t="str">
        <f>IF(入力!AF45="","",入力!AF45)</f>
        <v/>
      </c>
      <c r="AG45" s="206" t="str">
        <f>IF(入力!AG45="","",入力!AG45)</f>
        <v/>
      </c>
      <c r="AH45" s="206" t="str">
        <f>IF(入力!AH45="", IF(入力!AF45="",IF(入力!AG45="","",入力!AG45-入力!Q45),IF(入力!AG45="",入力!AF45-入力!Q45,IF(入力!AF45&gt;入力!AG45,入力!AF45-入力!Q45,入力!AG45-入力!Q45))),入力!AH45)</f>
        <v/>
      </c>
      <c r="AI45" s="205" t="str">
        <f>IF(入力!AI45="","",入力!AI45)</f>
        <v/>
      </c>
      <c r="AJ45" s="126" t="str">
        <f>IF(入力!AJ45="","",入力!AJ45)</f>
        <v/>
      </c>
      <c r="AK45" s="202" t="str">
        <f>IF(入力!AK45="","",入力!AK45)</f>
        <v/>
      </c>
      <c r="AL45" s="204" t="str">
        <f>IF(入力!AL45="","",入力!AL45)</f>
        <v/>
      </c>
      <c r="AM45" s="510" t="str">
        <f>IF(入力!AM45="","",入力!AM45)</f>
        <v/>
      </c>
      <c r="AN45" s="244" t="str">
        <f>IF(入力!AN45="","",入力!AN45)</f>
        <v/>
      </c>
      <c r="AO45" s="510" t="str">
        <f>IF(入力!AO45="","",入力!AO45)</f>
        <v/>
      </c>
      <c r="AP45" s="244" t="str">
        <f>IF(入力!AP45="","",入力!AP45)</f>
        <v/>
      </c>
      <c r="AQ45" s="510" t="str">
        <f>IF(入力!AQ45="","",入力!AQ45)</f>
        <v/>
      </c>
      <c r="AR45" s="244" t="str">
        <f>IF(入力!AR45="","",入力!AR45)</f>
        <v/>
      </c>
      <c r="AS45" s="134" t="str">
        <f>IF(入力!AS45="","",入力!AS45)</f>
        <v/>
      </c>
      <c r="AT45" s="265" t="str">
        <f>IF(入力!AT45="","",入力!AT45)</f>
        <v/>
      </c>
      <c r="AU45" s="128" t="str">
        <f>IF(入力!AU45="","",入力!AU45)</f>
        <v/>
      </c>
      <c r="AV45" s="268" t="str">
        <f>IF(入力!AV45="","",入力!AV45)</f>
        <v/>
      </c>
      <c r="AW45" s="128" t="str">
        <f>IF(入力!AW45="","",入力!AW45)</f>
        <v/>
      </c>
      <c r="AX45" s="269" t="str">
        <f>IF(入力!AX45="","",入力!AX45)</f>
        <v/>
      </c>
    </row>
    <row r="46" spans="1:50">
      <c r="A46" s="96">
        <f>IF(入力!A46="","",入力!A46)</f>
        <v>33</v>
      </c>
      <c r="B46" s="185" t="str">
        <f>IF(入力!B46="","",入力!B46)</f>
        <v/>
      </c>
      <c r="C46" s="185" t="str">
        <f>IF(入力!C46="","",入力!C46)</f>
        <v/>
      </c>
      <c r="D46" s="227" t="str">
        <f>IF(入力!D46="","",入力!D46)</f>
        <v/>
      </c>
      <c r="E46" s="417" t="str">
        <f>IF(入力!E46="", IF(D46="","",DATEDIF(D46,入力!$C$3,"Y")),入力!E46)</f>
        <v/>
      </c>
      <c r="F46" s="353" t="str">
        <f>IF(入力!F46="","",入力!F46)</f>
        <v/>
      </c>
      <c r="G46" s="185" t="str">
        <f>IF(入力!G46="","",入力!G46)</f>
        <v/>
      </c>
      <c r="H46" s="185" t="str">
        <f>IF(入力!H46="","",入力!H46)</f>
        <v/>
      </c>
      <c r="I46" s="185" t="str">
        <f>IF(入力!I46="","",入力!I46)</f>
        <v/>
      </c>
      <c r="J46" s="185" t="str">
        <f>IF(入力!J46="","",入力!J46)</f>
        <v/>
      </c>
      <c r="K46" s="159" t="str">
        <f>IF(入力!K46="","",入力!K46)</f>
        <v/>
      </c>
      <c r="L46" s="83" t="str">
        <f>IF(入力!L46="","",入力!L46)</f>
        <v/>
      </c>
      <c r="M46" s="83" t="str">
        <f>IF(入力!M46="","",入力!M46)</f>
        <v/>
      </c>
      <c r="N46" s="83" t="str">
        <f>IF(入力!N46="","",入力!N46)</f>
        <v/>
      </c>
      <c r="O46" s="83" t="str">
        <f>IF(OR(入力!L46="",入力!M46="",入力!N46=""),"",(入力!L46-(入力!L46*(4.57/(1.0888-0.00153*(入力!M46+入力!N46))-4.142)*100)/100))</f>
        <v/>
      </c>
      <c r="P46" s="83" t="str">
        <f>IF(入力!P46="", IF(K46="","",L46/POWER(K46/100,2)),入力!P46)</f>
        <v/>
      </c>
      <c r="Q46" s="189" t="str">
        <f>IF(入力!Q46="","",入力!Q46)</f>
        <v/>
      </c>
      <c r="R46" s="244" t="str">
        <f>IF(入力!R46="","",入力!R46)</f>
        <v/>
      </c>
      <c r="S46" s="201" t="str">
        <f>IF(入力!S46="","",入力!S46)</f>
        <v/>
      </c>
      <c r="T46" s="200" t="str">
        <f>IF(入力!T46="","",入力!T46)</f>
        <v/>
      </c>
      <c r="U46" s="108" t="str">
        <f>IF(入力!U46="","",入力!U46)</f>
        <v/>
      </c>
      <c r="V46" s="109" t="str">
        <f>IF(入力!V46="","",入力!V46)</f>
        <v/>
      </c>
      <c r="W46" s="245" t="str">
        <f>IF(入力!W46="","",入力!W46)</f>
        <v/>
      </c>
      <c r="X46" s="246" t="str">
        <f>IF(入力!X46="","",入力!X46)</f>
        <v/>
      </c>
      <c r="Y46" s="206" t="str">
        <f>IF(入力!Y46="", IF(入力!W46="",IF(入力!X46="","",入力!X46-入力!Q46),IF(入力!X46="",入力!W46-入力!Q46,IF(入力!W46&gt;入力!X46,入力!W46-入力!Q46,入力!X46-入力!Q46))),入力!Y46)</f>
        <v/>
      </c>
      <c r="Z46" s="206" t="str">
        <f>IF(入力!Z46="","",入力!Z46)</f>
        <v/>
      </c>
      <c r="AA46" s="206" t="str">
        <f>IF(入力!AA46="","",入力!AA46)</f>
        <v/>
      </c>
      <c r="AB46" s="206" t="str">
        <f>IF(入力!AB46="", IF(入力!Z46="",IF(入力!AA46="","",入力!AA46-入力!Q46),IF(入力!AA46="",入力!Z46-入力!Q46,IF(入力!Z46&gt;入力!AA46,入力!Z46-入力!Q46,入力!AA46-入力!Q46))),入力!AB46)</f>
        <v/>
      </c>
      <c r="AC46" s="206" t="str">
        <f>IF(入力!AC46="","",入力!AC46)</f>
        <v/>
      </c>
      <c r="AD46" s="206" t="str">
        <f>IF(入力!AD46="","",入力!AD46)</f>
        <v/>
      </c>
      <c r="AE46" s="206" t="str">
        <f>IF(入力!AE46="", IF(入力!AC46="",IF(入力!AD46="","",入力!AD46-入力!Q46),IF(入力!AD46="",入力!AC46-入力!Q46,IF(入力!AC46&gt;入力!AD46,入力!AC46-入力!Q46,入力!AD46-入力!Q46))),入力!AE46)</f>
        <v/>
      </c>
      <c r="AF46" s="206" t="str">
        <f>IF(入力!AF46="","",入力!AF46)</f>
        <v/>
      </c>
      <c r="AG46" s="206" t="str">
        <f>IF(入力!AG46="","",入力!AG46)</f>
        <v/>
      </c>
      <c r="AH46" s="206" t="str">
        <f>IF(入力!AH46="", IF(入力!AF46="",IF(入力!AG46="","",入力!AG46-入力!Q46),IF(入力!AG46="",入力!AF46-入力!Q46,IF(入力!AF46&gt;入力!AG46,入力!AF46-入力!Q46,入力!AG46-入力!Q46))),入力!AH46)</f>
        <v/>
      </c>
      <c r="AI46" s="205" t="str">
        <f>IF(入力!AI46="","",入力!AI46)</f>
        <v/>
      </c>
      <c r="AJ46" s="126" t="str">
        <f>IF(入力!AJ46="","",入力!AJ46)</f>
        <v/>
      </c>
      <c r="AK46" s="202" t="str">
        <f>IF(入力!AK46="","",入力!AK46)</f>
        <v/>
      </c>
      <c r="AL46" s="204" t="str">
        <f>IF(入力!AL46="","",入力!AL46)</f>
        <v/>
      </c>
      <c r="AM46" s="510" t="str">
        <f>IF(入力!AM46="","",入力!AM46)</f>
        <v/>
      </c>
      <c r="AN46" s="244" t="str">
        <f>IF(入力!AN46="","",入力!AN46)</f>
        <v/>
      </c>
      <c r="AO46" s="510" t="str">
        <f>IF(入力!AO46="","",入力!AO46)</f>
        <v/>
      </c>
      <c r="AP46" s="244" t="str">
        <f>IF(入力!AP46="","",入力!AP46)</f>
        <v/>
      </c>
      <c r="AQ46" s="510" t="str">
        <f>IF(入力!AQ46="","",入力!AQ46)</f>
        <v/>
      </c>
      <c r="AR46" s="244" t="str">
        <f>IF(入力!AR46="","",入力!AR46)</f>
        <v/>
      </c>
      <c r="AS46" s="134" t="str">
        <f>IF(入力!AS46="","",入力!AS46)</f>
        <v/>
      </c>
      <c r="AT46" s="265" t="str">
        <f>IF(入力!AT46="","",入力!AT46)</f>
        <v/>
      </c>
      <c r="AU46" s="128" t="str">
        <f>IF(入力!AU46="","",入力!AU46)</f>
        <v/>
      </c>
      <c r="AV46" s="268" t="str">
        <f>IF(入力!AV46="","",入力!AV46)</f>
        <v/>
      </c>
      <c r="AW46" s="128" t="str">
        <f>IF(入力!AW46="","",入力!AW46)</f>
        <v/>
      </c>
      <c r="AX46" s="269" t="str">
        <f>IF(入力!AX46="","",入力!AX46)</f>
        <v/>
      </c>
    </row>
    <row r="47" spans="1:50">
      <c r="A47" s="96">
        <f>IF(入力!A47="","",入力!A47)</f>
        <v>34</v>
      </c>
      <c r="B47" s="185" t="str">
        <f>IF(入力!B47="","",入力!B47)</f>
        <v/>
      </c>
      <c r="C47" s="185" t="str">
        <f>IF(入力!C47="","",入力!C47)</f>
        <v/>
      </c>
      <c r="D47" s="227" t="str">
        <f>IF(入力!D47="","",入力!D47)</f>
        <v/>
      </c>
      <c r="E47" s="417" t="str">
        <f>IF(入力!E47="", IF(D47="","",DATEDIF(D47,入力!$C$3,"Y")),入力!E47)</f>
        <v/>
      </c>
      <c r="F47" s="353" t="str">
        <f>IF(入力!F47="","",入力!F47)</f>
        <v/>
      </c>
      <c r="G47" s="185" t="str">
        <f>IF(入力!G47="","",入力!G47)</f>
        <v/>
      </c>
      <c r="H47" s="185" t="str">
        <f>IF(入力!H47="","",入力!H47)</f>
        <v/>
      </c>
      <c r="I47" s="185" t="str">
        <f>IF(入力!I47="","",入力!I47)</f>
        <v/>
      </c>
      <c r="J47" s="185" t="str">
        <f>IF(入力!J47="","",入力!J47)</f>
        <v/>
      </c>
      <c r="K47" s="159" t="str">
        <f>IF(入力!K47="","",入力!K47)</f>
        <v/>
      </c>
      <c r="L47" s="83" t="str">
        <f>IF(入力!L47="","",入力!L47)</f>
        <v/>
      </c>
      <c r="M47" s="83" t="str">
        <f>IF(入力!M47="","",入力!M47)</f>
        <v/>
      </c>
      <c r="N47" s="83" t="str">
        <f>IF(入力!N47="","",入力!N47)</f>
        <v/>
      </c>
      <c r="O47" s="83" t="str">
        <f>IF(OR(入力!L47="",入力!M47="",入力!N47=""),"",(入力!L47-(入力!L47*(4.57/(1.0888-0.00153*(入力!M47+入力!N47))-4.142)*100)/100))</f>
        <v/>
      </c>
      <c r="P47" s="83" t="str">
        <f>IF(入力!P47="", IF(K47="","",L47/POWER(K47/100,2)),入力!P47)</f>
        <v/>
      </c>
      <c r="Q47" s="189" t="str">
        <f>IF(入力!Q47="","",入力!Q47)</f>
        <v/>
      </c>
      <c r="R47" s="244" t="str">
        <f>IF(入力!R47="","",入力!R47)</f>
        <v/>
      </c>
      <c r="S47" s="201" t="str">
        <f>IF(入力!S47="","",入力!S47)</f>
        <v/>
      </c>
      <c r="T47" s="200" t="str">
        <f>IF(入力!T47="","",入力!T47)</f>
        <v/>
      </c>
      <c r="U47" s="108" t="str">
        <f>IF(入力!U47="","",入力!U47)</f>
        <v/>
      </c>
      <c r="V47" s="109" t="str">
        <f>IF(入力!V47="","",入力!V47)</f>
        <v/>
      </c>
      <c r="W47" s="245" t="str">
        <f>IF(入力!W47="","",入力!W47)</f>
        <v/>
      </c>
      <c r="X47" s="246" t="str">
        <f>IF(入力!X47="","",入力!X47)</f>
        <v/>
      </c>
      <c r="Y47" s="206" t="str">
        <f>IF(入力!Y47="", IF(入力!W47="",IF(入力!X47="","",入力!X47-入力!Q47),IF(入力!X47="",入力!W47-入力!Q47,IF(入力!W47&gt;入力!X47,入力!W47-入力!Q47,入力!X47-入力!Q47))),入力!Y47)</f>
        <v/>
      </c>
      <c r="Z47" s="206" t="str">
        <f>IF(入力!Z47="","",入力!Z47)</f>
        <v/>
      </c>
      <c r="AA47" s="206" t="str">
        <f>IF(入力!AA47="","",入力!AA47)</f>
        <v/>
      </c>
      <c r="AB47" s="206" t="str">
        <f>IF(入力!AB47="", IF(入力!Z47="",IF(入力!AA47="","",入力!AA47-入力!Q47),IF(入力!AA47="",入力!Z47-入力!Q47,IF(入力!Z47&gt;入力!AA47,入力!Z47-入力!Q47,入力!AA47-入力!Q47))),入力!AB47)</f>
        <v/>
      </c>
      <c r="AC47" s="206" t="str">
        <f>IF(入力!AC47="","",入力!AC47)</f>
        <v/>
      </c>
      <c r="AD47" s="206" t="str">
        <f>IF(入力!AD47="","",入力!AD47)</f>
        <v/>
      </c>
      <c r="AE47" s="206" t="str">
        <f>IF(入力!AE47="", IF(入力!AC47="",IF(入力!AD47="","",入力!AD47-入力!Q47),IF(入力!AD47="",入力!AC47-入力!Q47,IF(入力!AC47&gt;入力!AD47,入力!AC47-入力!Q47,入力!AD47-入力!Q47))),入力!AE47)</f>
        <v/>
      </c>
      <c r="AF47" s="206" t="str">
        <f>IF(入力!AF47="","",入力!AF47)</f>
        <v/>
      </c>
      <c r="AG47" s="206" t="str">
        <f>IF(入力!AG47="","",入力!AG47)</f>
        <v/>
      </c>
      <c r="AH47" s="206" t="str">
        <f>IF(入力!AH47="", IF(入力!AF47="",IF(入力!AG47="","",入力!AG47-入力!Q47),IF(入力!AG47="",入力!AF47-入力!Q47,IF(入力!AF47&gt;入力!AG47,入力!AF47-入力!Q47,入力!AG47-入力!Q47))),入力!AH47)</f>
        <v/>
      </c>
      <c r="AI47" s="205" t="str">
        <f>IF(入力!AI47="","",入力!AI47)</f>
        <v/>
      </c>
      <c r="AJ47" s="126" t="str">
        <f>IF(入力!AJ47="","",入力!AJ47)</f>
        <v/>
      </c>
      <c r="AK47" s="202" t="str">
        <f>IF(入力!AK47="","",入力!AK47)</f>
        <v/>
      </c>
      <c r="AL47" s="204" t="str">
        <f>IF(入力!AL47="","",入力!AL47)</f>
        <v/>
      </c>
      <c r="AM47" s="510" t="str">
        <f>IF(入力!AM47="","",入力!AM47)</f>
        <v/>
      </c>
      <c r="AN47" s="244" t="str">
        <f>IF(入力!AN47="","",入力!AN47)</f>
        <v/>
      </c>
      <c r="AO47" s="510" t="str">
        <f>IF(入力!AO47="","",入力!AO47)</f>
        <v/>
      </c>
      <c r="AP47" s="244" t="str">
        <f>IF(入力!AP47="","",入力!AP47)</f>
        <v/>
      </c>
      <c r="AQ47" s="510" t="str">
        <f>IF(入力!AQ47="","",入力!AQ47)</f>
        <v/>
      </c>
      <c r="AR47" s="244" t="str">
        <f>IF(入力!AR47="","",入力!AR47)</f>
        <v/>
      </c>
      <c r="AS47" s="134" t="str">
        <f>IF(入力!AS47="","",入力!AS47)</f>
        <v/>
      </c>
      <c r="AT47" s="265" t="str">
        <f>IF(入力!AT47="","",入力!AT47)</f>
        <v/>
      </c>
      <c r="AU47" s="128" t="str">
        <f>IF(入力!AU47="","",入力!AU47)</f>
        <v/>
      </c>
      <c r="AV47" s="268" t="str">
        <f>IF(入力!AV47="","",入力!AV47)</f>
        <v/>
      </c>
      <c r="AW47" s="128" t="str">
        <f>IF(入力!AW47="","",入力!AW47)</f>
        <v/>
      </c>
      <c r="AX47" s="269" t="str">
        <f>IF(入力!AX47="","",入力!AX47)</f>
        <v/>
      </c>
    </row>
    <row r="48" spans="1:50">
      <c r="A48" s="96">
        <f>IF(入力!A48="","",入力!A48)</f>
        <v>35</v>
      </c>
      <c r="B48" s="185" t="str">
        <f>IF(入力!B48="","",入力!B48)</f>
        <v/>
      </c>
      <c r="C48" s="185" t="str">
        <f>IF(入力!C48="","",入力!C48)</f>
        <v/>
      </c>
      <c r="D48" s="227" t="str">
        <f>IF(入力!D48="","",入力!D48)</f>
        <v/>
      </c>
      <c r="E48" s="417" t="str">
        <f>IF(入力!E48="", IF(D48="","",DATEDIF(D48,入力!$C$3,"Y")),入力!E48)</f>
        <v/>
      </c>
      <c r="F48" s="353" t="str">
        <f>IF(入力!F48="","",入力!F48)</f>
        <v/>
      </c>
      <c r="G48" s="185" t="str">
        <f>IF(入力!G48="","",入力!G48)</f>
        <v/>
      </c>
      <c r="H48" s="185" t="str">
        <f>IF(入力!H48="","",入力!H48)</f>
        <v/>
      </c>
      <c r="I48" s="185" t="str">
        <f>IF(入力!I48="","",入力!I48)</f>
        <v/>
      </c>
      <c r="J48" s="185" t="str">
        <f>IF(入力!J48="","",入力!J48)</f>
        <v/>
      </c>
      <c r="K48" s="159" t="str">
        <f>IF(入力!K48="","",入力!K48)</f>
        <v/>
      </c>
      <c r="L48" s="83" t="str">
        <f>IF(入力!L48="","",入力!L48)</f>
        <v/>
      </c>
      <c r="M48" s="83" t="str">
        <f>IF(入力!M48="","",入力!M48)</f>
        <v/>
      </c>
      <c r="N48" s="83" t="str">
        <f>IF(入力!N48="","",入力!N48)</f>
        <v/>
      </c>
      <c r="O48" s="83" t="str">
        <f>IF(OR(入力!L48="",入力!M48="",入力!N48=""),"",(入力!L48-(入力!L48*(4.57/(1.0888-0.00153*(入力!M48+入力!N48))-4.142)*100)/100))</f>
        <v/>
      </c>
      <c r="P48" s="83" t="str">
        <f>IF(入力!P48="", IF(K48="","",L48/POWER(K48/100,2)),入力!P48)</f>
        <v/>
      </c>
      <c r="Q48" s="189" t="str">
        <f>IF(入力!Q48="","",入力!Q48)</f>
        <v/>
      </c>
      <c r="R48" s="244" t="str">
        <f>IF(入力!R48="","",入力!R48)</f>
        <v/>
      </c>
      <c r="S48" s="201" t="str">
        <f>IF(入力!S48="","",入力!S48)</f>
        <v/>
      </c>
      <c r="T48" s="200" t="str">
        <f>IF(入力!T48="","",入力!T48)</f>
        <v/>
      </c>
      <c r="U48" s="108" t="str">
        <f>IF(入力!U48="","",入力!U48)</f>
        <v/>
      </c>
      <c r="V48" s="109" t="str">
        <f>IF(入力!V48="","",入力!V48)</f>
        <v/>
      </c>
      <c r="W48" s="245" t="str">
        <f>IF(入力!W48="","",入力!W48)</f>
        <v/>
      </c>
      <c r="X48" s="246" t="str">
        <f>IF(入力!X48="","",入力!X48)</f>
        <v/>
      </c>
      <c r="Y48" s="206" t="str">
        <f>IF(入力!Y48="", IF(入力!W48="",IF(入力!X48="","",入力!X48-入力!Q48),IF(入力!X48="",入力!W48-入力!Q48,IF(入力!W48&gt;入力!X48,入力!W48-入力!Q48,入力!X48-入力!Q48))),入力!Y48)</f>
        <v/>
      </c>
      <c r="Z48" s="206" t="str">
        <f>IF(入力!Z48="","",入力!Z48)</f>
        <v/>
      </c>
      <c r="AA48" s="206" t="str">
        <f>IF(入力!AA48="","",入力!AA48)</f>
        <v/>
      </c>
      <c r="AB48" s="206" t="str">
        <f>IF(入力!AB48="", IF(入力!Z48="",IF(入力!AA48="","",入力!AA48-入力!Q48),IF(入力!AA48="",入力!Z48-入力!Q48,IF(入力!Z48&gt;入力!AA48,入力!Z48-入力!Q48,入力!AA48-入力!Q48))),入力!AB48)</f>
        <v/>
      </c>
      <c r="AC48" s="206" t="str">
        <f>IF(入力!AC48="","",入力!AC48)</f>
        <v/>
      </c>
      <c r="AD48" s="206" t="str">
        <f>IF(入力!AD48="","",入力!AD48)</f>
        <v/>
      </c>
      <c r="AE48" s="206" t="str">
        <f>IF(入力!AE48="", IF(入力!AC48="",IF(入力!AD48="","",入力!AD48-入力!Q48),IF(入力!AD48="",入力!AC48-入力!Q48,IF(入力!AC48&gt;入力!AD48,入力!AC48-入力!Q48,入力!AD48-入力!Q48))),入力!AE48)</f>
        <v/>
      </c>
      <c r="AF48" s="206" t="str">
        <f>IF(入力!AF48="","",入力!AF48)</f>
        <v/>
      </c>
      <c r="AG48" s="206" t="str">
        <f>IF(入力!AG48="","",入力!AG48)</f>
        <v/>
      </c>
      <c r="AH48" s="206" t="str">
        <f>IF(入力!AH48="", IF(入力!AF48="",IF(入力!AG48="","",入力!AG48-入力!Q48),IF(入力!AG48="",入力!AF48-入力!Q48,IF(入力!AF48&gt;入力!AG48,入力!AF48-入力!Q48,入力!AG48-入力!Q48))),入力!AH48)</f>
        <v/>
      </c>
      <c r="AI48" s="205" t="str">
        <f>IF(入力!AI48="","",入力!AI48)</f>
        <v/>
      </c>
      <c r="AJ48" s="126" t="str">
        <f>IF(入力!AJ48="","",入力!AJ48)</f>
        <v/>
      </c>
      <c r="AK48" s="202" t="str">
        <f>IF(入力!AK48="","",入力!AK48)</f>
        <v/>
      </c>
      <c r="AL48" s="204" t="str">
        <f>IF(入力!AL48="","",入力!AL48)</f>
        <v/>
      </c>
      <c r="AM48" s="510" t="str">
        <f>IF(入力!AM48="","",入力!AM48)</f>
        <v/>
      </c>
      <c r="AN48" s="244" t="str">
        <f>IF(入力!AN48="","",入力!AN48)</f>
        <v/>
      </c>
      <c r="AO48" s="510" t="str">
        <f>IF(入力!AO48="","",入力!AO48)</f>
        <v/>
      </c>
      <c r="AP48" s="244" t="str">
        <f>IF(入力!AP48="","",入力!AP48)</f>
        <v/>
      </c>
      <c r="AQ48" s="510" t="str">
        <f>IF(入力!AQ48="","",入力!AQ48)</f>
        <v/>
      </c>
      <c r="AR48" s="244" t="str">
        <f>IF(入力!AR48="","",入力!AR48)</f>
        <v/>
      </c>
      <c r="AS48" s="134" t="str">
        <f>IF(入力!AS48="","",入力!AS48)</f>
        <v/>
      </c>
      <c r="AT48" s="265" t="str">
        <f>IF(入力!AT48="","",入力!AT48)</f>
        <v/>
      </c>
      <c r="AU48" s="128" t="str">
        <f>IF(入力!AU48="","",入力!AU48)</f>
        <v/>
      </c>
      <c r="AV48" s="268" t="str">
        <f>IF(入力!AV48="","",入力!AV48)</f>
        <v/>
      </c>
      <c r="AW48" s="128" t="str">
        <f>IF(入力!AW48="","",入力!AW48)</f>
        <v/>
      </c>
      <c r="AX48" s="269" t="str">
        <f>IF(入力!AX48="","",入力!AX48)</f>
        <v/>
      </c>
    </row>
    <row r="49" spans="1:50">
      <c r="A49" s="96">
        <f>IF(入力!A49="","",入力!A49)</f>
        <v>36</v>
      </c>
      <c r="B49" s="185" t="str">
        <f>IF(入力!B49="","",入力!B49)</f>
        <v/>
      </c>
      <c r="C49" s="185" t="str">
        <f>IF(入力!C49="","",入力!C49)</f>
        <v/>
      </c>
      <c r="D49" s="227" t="str">
        <f>IF(入力!D49="","",入力!D49)</f>
        <v/>
      </c>
      <c r="E49" s="417" t="str">
        <f>IF(入力!E49="", IF(D49="","",DATEDIF(D49,入力!$C$3,"Y")),入力!E49)</f>
        <v/>
      </c>
      <c r="F49" s="353" t="str">
        <f>IF(入力!F49="","",入力!F49)</f>
        <v/>
      </c>
      <c r="G49" s="185" t="str">
        <f>IF(入力!G49="","",入力!G49)</f>
        <v/>
      </c>
      <c r="H49" s="185" t="str">
        <f>IF(入力!H49="","",入力!H49)</f>
        <v/>
      </c>
      <c r="I49" s="185" t="str">
        <f>IF(入力!I49="","",入力!I49)</f>
        <v/>
      </c>
      <c r="J49" s="185" t="str">
        <f>IF(入力!J49="","",入力!J49)</f>
        <v/>
      </c>
      <c r="K49" s="159" t="str">
        <f>IF(入力!K49="","",入力!K49)</f>
        <v/>
      </c>
      <c r="L49" s="83" t="str">
        <f>IF(入力!L49="","",入力!L49)</f>
        <v/>
      </c>
      <c r="M49" s="83" t="str">
        <f>IF(入力!M49="","",入力!M49)</f>
        <v/>
      </c>
      <c r="N49" s="83" t="str">
        <f>IF(入力!N49="","",入力!N49)</f>
        <v/>
      </c>
      <c r="O49" s="83" t="str">
        <f>IF(OR(入力!L49="",入力!M49="",入力!N49=""),"",(入力!L49-(入力!L49*(4.57/(1.0888-0.00153*(入力!M49+入力!N49))-4.142)*100)/100))</f>
        <v/>
      </c>
      <c r="P49" s="83" t="str">
        <f>IF(入力!P49="", IF(K49="","",L49/POWER(K49/100,2)),入力!P49)</f>
        <v/>
      </c>
      <c r="Q49" s="189" t="str">
        <f>IF(入力!Q49="","",入力!Q49)</f>
        <v/>
      </c>
      <c r="R49" s="244" t="str">
        <f>IF(入力!R49="","",入力!R49)</f>
        <v/>
      </c>
      <c r="S49" s="201" t="str">
        <f>IF(入力!S49="","",入力!S49)</f>
        <v/>
      </c>
      <c r="T49" s="200" t="str">
        <f>IF(入力!T49="","",入力!T49)</f>
        <v/>
      </c>
      <c r="U49" s="108" t="str">
        <f>IF(入力!U49="","",入力!U49)</f>
        <v/>
      </c>
      <c r="V49" s="109" t="str">
        <f>IF(入力!V49="","",入力!V49)</f>
        <v/>
      </c>
      <c r="W49" s="245" t="str">
        <f>IF(入力!W49="","",入力!W49)</f>
        <v/>
      </c>
      <c r="X49" s="246" t="str">
        <f>IF(入力!X49="","",入力!X49)</f>
        <v/>
      </c>
      <c r="Y49" s="206" t="str">
        <f>IF(入力!Y49="", IF(入力!W49="",IF(入力!X49="","",入力!X49-入力!Q49),IF(入力!X49="",入力!W49-入力!Q49,IF(入力!W49&gt;入力!X49,入力!W49-入力!Q49,入力!X49-入力!Q49))),入力!Y49)</f>
        <v/>
      </c>
      <c r="Z49" s="206" t="str">
        <f>IF(入力!Z49="","",入力!Z49)</f>
        <v/>
      </c>
      <c r="AA49" s="206" t="str">
        <f>IF(入力!AA49="","",入力!AA49)</f>
        <v/>
      </c>
      <c r="AB49" s="206" t="str">
        <f>IF(入力!AB49="", IF(入力!Z49="",IF(入力!AA49="","",入力!AA49-入力!Q49),IF(入力!AA49="",入力!Z49-入力!Q49,IF(入力!Z49&gt;入力!AA49,入力!Z49-入力!Q49,入力!AA49-入力!Q49))),入力!AB49)</f>
        <v/>
      </c>
      <c r="AC49" s="206" t="str">
        <f>IF(入力!AC49="","",入力!AC49)</f>
        <v/>
      </c>
      <c r="AD49" s="206" t="str">
        <f>IF(入力!AD49="","",入力!AD49)</f>
        <v/>
      </c>
      <c r="AE49" s="206" t="str">
        <f>IF(入力!AE49="", IF(入力!AC49="",IF(入力!AD49="","",入力!AD49-入力!Q49),IF(入力!AD49="",入力!AC49-入力!Q49,IF(入力!AC49&gt;入力!AD49,入力!AC49-入力!Q49,入力!AD49-入力!Q49))),入力!AE49)</f>
        <v/>
      </c>
      <c r="AF49" s="206" t="str">
        <f>IF(入力!AF49="","",入力!AF49)</f>
        <v/>
      </c>
      <c r="AG49" s="206" t="str">
        <f>IF(入力!AG49="","",入力!AG49)</f>
        <v/>
      </c>
      <c r="AH49" s="206" t="str">
        <f>IF(入力!AH49="", IF(入力!AF49="",IF(入力!AG49="","",入力!AG49-入力!Q49),IF(入力!AG49="",入力!AF49-入力!Q49,IF(入力!AF49&gt;入力!AG49,入力!AF49-入力!Q49,入力!AG49-入力!Q49))),入力!AH49)</f>
        <v/>
      </c>
      <c r="AI49" s="205" t="str">
        <f>IF(入力!AI49="","",入力!AI49)</f>
        <v/>
      </c>
      <c r="AJ49" s="126" t="str">
        <f>IF(入力!AJ49="","",入力!AJ49)</f>
        <v/>
      </c>
      <c r="AK49" s="202" t="str">
        <f>IF(入力!AK49="","",入力!AK49)</f>
        <v/>
      </c>
      <c r="AL49" s="204" t="str">
        <f>IF(入力!AL49="","",入力!AL49)</f>
        <v/>
      </c>
      <c r="AM49" s="510" t="str">
        <f>IF(入力!AM49="","",入力!AM49)</f>
        <v/>
      </c>
      <c r="AN49" s="244" t="str">
        <f>IF(入力!AN49="","",入力!AN49)</f>
        <v/>
      </c>
      <c r="AO49" s="510" t="str">
        <f>IF(入力!AO49="","",入力!AO49)</f>
        <v/>
      </c>
      <c r="AP49" s="244" t="str">
        <f>IF(入力!AP49="","",入力!AP49)</f>
        <v/>
      </c>
      <c r="AQ49" s="510" t="str">
        <f>IF(入力!AQ49="","",入力!AQ49)</f>
        <v/>
      </c>
      <c r="AR49" s="244" t="str">
        <f>IF(入力!AR49="","",入力!AR49)</f>
        <v/>
      </c>
      <c r="AS49" s="134" t="str">
        <f>IF(入力!AS49="","",入力!AS49)</f>
        <v/>
      </c>
      <c r="AT49" s="265" t="str">
        <f>IF(入力!AT49="","",入力!AT49)</f>
        <v/>
      </c>
      <c r="AU49" s="128" t="str">
        <f>IF(入力!AU49="","",入力!AU49)</f>
        <v/>
      </c>
      <c r="AV49" s="268" t="str">
        <f>IF(入力!AV49="","",入力!AV49)</f>
        <v/>
      </c>
      <c r="AW49" s="128" t="str">
        <f>IF(入力!AW49="","",入力!AW49)</f>
        <v/>
      </c>
      <c r="AX49" s="269" t="str">
        <f>IF(入力!AX49="","",入力!AX49)</f>
        <v/>
      </c>
    </row>
    <row r="50" spans="1:50">
      <c r="A50" s="96">
        <f>IF(入力!A50="","",入力!A50)</f>
        <v>37</v>
      </c>
      <c r="B50" s="185" t="str">
        <f>IF(入力!B50="","",入力!B50)</f>
        <v/>
      </c>
      <c r="C50" s="185" t="str">
        <f>IF(入力!C50="","",入力!C50)</f>
        <v/>
      </c>
      <c r="D50" s="227" t="str">
        <f>IF(入力!D50="","",入力!D50)</f>
        <v/>
      </c>
      <c r="E50" s="417" t="str">
        <f>IF(入力!E50="", IF(D50="","",DATEDIF(D50,入力!$C$3,"Y")),入力!E50)</f>
        <v/>
      </c>
      <c r="F50" s="353" t="str">
        <f>IF(入力!F50="","",入力!F50)</f>
        <v/>
      </c>
      <c r="G50" s="185" t="str">
        <f>IF(入力!G50="","",入力!G50)</f>
        <v/>
      </c>
      <c r="H50" s="185" t="str">
        <f>IF(入力!H50="","",入力!H50)</f>
        <v/>
      </c>
      <c r="I50" s="185" t="str">
        <f>IF(入力!I50="","",入力!I50)</f>
        <v/>
      </c>
      <c r="J50" s="185" t="str">
        <f>IF(入力!J50="","",入力!J50)</f>
        <v/>
      </c>
      <c r="K50" s="159" t="str">
        <f>IF(入力!K50="","",入力!K50)</f>
        <v/>
      </c>
      <c r="L50" s="83" t="str">
        <f>IF(入力!L50="","",入力!L50)</f>
        <v/>
      </c>
      <c r="M50" s="83" t="str">
        <f>IF(入力!M50="","",入力!M50)</f>
        <v/>
      </c>
      <c r="N50" s="83" t="str">
        <f>IF(入力!N50="","",入力!N50)</f>
        <v/>
      </c>
      <c r="O50" s="83" t="str">
        <f>IF(OR(入力!L50="",入力!M50="",入力!N50=""),"",(入力!L50-(入力!L50*(4.57/(1.0888-0.00153*(入力!M50+入力!N50))-4.142)*100)/100))</f>
        <v/>
      </c>
      <c r="P50" s="83" t="str">
        <f>IF(入力!P50="", IF(K50="","",L50/POWER(K50/100,2)),入力!P50)</f>
        <v/>
      </c>
      <c r="Q50" s="189" t="str">
        <f>IF(入力!Q50="","",入力!Q50)</f>
        <v/>
      </c>
      <c r="R50" s="244" t="str">
        <f>IF(入力!R50="","",入力!R50)</f>
        <v/>
      </c>
      <c r="S50" s="201" t="str">
        <f>IF(入力!S50="","",入力!S50)</f>
        <v/>
      </c>
      <c r="T50" s="200" t="str">
        <f>IF(入力!T50="","",入力!T50)</f>
        <v/>
      </c>
      <c r="U50" s="108" t="str">
        <f>IF(入力!U50="","",入力!U50)</f>
        <v/>
      </c>
      <c r="V50" s="109" t="str">
        <f>IF(入力!V50="","",入力!V50)</f>
        <v/>
      </c>
      <c r="W50" s="245" t="str">
        <f>IF(入力!W50="","",入力!W50)</f>
        <v/>
      </c>
      <c r="X50" s="246" t="str">
        <f>IF(入力!X50="","",入力!X50)</f>
        <v/>
      </c>
      <c r="Y50" s="206" t="str">
        <f>IF(入力!Y50="", IF(入力!W50="",IF(入力!X50="","",入力!X50-入力!Q50),IF(入力!X50="",入力!W50-入力!Q50,IF(入力!W50&gt;入力!X50,入力!W50-入力!Q50,入力!X50-入力!Q50))),入力!Y50)</f>
        <v/>
      </c>
      <c r="Z50" s="206" t="str">
        <f>IF(入力!Z50="","",入力!Z50)</f>
        <v/>
      </c>
      <c r="AA50" s="206" t="str">
        <f>IF(入力!AA50="","",入力!AA50)</f>
        <v/>
      </c>
      <c r="AB50" s="206" t="str">
        <f>IF(入力!AB50="", IF(入力!Z50="",IF(入力!AA50="","",入力!AA50-入力!Q50),IF(入力!AA50="",入力!Z50-入力!Q50,IF(入力!Z50&gt;入力!AA50,入力!Z50-入力!Q50,入力!AA50-入力!Q50))),入力!AB50)</f>
        <v/>
      </c>
      <c r="AC50" s="206" t="str">
        <f>IF(入力!AC50="","",入力!AC50)</f>
        <v/>
      </c>
      <c r="AD50" s="206" t="str">
        <f>IF(入力!AD50="","",入力!AD50)</f>
        <v/>
      </c>
      <c r="AE50" s="206" t="str">
        <f>IF(入力!AE50="", IF(入力!AC50="",IF(入力!AD50="","",入力!AD50-入力!Q50),IF(入力!AD50="",入力!AC50-入力!Q50,IF(入力!AC50&gt;入力!AD50,入力!AC50-入力!Q50,入力!AD50-入力!Q50))),入力!AE50)</f>
        <v/>
      </c>
      <c r="AF50" s="206" t="str">
        <f>IF(入力!AF50="","",入力!AF50)</f>
        <v/>
      </c>
      <c r="AG50" s="206" t="str">
        <f>IF(入力!AG50="","",入力!AG50)</f>
        <v/>
      </c>
      <c r="AH50" s="206" t="str">
        <f>IF(入力!AH50="", IF(入力!AF50="",IF(入力!AG50="","",入力!AG50-入力!Q50),IF(入力!AG50="",入力!AF50-入力!Q50,IF(入力!AF50&gt;入力!AG50,入力!AF50-入力!Q50,入力!AG50-入力!Q50))),入力!AH50)</f>
        <v/>
      </c>
      <c r="AI50" s="205" t="str">
        <f>IF(入力!AI50="","",入力!AI50)</f>
        <v/>
      </c>
      <c r="AJ50" s="126" t="str">
        <f>IF(入力!AJ50="","",入力!AJ50)</f>
        <v/>
      </c>
      <c r="AK50" s="202" t="str">
        <f>IF(入力!AK50="","",入力!AK50)</f>
        <v/>
      </c>
      <c r="AL50" s="204" t="str">
        <f>IF(入力!AL50="","",入力!AL50)</f>
        <v/>
      </c>
      <c r="AM50" s="510" t="str">
        <f>IF(入力!AM50="","",入力!AM50)</f>
        <v/>
      </c>
      <c r="AN50" s="244" t="str">
        <f>IF(入力!AN50="","",入力!AN50)</f>
        <v/>
      </c>
      <c r="AO50" s="510" t="str">
        <f>IF(入力!AO50="","",入力!AO50)</f>
        <v/>
      </c>
      <c r="AP50" s="244" t="str">
        <f>IF(入力!AP50="","",入力!AP50)</f>
        <v/>
      </c>
      <c r="AQ50" s="510" t="str">
        <f>IF(入力!AQ50="","",入力!AQ50)</f>
        <v/>
      </c>
      <c r="AR50" s="244" t="str">
        <f>IF(入力!AR50="","",入力!AR50)</f>
        <v/>
      </c>
      <c r="AS50" s="134" t="str">
        <f>IF(入力!AS50="","",入力!AS50)</f>
        <v/>
      </c>
      <c r="AT50" s="265" t="str">
        <f>IF(入力!AT50="","",入力!AT50)</f>
        <v/>
      </c>
      <c r="AU50" s="128" t="str">
        <f>IF(入力!AU50="","",入力!AU50)</f>
        <v/>
      </c>
      <c r="AV50" s="268" t="str">
        <f>IF(入力!AV50="","",入力!AV50)</f>
        <v/>
      </c>
      <c r="AW50" s="128" t="str">
        <f>IF(入力!AW50="","",入力!AW50)</f>
        <v/>
      </c>
      <c r="AX50" s="269" t="str">
        <f>IF(入力!AX50="","",入力!AX50)</f>
        <v/>
      </c>
    </row>
    <row r="51" spans="1:50">
      <c r="A51" s="96">
        <f>IF(入力!A51="","",入力!A51)</f>
        <v>38</v>
      </c>
      <c r="B51" s="185" t="str">
        <f>IF(入力!B51="","",入力!B51)</f>
        <v/>
      </c>
      <c r="C51" s="185" t="str">
        <f>IF(入力!C51="","",入力!C51)</f>
        <v/>
      </c>
      <c r="D51" s="227" t="str">
        <f>IF(入力!D51="","",入力!D51)</f>
        <v/>
      </c>
      <c r="E51" s="417" t="str">
        <f>IF(入力!E51="", IF(D51="","",DATEDIF(D51,入力!$C$3,"Y")),入力!E51)</f>
        <v/>
      </c>
      <c r="F51" s="353" t="str">
        <f>IF(入力!F51="","",入力!F51)</f>
        <v/>
      </c>
      <c r="G51" s="185" t="str">
        <f>IF(入力!G51="","",入力!G51)</f>
        <v/>
      </c>
      <c r="H51" s="185" t="str">
        <f>IF(入力!H51="","",入力!H51)</f>
        <v/>
      </c>
      <c r="I51" s="185" t="str">
        <f>IF(入力!I51="","",入力!I51)</f>
        <v/>
      </c>
      <c r="J51" s="185" t="str">
        <f>IF(入力!J51="","",入力!J51)</f>
        <v/>
      </c>
      <c r="K51" s="159" t="str">
        <f>IF(入力!K51="","",入力!K51)</f>
        <v/>
      </c>
      <c r="L51" s="83" t="str">
        <f>IF(入力!L51="","",入力!L51)</f>
        <v/>
      </c>
      <c r="M51" s="83" t="str">
        <f>IF(入力!M51="","",入力!M51)</f>
        <v/>
      </c>
      <c r="N51" s="83" t="str">
        <f>IF(入力!N51="","",入力!N51)</f>
        <v/>
      </c>
      <c r="O51" s="83" t="str">
        <f>IF(OR(入力!L51="",入力!M51="",入力!N51=""),"",(入力!L51-(入力!L51*(4.57/(1.0888-0.00153*(入力!M51+入力!N51))-4.142)*100)/100))</f>
        <v/>
      </c>
      <c r="P51" s="83" t="str">
        <f>IF(入力!P51="", IF(K51="","",L51/POWER(K51/100,2)),入力!P51)</f>
        <v/>
      </c>
      <c r="Q51" s="189" t="str">
        <f>IF(入力!Q51="","",入力!Q51)</f>
        <v/>
      </c>
      <c r="R51" s="244" t="str">
        <f>IF(入力!R51="","",入力!R51)</f>
        <v/>
      </c>
      <c r="S51" s="201" t="str">
        <f>IF(入力!S51="","",入力!S51)</f>
        <v/>
      </c>
      <c r="T51" s="200" t="str">
        <f>IF(入力!T51="","",入力!T51)</f>
        <v/>
      </c>
      <c r="U51" s="108" t="str">
        <f>IF(入力!U51="","",入力!U51)</f>
        <v/>
      </c>
      <c r="V51" s="109" t="str">
        <f>IF(入力!V51="","",入力!V51)</f>
        <v/>
      </c>
      <c r="W51" s="245" t="str">
        <f>IF(入力!W51="","",入力!W51)</f>
        <v/>
      </c>
      <c r="X51" s="246" t="str">
        <f>IF(入力!X51="","",入力!X51)</f>
        <v/>
      </c>
      <c r="Y51" s="206" t="str">
        <f>IF(入力!Y51="", IF(入力!W51="",IF(入力!X51="","",入力!X51-入力!Q51),IF(入力!X51="",入力!W51-入力!Q51,IF(入力!W51&gt;入力!X51,入力!W51-入力!Q51,入力!X51-入力!Q51))),入力!Y51)</f>
        <v/>
      </c>
      <c r="Z51" s="206" t="str">
        <f>IF(入力!Z51="","",入力!Z51)</f>
        <v/>
      </c>
      <c r="AA51" s="206" t="str">
        <f>IF(入力!AA51="","",入力!AA51)</f>
        <v/>
      </c>
      <c r="AB51" s="206" t="str">
        <f>IF(入力!AB51="", IF(入力!Z51="",IF(入力!AA51="","",入力!AA51-入力!Q51),IF(入力!AA51="",入力!Z51-入力!Q51,IF(入力!Z51&gt;入力!AA51,入力!Z51-入力!Q51,入力!AA51-入力!Q51))),入力!AB51)</f>
        <v/>
      </c>
      <c r="AC51" s="206" t="str">
        <f>IF(入力!AC51="","",入力!AC51)</f>
        <v/>
      </c>
      <c r="AD51" s="206" t="str">
        <f>IF(入力!AD51="","",入力!AD51)</f>
        <v/>
      </c>
      <c r="AE51" s="206" t="str">
        <f>IF(入力!AE51="", IF(入力!AC51="",IF(入力!AD51="","",入力!AD51-入力!Q51),IF(入力!AD51="",入力!AC51-入力!Q51,IF(入力!AC51&gt;入力!AD51,入力!AC51-入力!Q51,入力!AD51-入力!Q51))),入力!AE51)</f>
        <v/>
      </c>
      <c r="AF51" s="206" t="str">
        <f>IF(入力!AF51="","",入力!AF51)</f>
        <v/>
      </c>
      <c r="AG51" s="206" t="str">
        <f>IF(入力!AG51="","",入力!AG51)</f>
        <v/>
      </c>
      <c r="AH51" s="206" t="str">
        <f>IF(入力!AH51="", IF(入力!AF51="",IF(入力!AG51="","",入力!AG51-入力!Q51),IF(入力!AG51="",入力!AF51-入力!Q51,IF(入力!AF51&gt;入力!AG51,入力!AF51-入力!Q51,入力!AG51-入力!Q51))),入力!AH51)</f>
        <v/>
      </c>
      <c r="AI51" s="205" t="str">
        <f>IF(入力!AI51="","",入力!AI51)</f>
        <v/>
      </c>
      <c r="AJ51" s="126" t="str">
        <f>IF(入力!AJ51="","",入力!AJ51)</f>
        <v/>
      </c>
      <c r="AK51" s="202" t="str">
        <f>IF(入力!AK51="","",入力!AK51)</f>
        <v/>
      </c>
      <c r="AL51" s="204" t="str">
        <f>IF(入力!AL51="","",入力!AL51)</f>
        <v/>
      </c>
      <c r="AM51" s="510" t="str">
        <f>IF(入力!AM51="","",入力!AM51)</f>
        <v/>
      </c>
      <c r="AN51" s="244" t="str">
        <f>IF(入力!AN51="","",入力!AN51)</f>
        <v/>
      </c>
      <c r="AO51" s="510" t="str">
        <f>IF(入力!AO51="","",入力!AO51)</f>
        <v/>
      </c>
      <c r="AP51" s="244" t="str">
        <f>IF(入力!AP51="","",入力!AP51)</f>
        <v/>
      </c>
      <c r="AQ51" s="510" t="str">
        <f>IF(入力!AQ51="","",入力!AQ51)</f>
        <v/>
      </c>
      <c r="AR51" s="244" t="str">
        <f>IF(入力!AR51="","",入力!AR51)</f>
        <v/>
      </c>
      <c r="AS51" s="134" t="str">
        <f>IF(入力!AS51="","",入力!AS51)</f>
        <v/>
      </c>
      <c r="AT51" s="265" t="str">
        <f>IF(入力!AT51="","",入力!AT51)</f>
        <v/>
      </c>
      <c r="AU51" s="128" t="str">
        <f>IF(入力!AU51="","",入力!AU51)</f>
        <v/>
      </c>
      <c r="AV51" s="268" t="str">
        <f>IF(入力!AV51="","",入力!AV51)</f>
        <v/>
      </c>
      <c r="AW51" s="128" t="str">
        <f>IF(入力!AW51="","",入力!AW51)</f>
        <v/>
      </c>
      <c r="AX51" s="269" t="str">
        <f>IF(入力!AX51="","",入力!AX51)</f>
        <v/>
      </c>
    </row>
    <row r="52" spans="1:50">
      <c r="A52" s="96">
        <f>IF(入力!A52="","",入力!A52)</f>
        <v>39</v>
      </c>
      <c r="B52" s="185" t="str">
        <f>IF(入力!B52="","",入力!B52)</f>
        <v/>
      </c>
      <c r="C52" s="185" t="str">
        <f>IF(入力!C52="","",入力!C52)</f>
        <v/>
      </c>
      <c r="D52" s="227" t="str">
        <f>IF(入力!D52="","",入力!D52)</f>
        <v/>
      </c>
      <c r="E52" s="417" t="str">
        <f>IF(入力!E52="", IF(D52="","",DATEDIF(D52,入力!$C$3,"Y")),入力!E52)</f>
        <v/>
      </c>
      <c r="F52" s="353" t="str">
        <f>IF(入力!F52="","",入力!F52)</f>
        <v/>
      </c>
      <c r="G52" s="185" t="str">
        <f>IF(入力!G52="","",入力!G52)</f>
        <v/>
      </c>
      <c r="H52" s="185" t="str">
        <f>IF(入力!H52="","",入力!H52)</f>
        <v/>
      </c>
      <c r="I52" s="185" t="str">
        <f>IF(入力!I52="","",入力!I52)</f>
        <v/>
      </c>
      <c r="J52" s="185" t="str">
        <f>IF(入力!J52="","",入力!J52)</f>
        <v/>
      </c>
      <c r="K52" s="159" t="str">
        <f>IF(入力!K52="","",入力!K52)</f>
        <v/>
      </c>
      <c r="L52" s="83" t="str">
        <f>IF(入力!L52="","",入力!L52)</f>
        <v/>
      </c>
      <c r="M52" s="83" t="str">
        <f>IF(入力!M52="","",入力!M52)</f>
        <v/>
      </c>
      <c r="N52" s="83" t="str">
        <f>IF(入力!N52="","",入力!N52)</f>
        <v/>
      </c>
      <c r="O52" s="83" t="str">
        <f>IF(OR(入力!L52="",入力!M52="",入力!N52=""),"",(入力!L52-(入力!L52*(4.57/(1.0888-0.00153*(入力!M52+入力!N52))-4.142)*100)/100))</f>
        <v/>
      </c>
      <c r="P52" s="83" t="str">
        <f>IF(入力!P52="", IF(K52="","",L52/POWER(K52/100,2)),入力!P52)</f>
        <v/>
      </c>
      <c r="Q52" s="189" t="str">
        <f>IF(入力!Q52="","",入力!Q52)</f>
        <v/>
      </c>
      <c r="R52" s="244" t="str">
        <f>IF(入力!R52="","",入力!R52)</f>
        <v/>
      </c>
      <c r="S52" s="201" t="str">
        <f>IF(入力!S52="","",入力!S52)</f>
        <v/>
      </c>
      <c r="T52" s="200" t="str">
        <f>IF(入力!T52="","",入力!T52)</f>
        <v/>
      </c>
      <c r="U52" s="108" t="str">
        <f>IF(入力!U52="","",入力!U52)</f>
        <v/>
      </c>
      <c r="V52" s="109" t="str">
        <f>IF(入力!V52="","",入力!V52)</f>
        <v/>
      </c>
      <c r="W52" s="245" t="str">
        <f>IF(入力!W52="","",入力!W52)</f>
        <v/>
      </c>
      <c r="X52" s="246" t="str">
        <f>IF(入力!X52="","",入力!X52)</f>
        <v/>
      </c>
      <c r="Y52" s="206" t="str">
        <f>IF(入力!Y52="", IF(入力!W52="",IF(入力!X52="","",入力!X52-入力!Q52),IF(入力!X52="",入力!W52-入力!Q52,IF(入力!W52&gt;入力!X52,入力!W52-入力!Q52,入力!X52-入力!Q52))),入力!Y52)</f>
        <v/>
      </c>
      <c r="Z52" s="206" t="str">
        <f>IF(入力!Z52="","",入力!Z52)</f>
        <v/>
      </c>
      <c r="AA52" s="206" t="str">
        <f>IF(入力!AA52="","",入力!AA52)</f>
        <v/>
      </c>
      <c r="AB52" s="206" t="str">
        <f>IF(入力!AB52="", IF(入力!Z52="",IF(入力!AA52="","",入力!AA52-入力!Q52),IF(入力!AA52="",入力!Z52-入力!Q52,IF(入力!Z52&gt;入力!AA52,入力!Z52-入力!Q52,入力!AA52-入力!Q52))),入力!AB52)</f>
        <v/>
      </c>
      <c r="AC52" s="206" t="str">
        <f>IF(入力!AC52="","",入力!AC52)</f>
        <v/>
      </c>
      <c r="AD52" s="206" t="str">
        <f>IF(入力!AD52="","",入力!AD52)</f>
        <v/>
      </c>
      <c r="AE52" s="206" t="str">
        <f>IF(入力!AE52="", IF(入力!AC52="",IF(入力!AD52="","",入力!AD52-入力!Q52),IF(入力!AD52="",入力!AC52-入力!Q52,IF(入力!AC52&gt;入力!AD52,入力!AC52-入力!Q52,入力!AD52-入力!Q52))),入力!AE52)</f>
        <v/>
      </c>
      <c r="AF52" s="206" t="str">
        <f>IF(入力!AF52="","",入力!AF52)</f>
        <v/>
      </c>
      <c r="AG52" s="206" t="str">
        <f>IF(入力!AG52="","",入力!AG52)</f>
        <v/>
      </c>
      <c r="AH52" s="206" t="str">
        <f>IF(入力!AH52="", IF(入力!AF52="",IF(入力!AG52="","",入力!AG52-入力!Q52),IF(入力!AG52="",入力!AF52-入力!Q52,IF(入力!AF52&gt;入力!AG52,入力!AF52-入力!Q52,入力!AG52-入力!Q52))),入力!AH52)</f>
        <v/>
      </c>
      <c r="AI52" s="205" t="str">
        <f>IF(入力!AI52="","",入力!AI52)</f>
        <v/>
      </c>
      <c r="AJ52" s="126" t="str">
        <f>IF(入力!AJ52="","",入力!AJ52)</f>
        <v/>
      </c>
      <c r="AK52" s="202" t="str">
        <f>IF(入力!AK52="","",入力!AK52)</f>
        <v/>
      </c>
      <c r="AL52" s="204" t="str">
        <f>IF(入力!AL52="","",入力!AL52)</f>
        <v/>
      </c>
      <c r="AM52" s="510" t="str">
        <f>IF(入力!AM52="","",入力!AM52)</f>
        <v/>
      </c>
      <c r="AN52" s="244" t="str">
        <f>IF(入力!AN52="","",入力!AN52)</f>
        <v/>
      </c>
      <c r="AO52" s="510" t="str">
        <f>IF(入力!AO52="","",入力!AO52)</f>
        <v/>
      </c>
      <c r="AP52" s="244" t="str">
        <f>IF(入力!AP52="","",入力!AP52)</f>
        <v/>
      </c>
      <c r="AQ52" s="510" t="str">
        <f>IF(入力!AQ52="","",入力!AQ52)</f>
        <v/>
      </c>
      <c r="AR52" s="244" t="str">
        <f>IF(入力!AR52="","",入力!AR52)</f>
        <v/>
      </c>
      <c r="AS52" s="134" t="str">
        <f>IF(入力!AS52="","",入力!AS52)</f>
        <v/>
      </c>
      <c r="AT52" s="265" t="str">
        <f>IF(入力!AT52="","",入力!AT52)</f>
        <v/>
      </c>
      <c r="AU52" s="128" t="str">
        <f>IF(入力!AU52="","",入力!AU52)</f>
        <v/>
      </c>
      <c r="AV52" s="268" t="str">
        <f>IF(入力!AV52="","",入力!AV52)</f>
        <v/>
      </c>
      <c r="AW52" s="128" t="str">
        <f>IF(入力!AW52="","",入力!AW52)</f>
        <v/>
      </c>
      <c r="AX52" s="269" t="str">
        <f>IF(入力!AX52="","",入力!AX52)</f>
        <v/>
      </c>
    </row>
    <row r="53" spans="1:50">
      <c r="A53" s="96">
        <f>IF(入力!A53="","",入力!A53)</f>
        <v>40</v>
      </c>
      <c r="B53" s="185" t="str">
        <f>IF(入力!B53="","",入力!B53)</f>
        <v/>
      </c>
      <c r="C53" s="185" t="str">
        <f>IF(入力!C53="","",入力!C53)</f>
        <v/>
      </c>
      <c r="D53" s="227" t="str">
        <f>IF(入力!D53="","",入力!D53)</f>
        <v/>
      </c>
      <c r="E53" s="417" t="str">
        <f>IF(入力!E53="", IF(D53="","",DATEDIF(D53,入力!$C$3,"Y")),入力!E53)</f>
        <v/>
      </c>
      <c r="F53" s="353" t="str">
        <f>IF(入力!F53="","",入力!F53)</f>
        <v/>
      </c>
      <c r="G53" s="185" t="str">
        <f>IF(入力!G53="","",入力!G53)</f>
        <v/>
      </c>
      <c r="H53" s="185" t="str">
        <f>IF(入力!H53="","",入力!H53)</f>
        <v/>
      </c>
      <c r="I53" s="185" t="str">
        <f>IF(入力!I53="","",入力!I53)</f>
        <v/>
      </c>
      <c r="J53" s="185" t="str">
        <f>IF(入力!J53="","",入力!J53)</f>
        <v/>
      </c>
      <c r="K53" s="159" t="str">
        <f>IF(入力!K53="","",入力!K53)</f>
        <v/>
      </c>
      <c r="L53" s="83" t="str">
        <f>IF(入力!L53="","",入力!L53)</f>
        <v/>
      </c>
      <c r="M53" s="83" t="str">
        <f>IF(入力!M53="","",入力!M53)</f>
        <v/>
      </c>
      <c r="N53" s="83" t="str">
        <f>IF(入力!N53="","",入力!N53)</f>
        <v/>
      </c>
      <c r="O53" s="83" t="str">
        <f>IF(OR(入力!L53="",入力!M53="",入力!N53=""),"",(入力!L53-(入力!L53*(4.57/(1.0888-0.00153*(入力!M53+入力!N53))-4.142)*100)/100))</f>
        <v/>
      </c>
      <c r="P53" s="83" t="str">
        <f>IF(入力!P53="", IF(K53="","",L53/POWER(K53/100,2)),入力!P53)</f>
        <v/>
      </c>
      <c r="Q53" s="189" t="str">
        <f>IF(入力!Q53="","",入力!Q53)</f>
        <v/>
      </c>
      <c r="R53" s="244" t="str">
        <f>IF(入力!R53="","",入力!R53)</f>
        <v/>
      </c>
      <c r="S53" s="201" t="str">
        <f>IF(入力!S53="","",入力!S53)</f>
        <v/>
      </c>
      <c r="T53" s="200" t="str">
        <f>IF(入力!T53="","",入力!T53)</f>
        <v/>
      </c>
      <c r="U53" s="108" t="str">
        <f>IF(入力!U53="","",入力!U53)</f>
        <v/>
      </c>
      <c r="V53" s="109" t="str">
        <f>IF(入力!V53="","",入力!V53)</f>
        <v/>
      </c>
      <c r="W53" s="245" t="str">
        <f>IF(入力!W53="","",入力!W53)</f>
        <v/>
      </c>
      <c r="X53" s="246" t="str">
        <f>IF(入力!X53="","",入力!X53)</f>
        <v/>
      </c>
      <c r="Y53" s="206" t="str">
        <f>IF(入力!Y53="", IF(入力!W53="",IF(入力!X53="","",入力!X53-入力!Q53),IF(入力!X53="",入力!W53-入力!Q53,IF(入力!W53&gt;入力!X53,入力!W53-入力!Q53,入力!X53-入力!Q53))),入力!Y53)</f>
        <v/>
      </c>
      <c r="Z53" s="206" t="str">
        <f>IF(入力!Z53="","",入力!Z53)</f>
        <v/>
      </c>
      <c r="AA53" s="206" t="str">
        <f>IF(入力!AA53="","",入力!AA53)</f>
        <v/>
      </c>
      <c r="AB53" s="206" t="str">
        <f>IF(入力!AB53="", IF(入力!Z53="",IF(入力!AA53="","",入力!AA53-入力!Q53),IF(入力!AA53="",入力!Z53-入力!Q53,IF(入力!Z53&gt;入力!AA53,入力!Z53-入力!Q53,入力!AA53-入力!Q53))),入力!AB53)</f>
        <v/>
      </c>
      <c r="AC53" s="206" t="str">
        <f>IF(入力!AC53="","",入力!AC53)</f>
        <v/>
      </c>
      <c r="AD53" s="206" t="str">
        <f>IF(入力!AD53="","",入力!AD53)</f>
        <v/>
      </c>
      <c r="AE53" s="206" t="str">
        <f>IF(入力!AE53="", IF(入力!AC53="",IF(入力!AD53="","",入力!AD53-入力!Q53),IF(入力!AD53="",入力!AC53-入力!Q53,IF(入力!AC53&gt;入力!AD53,入力!AC53-入力!Q53,入力!AD53-入力!Q53))),入力!AE53)</f>
        <v/>
      </c>
      <c r="AF53" s="206" t="str">
        <f>IF(入力!AF53="","",入力!AF53)</f>
        <v/>
      </c>
      <c r="AG53" s="206" t="str">
        <f>IF(入力!AG53="","",入力!AG53)</f>
        <v/>
      </c>
      <c r="AH53" s="206" t="str">
        <f>IF(入力!AH53="", IF(入力!AF53="",IF(入力!AG53="","",入力!AG53-入力!Q53),IF(入力!AG53="",入力!AF53-入力!Q53,IF(入力!AF53&gt;入力!AG53,入力!AF53-入力!Q53,入力!AG53-入力!Q53))),入力!AH53)</f>
        <v/>
      </c>
      <c r="AI53" s="205" t="str">
        <f>IF(入力!AI53="","",入力!AI53)</f>
        <v/>
      </c>
      <c r="AJ53" s="126" t="str">
        <f>IF(入力!AJ53="","",入力!AJ53)</f>
        <v/>
      </c>
      <c r="AK53" s="202" t="str">
        <f>IF(入力!AK53="","",入力!AK53)</f>
        <v/>
      </c>
      <c r="AL53" s="204" t="str">
        <f>IF(入力!AL53="","",入力!AL53)</f>
        <v/>
      </c>
      <c r="AM53" s="510" t="str">
        <f>IF(入力!AM53="","",入力!AM53)</f>
        <v/>
      </c>
      <c r="AN53" s="244" t="str">
        <f>IF(入力!AN53="","",入力!AN53)</f>
        <v/>
      </c>
      <c r="AO53" s="510" t="str">
        <f>IF(入力!AO53="","",入力!AO53)</f>
        <v/>
      </c>
      <c r="AP53" s="244" t="str">
        <f>IF(入力!AP53="","",入力!AP53)</f>
        <v/>
      </c>
      <c r="AQ53" s="510" t="str">
        <f>IF(入力!AQ53="","",入力!AQ53)</f>
        <v/>
      </c>
      <c r="AR53" s="244" t="str">
        <f>IF(入力!AR53="","",入力!AR53)</f>
        <v/>
      </c>
      <c r="AS53" s="134" t="str">
        <f>IF(入力!AS53="","",入力!AS53)</f>
        <v/>
      </c>
      <c r="AT53" s="265" t="str">
        <f>IF(入力!AT53="","",入力!AT53)</f>
        <v/>
      </c>
      <c r="AU53" s="128" t="str">
        <f>IF(入力!AU53="","",入力!AU53)</f>
        <v/>
      </c>
      <c r="AV53" s="268" t="str">
        <f>IF(入力!AV53="","",入力!AV53)</f>
        <v/>
      </c>
      <c r="AW53" s="128" t="str">
        <f>IF(入力!AW53="","",入力!AW53)</f>
        <v/>
      </c>
      <c r="AX53" s="269" t="str">
        <f>IF(入力!AX53="","",入力!AX53)</f>
        <v/>
      </c>
    </row>
    <row r="54" spans="1:50">
      <c r="A54" s="96">
        <f>IF(入力!A54="","",入力!A54)</f>
        <v>41</v>
      </c>
      <c r="B54" s="185" t="str">
        <f>IF(入力!B54="","",入力!B54)</f>
        <v/>
      </c>
      <c r="C54" s="185" t="str">
        <f>IF(入力!C54="","",入力!C54)</f>
        <v/>
      </c>
      <c r="D54" s="227" t="str">
        <f>IF(入力!D54="","",入力!D54)</f>
        <v/>
      </c>
      <c r="E54" s="417" t="str">
        <f>IF(入力!E54="", IF(D54="","",DATEDIF(D54,入力!$C$3,"Y")),入力!E54)</f>
        <v/>
      </c>
      <c r="F54" s="353" t="str">
        <f>IF(入力!F54="","",入力!F54)</f>
        <v/>
      </c>
      <c r="G54" s="185" t="str">
        <f>IF(入力!G54="","",入力!G54)</f>
        <v/>
      </c>
      <c r="H54" s="185" t="str">
        <f>IF(入力!H54="","",入力!H54)</f>
        <v/>
      </c>
      <c r="I54" s="185" t="str">
        <f>IF(入力!I54="","",入力!I54)</f>
        <v/>
      </c>
      <c r="J54" s="185" t="str">
        <f>IF(入力!J54="","",入力!J54)</f>
        <v/>
      </c>
      <c r="K54" s="159" t="str">
        <f>IF(入力!K54="","",入力!K54)</f>
        <v/>
      </c>
      <c r="L54" s="83" t="str">
        <f>IF(入力!L54="","",入力!L54)</f>
        <v/>
      </c>
      <c r="M54" s="83" t="str">
        <f>IF(入力!M54="","",入力!M54)</f>
        <v/>
      </c>
      <c r="N54" s="83" t="str">
        <f>IF(入力!N54="","",入力!N54)</f>
        <v/>
      </c>
      <c r="O54" s="83" t="str">
        <f>IF(OR(入力!L54="",入力!M54="",入力!N54=""),"",(入力!L54-(入力!L54*(4.57/(1.0888-0.00153*(入力!M54+入力!N54))-4.142)*100)/100))</f>
        <v/>
      </c>
      <c r="P54" s="83" t="str">
        <f>IF(入力!P54="", IF(K54="","",L54/POWER(K54/100,2)),入力!P54)</f>
        <v/>
      </c>
      <c r="Q54" s="189" t="str">
        <f>IF(入力!Q54="","",入力!Q54)</f>
        <v/>
      </c>
      <c r="R54" s="244" t="str">
        <f>IF(入力!R54="","",入力!R54)</f>
        <v/>
      </c>
      <c r="S54" s="201" t="str">
        <f>IF(入力!S54="","",入力!S54)</f>
        <v/>
      </c>
      <c r="T54" s="200" t="str">
        <f>IF(入力!T54="","",入力!T54)</f>
        <v/>
      </c>
      <c r="U54" s="108" t="str">
        <f>IF(入力!U54="","",入力!U54)</f>
        <v/>
      </c>
      <c r="V54" s="109" t="str">
        <f>IF(入力!V54="","",入力!V54)</f>
        <v/>
      </c>
      <c r="W54" s="245" t="str">
        <f>IF(入力!W54="","",入力!W54)</f>
        <v/>
      </c>
      <c r="X54" s="246" t="str">
        <f>IF(入力!X54="","",入力!X54)</f>
        <v/>
      </c>
      <c r="Y54" s="206" t="str">
        <f>IF(入力!Y54="", IF(入力!W54="",IF(入力!X54="","",入力!X54-入力!Q54),IF(入力!X54="",入力!W54-入力!Q54,IF(入力!W54&gt;入力!X54,入力!W54-入力!Q54,入力!X54-入力!Q54))),入力!Y54)</f>
        <v/>
      </c>
      <c r="Z54" s="206" t="str">
        <f>IF(入力!Z54="","",入力!Z54)</f>
        <v/>
      </c>
      <c r="AA54" s="206" t="str">
        <f>IF(入力!AA54="","",入力!AA54)</f>
        <v/>
      </c>
      <c r="AB54" s="206" t="str">
        <f>IF(入力!AB54="", IF(入力!Z54="",IF(入力!AA54="","",入力!AA54-入力!Q54),IF(入力!AA54="",入力!Z54-入力!Q54,IF(入力!Z54&gt;入力!AA54,入力!Z54-入力!Q54,入力!AA54-入力!Q54))),入力!AB54)</f>
        <v/>
      </c>
      <c r="AC54" s="206" t="str">
        <f>IF(入力!AC54="","",入力!AC54)</f>
        <v/>
      </c>
      <c r="AD54" s="206" t="str">
        <f>IF(入力!AD54="","",入力!AD54)</f>
        <v/>
      </c>
      <c r="AE54" s="206" t="str">
        <f>IF(入力!AE54="", IF(入力!AC54="",IF(入力!AD54="","",入力!AD54-入力!Q54),IF(入力!AD54="",入力!AC54-入力!Q54,IF(入力!AC54&gt;入力!AD54,入力!AC54-入力!Q54,入力!AD54-入力!Q54))),入力!AE54)</f>
        <v/>
      </c>
      <c r="AF54" s="206" t="str">
        <f>IF(入力!AF54="","",入力!AF54)</f>
        <v/>
      </c>
      <c r="AG54" s="206" t="str">
        <f>IF(入力!AG54="","",入力!AG54)</f>
        <v/>
      </c>
      <c r="AH54" s="206" t="str">
        <f>IF(入力!AH54="", IF(入力!AF54="",IF(入力!AG54="","",入力!AG54-入力!Q54),IF(入力!AG54="",入力!AF54-入力!Q54,IF(入力!AF54&gt;入力!AG54,入力!AF54-入力!Q54,入力!AG54-入力!Q54))),入力!AH54)</f>
        <v/>
      </c>
      <c r="AI54" s="205" t="str">
        <f>IF(入力!AI54="","",入力!AI54)</f>
        <v/>
      </c>
      <c r="AJ54" s="126" t="str">
        <f>IF(入力!AJ54="","",入力!AJ54)</f>
        <v/>
      </c>
      <c r="AK54" s="202" t="str">
        <f>IF(入力!AK54="","",入力!AK54)</f>
        <v/>
      </c>
      <c r="AL54" s="204" t="str">
        <f>IF(入力!AL54="","",入力!AL54)</f>
        <v/>
      </c>
      <c r="AM54" s="510" t="str">
        <f>IF(入力!AM54="","",入力!AM54)</f>
        <v/>
      </c>
      <c r="AN54" s="244" t="str">
        <f>IF(入力!AN54="","",入力!AN54)</f>
        <v/>
      </c>
      <c r="AO54" s="510" t="str">
        <f>IF(入力!AO54="","",入力!AO54)</f>
        <v/>
      </c>
      <c r="AP54" s="244" t="str">
        <f>IF(入力!AP54="","",入力!AP54)</f>
        <v/>
      </c>
      <c r="AQ54" s="510" t="str">
        <f>IF(入力!AQ54="","",入力!AQ54)</f>
        <v/>
      </c>
      <c r="AR54" s="244" t="str">
        <f>IF(入力!AR54="","",入力!AR54)</f>
        <v/>
      </c>
      <c r="AS54" s="134" t="str">
        <f>IF(入力!AS54="","",入力!AS54)</f>
        <v/>
      </c>
      <c r="AT54" s="265" t="str">
        <f>IF(入力!AT54="","",入力!AT54)</f>
        <v/>
      </c>
      <c r="AU54" s="128" t="str">
        <f>IF(入力!AU54="","",入力!AU54)</f>
        <v/>
      </c>
      <c r="AV54" s="268" t="str">
        <f>IF(入力!AV54="","",入力!AV54)</f>
        <v/>
      </c>
      <c r="AW54" s="128" t="str">
        <f>IF(入力!AW54="","",入力!AW54)</f>
        <v/>
      </c>
      <c r="AX54" s="269" t="str">
        <f>IF(入力!AX54="","",入力!AX54)</f>
        <v/>
      </c>
    </row>
    <row r="55" spans="1:50">
      <c r="A55" s="96">
        <f>IF(入力!A55="","",入力!A55)</f>
        <v>42</v>
      </c>
      <c r="B55" s="185" t="str">
        <f>IF(入力!B55="","",入力!B55)</f>
        <v/>
      </c>
      <c r="C55" s="185" t="str">
        <f>IF(入力!C55="","",入力!C55)</f>
        <v/>
      </c>
      <c r="D55" s="227" t="str">
        <f>IF(入力!D55="","",入力!D55)</f>
        <v/>
      </c>
      <c r="E55" s="417" t="str">
        <f>IF(入力!E55="", IF(D55="","",DATEDIF(D55,入力!$C$3,"Y")),入力!E55)</f>
        <v/>
      </c>
      <c r="F55" s="353" t="str">
        <f>IF(入力!F55="","",入力!F55)</f>
        <v/>
      </c>
      <c r="G55" s="185" t="str">
        <f>IF(入力!G55="","",入力!G55)</f>
        <v/>
      </c>
      <c r="H55" s="185" t="str">
        <f>IF(入力!H55="","",入力!H55)</f>
        <v/>
      </c>
      <c r="I55" s="185" t="str">
        <f>IF(入力!I55="","",入力!I55)</f>
        <v/>
      </c>
      <c r="J55" s="185" t="str">
        <f>IF(入力!J55="","",入力!J55)</f>
        <v/>
      </c>
      <c r="K55" s="159" t="str">
        <f>IF(入力!K55="","",入力!K55)</f>
        <v/>
      </c>
      <c r="L55" s="83" t="str">
        <f>IF(入力!L55="","",入力!L55)</f>
        <v/>
      </c>
      <c r="M55" s="83" t="str">
        <f>IF(入力!M55="","",入力!M55)</f>
        <v/>
      </c>
      <c r="N55" s="83" t="str">
        <f>IF(入力!N55="","",入力!N55)</f>
        <v/>
      </c>
      <c r="O55" s="83" t="str">
        <f>IF(OR(入力!L55="",入力!M55="",入力!N55=""),"",(入力!L55-(入力!L55*(4.57/(1.0888-0.00153*(入力!M55+入力!N55))-4.142)*100)/100))</f>
        <v/>
      </c>
      <c r="P55" s="83" t="str">
        <f>IF(入力!P55="", IF(K55="","",L55/POWER(K55/100,2)),入力!P55)</f>
        <v/>
      </c>
      <c r="Q55" s="189" t="str">
        <f>IF(入力!Q55="","",入力!Q55)</f>
        <v/>
      </c>
      <c r="R55" s="244" t="str">
        <f>IF(入力!R55="","",入力!R55)</f>
        <v/>
      </c>
      <c r="S55" s="201" t="str">
        <f>IF(入力!S55="","",入力!S55)</f>
        <v/>
      </c>
      <c r="T55" s="200" t="str">
        <f>IF(入力!T55="","",入力!T55)</f>
        <v/>
      </c>
      <c r="U55" s="108" t="str">
        <f>IF(入力!U55="","",入力!U55)</f>
        <v/>
      </c>
      <c r="V55" s="109" t="str">
        <f>IF(入力!V55="","",入力!V55)</f>
        <v/>
      </c>
      <c r="W55" s="245" t="str">
        <f>IF(入力!W55="","",入力!W55)</f>
        <v/>
      </c>
      <c r="X55" s="246" t="str">
        <f>IF(入力!X55="","",入力!X55)</f>
        <v/>
      </c>
      <c r="Y55" s="206" t="str">
        <f>IF(入力!Y55="", IF(入力!W55="",IF(入力!X55="","",入力!X55-入力!Q55),IF(入力!X55="",入力!W55-入力!Q55,IF(入力!W55&gt;入力!X55,入力!W55-入力!Q55,入力!X55-入力!Q55))),入力!Y55)</f>
        <v/>
      </c>
      <c r="Z55" s="206" t="str">
        <f>IF(入力!Z55="","",入力!Z55)</f>
        <v/>
      </c>
      <c r="AA55" s="206" t="str">
        <f>IF(入力!AA55="","",入力!AA55)</f>
        <v/>
      </c>
      <c r="AB55" s="206" t="str">
        <f>IF(入力!AB55="", IF(入力!Z55="",IF(入力!AA55="","",入力!AA55-入力!Q55),IF(入力!AA55="",入力!Z55-入力!Q55,IF(入力!Z55&gt;入力!AA55,入力!Z55-入力!Q55,入力!AA55-入力!Q55))),入力!AB55)</f>
        <v/>
      </c>
      <c r="AC55" s="206" t="str">
        <f>IF(入力!AC55="","",入力!AC55)</f>
        <v/>
      </c>
      <c r="AD55" s="206" t="str">
        <f>IF(入力!AD55="","",入力!AD55)</f>
        <v/>
      </c>
      <c r="AE55" s="206" t="str">
        <f>IF(入力!AE55="", IF(入力!AC55="",IF(入力!AD55="","",入力!AD55-入力!Q55),IF(入力!AD55="",入力!AC55-入力!Q55,IF(入力!AC55&gt;入力!AD55,入力!AC55-入力!Q55,入力!AD55-入力!Q55))),入力!AE55)</f>
        <v/>
      </c>
      <c r="AF55" s="206" t="str">
        <f>IF(入力!AF55="","",入力!AF55)</f>
        <v/>
      </c>
      <c r="AG55" s="206" t="str">
        <f>IF(入力!AG55="","",入力!AG55)</f>
        <v/>
      </c>
      <c r="AH55" s="206" t="str">
        <f>IF(入力!AH55="", IF(入力!AF55="",IF(入力!AG55="","",入力!AG55-入力!Q55),IF(入力!AG55="",入力!AF55-入力!Q55,IF(入力!AF55&gt;入力!AG55,入力!AF55-入力!Q55,入力!AG55-入力!Q55))),入力!AH55)</f>
        <v/>
      </c>
      <c r="AI55" s="205" t="str">
        <f>IF(入力!AI55="","",入力!AI55)</f>
        <v/>
      </c>
      <c r="AJ55" s="126" t="str">
        <f>IF(入力!AJ55="","",入力!AJ55)</f>
        <v/>
      </c>
      <c r="AK55" s="202" t="str">
        <f>IF(入力!AK55="","",入力!AK55)</f>
        <v/>
      </c>
      <c r="AL55" s="204" t="str">
        <f>IF(入力!AL55="","",入力!AL55)</f>
        <v/>
      </c>
      <c r="AM55" s="510" t="str">
        <f>IF(入力!AM55="","",入力!AM55)</f>
        <v/>
      </c>
      <c r="AN55" s="244" t="str">
        <f>IF(入力!AN55="","",入力!AN55)</f>
        <v/>
      </c>
      <c r="AO55" s="510" t="str">
        <f>IF(入力!AO55="","",入力!AO55)</f>
        <v/>
      </c>
      <c r="AP55" s="244" t="str">
        <f>IF(入力!AP55="","",入力!AP55)</f>
        <v/>
      </c>
      <c r="AQ55" s="510" t="str">
        <f>IF(入力!AQ55="","",入力!AQ55)</f>
        <v/>
      </c>
      <c r="AR55" s="244" t="str">
        <f>IF(入力!AR55="","",入力!AR55)</f>
        <v/>
      </c>
      <c r="AS55" s="134" t="str">
        <f>IF(入力!AS55="","",入力!AS55)</f>
        <v/>
      </c>
      <c r="AT55" s="265" t="str">
        <f>IF(入力!AT55="","",入力!AT55)</f>
        <v/>
      </c>
      <c r="AU55" s="128" t="str">
        <f>IF(入力!AU55="","",入力!AU55)</f>
        <v/>
      </c>
      <c r="AV55" s="268" t="str">
        <f>IF(入力!AV55="","",入力!AV55)</f>
        <v/>
      </c>
      <c r="AW55" s="128" t="str">
        <f>IF(入力!AW55="","",入力!AW55)</f>
        <v/>
      </c>
      <c r="AX55" s="269" t="str">
        <f>IF(入力!AX55="","",入力!AX55)</f>
        <v/>
      </c>
    </row>
    <row r="56" spans="1:50">
      <c r="A56" s="96">
        <f>IF(入力!A56="","",入力!A56)</f>
        <v>43</v>
      </c>
      <c r="B56" s="185" t="str">
        <f>IF(入力!B56="","",入力!B56)</f>
        <v/>
      </c>
      <c r="C56" s="185" t="str">
        <f>IF(入力!C56="","",入力!C56)</f>
        <v/>
      </c>
      <c r="D56" s="227" t="str">
        <f>IF(入力!D56="","",入力!D56)</f>
        <v/>
      </c>
      <c r="E56" s="417" t="str">
        <f>IF(入力!E56="", IF(D56="","",DATEDIF(D56,入力!$C$3,"Y")),入力!E56)</f>
        <v/>
      </c>
      <c r="F56" s="353" t="str">
        <f>IF(入力!F56="","",入力!F56)</f>
        <v/>
      </c>
      <c r="G56" s="185" t="str">
        <f>IF(入力!G56="","",入力!G56)</f>
        <v/>
      </c>
      <c r="H56" s="185" t="str">
        <f>IF(入力!H56="","",入力!H56)</f>
        <v/>
      </c>
      <c r="I56" s="185" t="str">
        <f>IF(入力!I56="","",入力!I56)</f>
        <v/>
      </c>
      <c r="J56" s="185" t="str">
        <f>IF(入力!J56="","",入力!J56)</f>
        <v/>
      </c>
      <c r="K56" s="159" t="str">
        <f>IF(入力!K56="","",入力!K56)</f>
        <v/>
      </c>
      <c r="L56" s="83" t="str">
        <f>IF(入力!L56="","",入力!L56)</f>
        <v/>
      </c>
      <c r="M56" s="83" t="str">
        <f>IF(入力!M56="","",入力!M56)</f>
        <v/>
      </c>
      <c r="N56" s="83" t="str">
        <f>IF(入力!N56="","",入力!N56)</f>
        <v/>
      </c>
      <c r="O56" s="83" t="str">
        <f>IF(OR(入力!L56="",入力!M56="",入力!N56=""),"",(入力!L56-(入力!L56*(4.57/(1.0888-0.00153*(入力!M56+入力!N56))-4.142)*100)/100))</f>
        <v/>
      </c>
      <c r="P56" s="83" t="str">
        <f>IF(入力!P56="", IF(K56="","",L56/POWER(K56/100,2)),入力!P56)</f>
        <v/>
      </c>
      <c r="Q56" s="189" t="str">
        <f>IF(入力!Q56="","",入力!Q56)</f>
        <v/>
      </c>
      <c r="R56" s="244" t="str">
        <f>IF(入力!R56="","",入力!R56)</f>
        <v/>
      </c>
      <c r="S56" s="201" t="str">
        <f>IF(入力!S56="","",入力!S56)</f>
        <v/>
      </c>
      <c r="T56" s="200" t="str">
        <f>IF(入力!T56="","",入力!T56)</f>
        <v/>
      </c>
      <c r="U56" s="108" t="str">
        <f>IF(入力!U56="","",入力!U56)</f>
        <v/>
      </c>
      <c r="V56" s="109" t="str">
        <f>IF(入力!V56="","",入力!V56)</f>
        <v/>
      </c>
      <c r="W56" s="245" t="str">
        <f>IF(入力!W56="","",入力!W56)</f>
        <v/>
      </c>
      <c r="X56" s="246" t="str">
        <f>IF(入力!X56="","",入力!X56)</f>
        <v/>
      </c>
      <c r="Y56" s="206" t="str">
        <f>IF(入力!Y56="", IF(入力!W56="",IF(入力!X56="","",入力!X56-入力!Q56),IF(入力!X56="",入力!W56-入力!Q56,IF(入力!W56&gt;入力!X56,入力!W56-入力!Q56,入力!X56-入力!Q56))),入力!Y56)</f>
        <v/>
      </c>
      <c r="Z56" s="206" t="str">
        <f>IF(入力!Z56="","",入力!Z56)</f>
        <v/>
      </c>
      <c r="AA56" s="206" t="str">
        <f>IF(入力!AA56="","",入力!AA56)</f>
        <v/>
      </c>
      <c r="AB56" s="206" t="str">
        <f>IF(入力!AB56="", IF(入力!Z56="",IF(入力!AA56="","",入力!AA56-入力!Q56),IF(入力!AA56="",入力!Z56-入力!Q56,IF(入力!Z56&gt;入力!AA56,入力!Z56-入力!Q56,入力!AA56-入力!Q56))),入力!AB56)</f>
        <v/>
      </c>
      <c r="AC56" s="206" t="str">
        <f>IF(入力!AC56="","",入力!AC56)</f>
        <v/>
      </c>
      <c r="AD56" s="206" t="str">
        <f>IF(入力!AD56="","",入力!AD56)</f>
        <v/>
      </c>
      <c r="AE56" s="206" t="str">
        <f>IF(入力!AE56="", IF(入力!AC56="",IF(入力!AD56="","",入力!AD56-入力!Q56),IF(入力!AD56="",入力!AC56-入力!Q56,IF(入力!AC56&gt;入力!AD56,入力!AC56-入力!Q56,入力!AD56-入力!Q56))),入力!AE56)</f>
        <v/>
      </c>
      <c r="AF56" s="206" t="str">
        <f>IF(入力!AF56="","",入力!AF56)</f>
        <v/>
      </c>
      <c r="AG56" s="206" t="str">
        <f>IF(入力!AG56="","",入力!AG56)</f>
        <v/>
      </c>
      <c r="AH56" s="206" t="str">
        <f>IF(入力!AH56="", IF(入力!AF56="",IF(入力!AG56="","",入力!AG56-入力!Q56),IF(入力!AG56="",入力!AF56-入力!Q56,IF(入力!AF56&gt;入力!AG56,入力!AF56-入力!Q56,入力!AG56-入力!Q56))),入力!AH56)</f>
        <v/>
      </c>
      <c r="AI56" s="205" t="str">
        <f>IF(入力!AI56="","",入力!AI56)</f>
        <v/>
      </c>
      <c r="AJ56" s="126" t="str">
        <f>IF(入力!AJ56="","",入力!AJ56)</f>
        <v/>
      </c>
      <c r="AK56" s="202" t="str">
        <f>IF(入力!AK56="","",入力!AK56)</f>
        <v/>
      </c>
      <c r="AL56" s="204" t="str">
        <f>IF(入力!AL56="","",入力!AL56)</f>
        <v/>
      </c>
      <c r="AM56" s="510" t="str">
        <f>IF(入力!AM56="","",入力!AM56)</f>
        <v/>
      </c>
      <c r="AN56" s="244" t="str">
        <f>IF(入力!AN56="","",入力!AN56)</f>
        <v/>
      </c>
      <c r="AO56" s="510" t="str">
        <f>IF(入力!AO56="","",入力!AO56)</f>
        <v/>
      </c>
      <c r="AP56" s="244" t="str">
        <f>IF(入力!AP56="","",入力!AP56)</f>
        <v/>
      </c>
      <c r="AQ56" s="510" t="str">
        <f>IF(入力!AQ56="","",入力!AQ56)</f>
        <v/>
      </c>
      <c r="AR56" s="244" t="str">
        <f>IF(入力!AR56="","",入力!AR56)</f>
        <v/>
      </c>
      <c r="AS56" s="134" t="str">
        <f>IF(入力!AS56="","",入力!AS56)</f>
        <v/>
      </c>
      <c r="AT56" s="265" t="str">
        <f>IF(入力!AT56="","",入力!AT56)</f>
        <v/>
      </c>
      <c r="AU56" s="128" t="str">
        <f>IF(入力!AU56="","",入力!AU56)</f>
        <v/>
      </c>
      <c r="AV56" s="268" t="str">
        <f>IF(入力!AV56="","",入力!AV56)</f>
        <v/>
      </c>
      <c r="AW56" s="128" t="str">
        <f>IF(入力!AW56="","",入力!AW56)</f>
        <v/>
      </c>
      <c r="AX56" s="269" t="str">
        <f>IF(入力!AX56="","",入力!AX56)</f>
        <v/>
      </c>
    </row>
    <row r="57" spans="1:50">
      <c r="A57" s="96">
        <f>IF(入力!A57="","",入力!A57)</f>
        <v>44</v>
      </c>
      <c r="B57" s="185" t="str">
        <f>IF(入力!B57="","",入力!B57)</f>
        <v/>
      </c>
      <c r="C57" s="185" t="str">
        <f>IF(入力!C57="","",入力!C57)</f>
        <v/>
      </c>
      <c r="D57" s="227" t="str">
        <f>IF(入力!D57="","",入力!D57)</f>
        <v/>
      </c>
      <c r="E57" s="417" t="str">
        <f>IF(入力!E57="", IF(D57="","",DATEDIF(D57,入力!$C$3,"Y")),入力!E57)</f>
        <v/>
      </c>
      <c r="F57" s="353" t="str">
        <f>IF(入力!F57="","",入力!F57)</f>
        <v/>
      </c>
      <c r="G57" s="185" t="str">
        <f>IF(入力!G57="","",入力!G57)</f>
        <v/>
      </c>
      <c r="H57" s="185" t="str">
        <f>IF(入力!H57="","",入力!H57)</f>
        <v/>
      </c>
      <c r="I57" s="185" t="str">
        <f>IF(入力!I57="","",入力!I57)</f>
        <v/>
      </c>
      <c r="J57" s="185" t="str">
        <f>IF(入力!J57="","",入力!J57)</f>
        <v/>
      </c>
      <c r="K57" s="159" t="str">
        <f>IF(入力!K57="","",入力!K57)</f>
        <v/>
      </c>
      <c r="L57" s="83" t="str">
        <f>IF(入力!L57="","",入力!L57)</f>
        <v/>
      </c>
      <c r="M57" s="83" t="str">
        <f>IF(入力!M57="","",入力!M57)</f>
        <v/>
      </c>
      <c r="N57" s="83" t="str">
        <f>IF(入力!N57="","",入力!N57)</f>
        <v/>
      </c>
      <c r="O57" s="83" t="str">
        <f>IF(OR(入力!L57="",入力!M57="",入力!N57=""),"",(入力!L57-(入力!L57*(4.57/(1.0888-0.00153*(入力!M57+入力!N57))-4.142)*100)/100))</f>
        <v/>
      </c>
      <c r="P57" s="83" t="str">
        <f>IF(入力!P57="", IF(K57="","",L57/POWER(K57/100,2)),入力!P57)</f>
        <v/>
      </c>
      <c r="Q57" s="189" t="str">
        <f>IF(入力!Q57="","",入力!Q57)</f>
        <v/>
      </c>
      <c r="R57" s="244" t="str">
        <f>IF(入力!R57="","",入力!R57)</f>
        <v/>
      </c>
      <c r="S57" s="201" t="str">
        <f>IF(入力!S57="","",入力!S57)</f>
        <v/>
      </c>
      <c r="T57" s="200" t="str">
        <f>IF(入力!T57="","",入力!T57)</f>
        <v/>
      </c>
      <c r="U57" s="108" t="str">
        <f>IF(入力!U57="","",入力!U57)</f>
        <v/>
      </c>
      <c r="V57" s="109" t="str">
        <f>IF(入力!V57="","",入力!V57)</f>
        <v/>
      </c>
      <c r="W57" s="245" t="str">
        <f>IF(入力!W57="","",入力!W57)</f>
        <v/>
      </c>
      <c r="X57" s="246" t="str">
        <f>IF(入力!X57="","",入力!X57)</f>
        <v/>
      </c>
      <c r="Y57" s="206" t="str">
        <f>IF(入力!Y57="", IF(入力!W57="",IF(入力!X57="","",入力!X57-入力!Q57),IF(入力!X57="",入力!W57-入力!Q57,IF(入力!W57&gt;入力!X57,入力!W57-入力!Q57,入力!X57-入力!Q57))),入力!Y57)</f>
        <v/>
      </c>
      <c r="Z57" s="206" t="str">
        <f>IF(入力!Z57="","",入力!Z57)</f>
        <v/>
      </c>
      <c r="AA57" s="206" t="str">
        <f>IF(入力!AA57="","",入力!AA57)</f>
        <v/>
      </c>
      <c r="AB57" s="206" t="str">
        <f>IF(入力!AB57="", IF(入力!Z57="",IF(入力!AA57="","",入力!AA57-入力!Q57),IF(入力!AA57="",入力!Z57-入力!Q57,IF(入力!Z57&gt;入力!AA57,入力!Z57-入力!Q57,入力!AA57-入力!Q57))),入力!AB57)</f>
        <v/>
      </c>
      <c r="AC57" s="206" t="str">
        <f>IF(入力!AC57="","",入力!AC57)</f>
        <v/>
      </c>
      <c r="AD57" s="206" t="str">
        <f>IF(入力!AD57="","",入力!AD57)</f>
        <v/>
      </c>
      <c r="AE57" s="206" t="str">
        <f>IF(入力!AE57="", IF(入力!AC57="",IF(入力!AD57="","",入力!AD57-入力!Q57),IF(入力!AD57="",入力!AC57-入力!Q57,IF(入力!AC57&gt;入力!AD57,入力!AC57-入力!Q57,入力!AD57-入力!Q57))),入力!AE57)</f>
        <v/>
      </c>
      <c r="AF57" s="206" t="str">
        <f>IF(入力!AF57="","",入力!AF57)</f>
        <v/>
      </c>
      <c r="AG57" s="206" t="str">
        <f>IF(入力!AG57="","",入力!AG57)</f>
        <v/>
      </c>
      <c r="AH57" s="206" t="str">
        <f>IF(入力!AH57="", IF(入力!AF57="",IF(入力!AG57="","",入力!AG57-入力!Q57),IF(入力!AG57="",入力!AF57-入力!Q57,IF(入力!AF57&gt;入力!AG57,入力!AF57-入力!Q57,入力!AG57-入力!Q57))),入力!AH57)</f>
        <v/>
      </c>
      <c r="AI57" s="205" t="str">
        <f>IF(入力!AI57="","",入力!AI57)</f>
        <v/>
      </c>
      <c r="AJ57" s="126" t="str">
        <f>IF(入力!AJ57="","",入力!AJ57)</f>
        <v/>
      </c>
      <c r="AK57" s="202" t="str">
        <f>IF(入力!AK57="","",入力!AK57)</f>
        <v/>
      </c>
      <c r="AL57" s="204" t="str">
        <f>IF(入力!AL57="","",入力!AL57)</f>
        <v/>
      </c>
      <c r="AM57" s="510" t="str">
        <f>IF(入力!AM57="","",入力!AM57)</f>
        <v/>
      </c>
      <c r="AN57" s="244" t="str">
        <f>IF(入力!AN57="","",入力!AN57)</f>
        <v/>
      </c>
      <c r="AO57" s="510" t="str">
        <f>IF(入力!AO57="","",入力!AO57)</f>
        <v/>
      </c>
      <c r="AP57" s="244" t="str">
        <f>IF(入力!AP57="","",入力!AP57)</f>
        <v/>
      </c>
      <c r="AQ57" s="510" t="str">
        <f>IF(入力!AQ57="","",入力!AQ57)</f>
        <v/>
      </c>
      <c r="AR57" s="244" t="str">
        <f>IF(入力!AR57="","",入力!AR57)</f>
        <v/>
      </c>
      <c r="AS57" s="134" t="str">
        <f>IF(入力!AS57="","",入力!AS57)</f>
        <v/>
      </c>
      <c r="AT57" s="265" t="str">
        <f>IF(入力!AT57="","",入力!AT57)</f>
        <v/>
      </c>
      <c r="AU57" s="128" t="str">
        <f>IF(入力!AU57="","",入力!AU57)</f>
        <v/>
      </c>
      <c r="AV57" s="268" t="str">
        <f>IF(入力!AV57="","",入力!AV57)</f>
        <v/>
      </c>
      <c r="AW57" s="128" t="str">
        <f>IF(入力!AW57="","",入力!AW57)</f>
        <v/>
      </c>
      <c r="AX57" s="269" t="str">
        <f>IF(入力!AX57="","",入力!AX57)</f>
        <v/>
      </c>
    </row>
    <row r="58" spans="1:50">
      <c r="A58" s="96">
        <f>IF(入力!A58="","",入力!A58)</f>
        <v>45</v>
      </c>
      <c r="B58" s="185" t="str">
        <f>IF(入力!B58="","",入力!B58)</f>
        <v/>
      </c>
      <c r="C58" s="185" t="str">
        <f>IF(入力!C58="","",入力!C58)</f>
        <v/>
      </c>
      <c r="D58" s="227" t="str">
        <f>IF(入力!D58="","",入力!D58)</f>
        <v/>
      </c>
      <c r="E58" s="417" t="str">
        <f>IF(入力!E58="", IF(D58="","",DATEDIF(D58,入力!$C$3,"Y")),入力!E58)</f>
        <v/>
      </c>
      <c r="F58" s="353" t="str">
        <f>IF(入力!F58="","",入力!F58)</f>
        <v/>
      </c>
      <c r="G58" s="185" t="str">
        <f>IF(入力!G58="","",入力!G58)</f>
        <v/>
      </c>
      <c r="H58" s="185" t="str">
        <f>IF(入力!H58="","",入力!H58)</f>
        <v/>
      </c>
      <c r="I58" s="185" t="str">
        <f>IF(入力!I58="","",入力!I58)</f>
        <v/>
      </c>
      <c r="J58" s="185" t="str">
        <f>IF(入力!J58="","",入力!J58)</f>
        <v/>
      </c>
      <c r="K58" s="159" t="str">
        <f>IF(入力!K58="","",入力!K58)</f>
        <v/>
      </c>
      <c r="L58" s="83" t="str">
        <f>IF(入力!L58="","",入力!L58)</f>
        <v/>
      </c>
      <c r="M58" s="83" t="str">
        <f>IF(入力!M58="","",入力!M58)</f>
        <v/>
      </c>
      <c r="N58" s="83" t="str">
        <f>IF(入力!N58="","",入力!N58)</f>
        <v/>
      </c>
      <c r="O58" s="83" t="str">
        <f>IF(OR(入力!L58="",入力!M58="",入力!N58=""),"",(入力!L58-(入力!L58*(4.57/(1.0888-0.00153*(入力!M58+入力!N58))-4.142)*100)/100))</f>
        <v/>
      </c>
      <c r="P58" s="83" t="str">
        <f>IF(入力!P58="", IF(K58="","",L58/POWER(K58/100,2)),入力!P58)</f>
        <v/>
      </c>
      <c r="Q58" s="189" t="str">
        <f>IF(入力!Q58="","",入力!Q58)</f>
        <v/>
      </c>
      <c r="R58" s="244" t="str">
        <f>IF(入力!R58="","",入力!R58)</f>
        <v/>
      </c>
      <c r="S58" s="201" t="str">
        <f>IF(入力!S58="","",入力!S58)</f>
        <v/>
      </c>
      <c r="T58" s="200" t="str">
        <f>IF(入力!T58="","",入力!T58)</f>
        <v/>
      </c>
      <c r="U58" s="108" t="str">
        <f>IF(入力!U58="","",入力!U58)</f>
        <v/>
      </c>
      <c r="V58" s="109" t="str">
        <f>IF(入力!V58="","",入力!V58)</f>
        <v/>
      </c>
      <c r="W58" s="245" t="str">
        <f>IF(入力!W58="","",入力!W58)</f>
        <v/>
      </c>
      <c r="X58" s="246" t="str">
        <f>IF(入力!X58="","",入力!X58)</f>
        <v/>
      </c>
      <c r="Y58" s="206" t="str">
        <f>IF(入力!Y58="", IF(入力!W58="",IF(入力!X58="","",入力!X58-入力!Q58),IF(入力!X58="",入力!W58-入力!Q58,IF(入力!W58&gt;入力!X58,入力!W58-入力!Q58,入力!X58-入力!Q58))),入力!Y58)</f>
        <v/>
      </c>
      <c r="Z58" s="206" t="str">
        <f>IF(入力!Z58="","",入力!Z58)</f>
        <v/>
      </c>
      <c r="AA58" s="206" t="str">
        <f>IF(入力!AA58="","",入力!AA58)</f>
        <v/>
      </c>
      <c r="AB58" s="206" t="str">
        <f>IF(入力!AB58="", IF(入力!Z58="",IF(入力!AA58="","",入力!AA58-入力!Q58),IF(入力!AA58="",入力!Z58-入力!Q58,IF(入力!Z58&gt;入力!AA58,入力!Z58-入力!Q58,入力!AA58-入力!Q58))),入力!AB58)</f>
        <v/>
      </c>
      <c r="AC58" s="206" t="str">
        <f>IF(入力!AC58="","",入力!AC58)</f>
        <v/>
      </c>
      <c r="AD58" s="206" t="str">
        <f>IF(入力!AD58="","",入力!AD58)</f>
        <v/>
      </c>
      <c r="AE58" s="206" t="str">
        <f>IF(入力!AE58="", IF(入力!AC58="",IF(入力!AD58="","",入力!AD58-入力!Q58),IF(入力!AD58="",入力!AC58-入力!Q58,IF(入力!AC58&gt;入力!AD58,入力!AC58-入力!Q58,入力!AD58-入力!Q58))),入力!AE58)</f>
        <v/>
      </c>
      <c r="AF58" s="206" t="str">
        <f>IF(入力!AF58="","",入力!AF58)</f>
        <v/>
      </c>
      <c r="AG58" s="206" t="str">
        <f>IF(入力!AG58="","",入力!AG58)</f>
        <v/>
      </c>
      <c r="AH58" s="206" t="str">
        <f>IF(入力!AH58="", IF(入力!AF58="",IF(入力!AG58="","",入力!AG58-入力!Q58),IF(入力!AG58="",入力!AF58-入力!Q58,IF(入力!AF58&gt;入力!AG58,入力!AF58-入力!Q58,入力!AG58-入力!Q58))),入力!AH58)</f>
        <v/>
      </c>
      <c r="AI58" s="205" t="str">
        <f>IF(入力!AI58="","",入力!AI58)</f>
        <v/>
      </c>
      <c r="AJ58" s="126" t="str">
        <f>IF(入力!AJ58="","",入力!AJ58)</f>
        <v/>
      </c>
      <c r="AK58" s="202" t="str">
        <f>IF(入力!AK58="","",入力!AK58)</f>
        <v/>
      </c>
      <c r="AL58" s="204" t="str">
        <f>IF(入力!AL58="","",入力!AL58)</f>
        <v/>
      </c>
      <c r="AM58" s="510" t="str">
        <f>IF(入力!AM58="","",入力!AM58)</f>
        <v/>
      </c>
      <c r="AN58" s="244" t="str">
        <f>IF(入力!AN58="","",入力!AN58)</f>
        <v/>
      </c>
      <c r="AO58" s="510" t="str">
        <f>IF(入力!AO58="","",入力!AO58)</f>
        <v/>
      </c>
      <c r="AP58" s="244" t="str">
        <f>IF(入力!AP58="","",入力!AP58)</f>
        <v/>
      </c>
      <c r="AQ58" s="510" t="str">
        <f>IF(入力!AQ58="","",入力!AQ58)</f>
        <v/>
      </c>
      <c r="AR58" s="244" t="str">
        <f>IF(入力!AR58="","",入力!AR58)</f>
        <v/>
      </c>
      <c r="AS58" s="134" t="str">
        <f>IF(入力!AS58="","",入力!AS58)</f>
        <v/>
      </c>
      <c r="AT58" s="265" t="str">
        <f>IF(入力!AT58="","",入力!AT58)</f>
        <v/>
      </c>
      <c r="AU58" s="128" t="str">
        <f>IF(入力!AU58="","",入力!AU58)</f>
        <v/>
      </c>
      <c r="AV58" s="268" t="str">
        <f>IF(入力!AV58="","",入力!AV58)</f>
        <v/>
      </c>
      <c r="AW58" s="128" t="str">
        <f>IF(入力!AW58="","",入力!AW58)</f>
        <v/>
      </c>
      <c r="AX58" s="269" t="str">
        <f>IF(入力!AX58="","",入力!AX58)</f>
        <v/>
      </c>
    </row>
    <row r="59" spans="1:50">
      <c r="A59" s="96">
        <f>IF(入力!A59="","",入力!A59)</f>
        <v>46</v>
      </c>
      <c r="B59" s="185" t="str">
        <f>IF(入力!B59="","",入力!B59)</f>
        <v/>
      </c>
      <c r="C59" s="185" t="str">
        <f>IF(入力!C59="","",入力!C59)</f>
        <v/>
      </c>
      <c r="D59" s="227" t="str">
        <f>IF(入力!D59="","",入力!D59)</f>
        <v/>
      </c>
      <c r="E59" s="417" t="str">
        <f>IF(入力!E59="", IF(D59="","",DATEDIF(D59,入力!$C$3,"Y")),入力!E59)</f>
        <v/>
      </c>
      <c r="F59" s="353" t="str">
        <f>IF(入力!F59="","",入力!F59)</f>
        <v/>
      </c>
      <c r="G59" s="185" t="str">
        <f>IF(入力!G59="","",入力!G59)</f>
        <v/>
      </c>
      <c r="H59" s="185" t="str">
        <f>IF(入力!H59="","",入力!H59)</f>
        <v/>
      </c>
      <c r="I59" s="185" t="str">
        <f>IF(入力!I59="","",入力!I59)</f>
        <v/>
      </c>
      <c r="J59" s="185" t="str">
        <f>IF(入力!J59="","",入力!J59)</f>
        <v/>
      </c>
      <c r="K59" s="159" t="str">
        <f>IF(入力!K59="","",入力!K59)</f>
        <v/>
      </c>
      <c r="L59" s="83" t="str">
        <f>IF(入力!L59="","",入力!L59)</f>
        <v/>
      </c>
      <c r="M59" s="83" t="str">
        <f>IF(入力!M59="","",入力!M59)</f>
        <v/>
      </c>
      <c r="N59" s="83" t="str">
        <f>IF(入力!N59="","",入力!N59)</f>
        <v/>
      </c>
      <c r="O59" s="83" t="str">
        <f>IF(OR(入力!L59="",入力!M59="",入力!N59=""),"",(入力!L59-(入力!L59*(4.57/(1.0888-0.00153*(入力!M59+入力!N59))-4.142)*100)/100))</f>
        <v/>
      </c>
      <c r="P59" s="83" t="str">
        <f>IF(入力!P59="", IF(K59="","",L59/POWER(K59/100,2)),入力!P59)</f>
        <v/>
      </c>
      <c r="Q59" s="189" t="str">
        <f>IF(入力!Q59="","",入力!Q59)</f>
        <v/>
      </c>
      <c r="R59" s="244" t="str">
        <f>IF(入力!R59="","",入力!R59)</f>
        <v/>
      </c>
      <c r="S59" s="201" t="str">
        <f>IF(入力!S59="","",入力!S59)</f>
        <v/>
      </c>
      <c r="T59" s="200" t="str">
        <f>IF(入力!T59="","",入力!T59)</f>
        <v/>
      </c>
      <c r="U59" s="108" t="str">
        <f>IF(入力!U59="","",入力!U59)</f>
        <v/>
      </c>
      <c r="V59" s="109" t="str">
        <f>IF(入力!V59="","",入力!V59)</f>
        <v/>
      </c>
      <c r="W59" s="245" t="str">
        <f>IF(入力!W59="","",入力!W59)</f>
        <v/>
      </c>
      <c r="X59" s="246" t="str">
        <f>IF(入力!X59="","",入力!X59)</f>
        <v/>
      </c>
      <c r="Y59" s="206" t="str">
        <f>IF(入力!Y59="", IF(入力!W59="",IF(入力!X59="","",入力!X59-入力!Q59),IF(入力!X59="",入力!W59-入力!Q59,IF(入力!W59&gt;入力!X59,入力!W59-入力!Q59,入力!X59-入力!Q59))),入力!Y59)</f>
        <v/>
      </c>
      <c r="Z59" s="206" t="str">
        <f>IF(入力!Z59="","",入力!Z59)</f>
        <v/>
      </c>
      <c r="AA59" s="206" t="str">
        <f>IF(入力!AA59="","",入力!AA59)</f>
        <v/>
      </c>
      <c r="AB59" s="206" t="str">
        <f>IF(入力!AB59="", IF(入力!Z59="",IF(入力!AA59="","",入力!AA59-入力!Q59),IF(入力!AA59="",入力!Z59-入力!Q59,IF(入力!Z59&gt;入力!AA59,入力!Z59-入力!Q59,入力!AA59-入力!Q59))),入力!AB59)</f>
        <v/>
      </c>
      <c r="AC59" s="206" t="str">
        <f>IF(入力!AC59="","",入力!AC59)</f>
        <v/>
      </c>
      <c r="AD59" s="206" t="str">
        <f>IF(入力!AD59="","",入力!AD59)</f>
        <v/>
      </c>
      <c r="AE59" s="206" t="str">
        <f>IF(入力!AE59="", IF(入力!AC59="",IF(入力!AD59="","",入力!AD59-入力!Q59),IF(入力!AD59="",入力!AC59-入力!Q59,IF(入力!AC59&gt;入力!AD59,入力!AC59-入力!Q59,入力!AD59-入力!Q59))),入力!AE59)</f>
        <v/>
      </c>
      <c r="AF59" s="206" t="str">
        <f>IF(入力!AF59="","",入力!AF59)</f>
        <v/>
      </c>
      <c r="AG59" s="206" t="str">
        <f>IF(入力!AG59="","",入力!AG59)</f>
        <v/>
      </c>
      <c r="AH59" s="206" t="str">
        <f>IF(入力!AH59="", IF(入力!AF59="",IF(入力!AG59="","",入力!AG59-入力!Q59),IF(入力!AG59="",入力!AF59-入力!Q59,IF(入力!AF59&gt;入力!AG59,入力!AF59-入力!Q59,入力!AG59-入力!Q59))),入力!AH59)</f>
        <v/>
      </c>
      <c r="AI59" s="205" t="str">
        <f>IF(入力!AI59="","",入力!AI59)</f>
        <v/>
      </c>
      <c r="AJ59" s="126" t="str">
        <f>IF(入力!AJ59="","",入力!AJ59)</f>
        <v/>
      </c>
      <c r="AK59" s="202" t="str">
        <f>IF(入力!AK59="","",入力!AK59)</f>
        <v/>
      </c>
      <c r="AL59" s="204" t="str">
        <f>IF(入力!AL59="","",入力!AL59)</f>
        <v/>
      </c>
      <c r="AM59" s="510" t="str">
        <f>IF(入力!AM59="","",入力!AM59)</f>
        <v/>
      </c>
      <c r="AN59" s="244" t="str">
        <f>IF(入力!AN59="","",入力!AN59)</f>
        <v/>
      </c>
      <c r="AO59" s="510" t="str">
        <f>IF(入力!AO59="","",入力!AO59)</f>
        <v/>
      </c>
      <c r="AP59" s="244" t="str">
        <f>IF(入力!AP59="","",入力!AP59)</f>
        <v/>
      </c>
      <c r="AQ59" s="510" t="str">
        <f>IF(入力!AQ59="","",入力!AQ59)</f>
        <v/>
      </c>
      <c r="AR59" s="244" t="str">
        <f>IF(入力!AR59="","",入力!AR59)</f>
        <v/>
      </c>
      <c r="AS59" s="134" t="str">
        <f>IF(入力!AS59="","",入力!AS59)</f>
        <v/>
      </c>
      <c r="AT59" s="265" t="str">
        <f>IF(入力!AT59="","",入力!AT59)</f>
        <v/>
      </c>
      <c r="AU59" s="128" t="str">
        <f>IF(入力!AU59="","",入力!AU59)</f>
        <v/>
      </c>
      <c r="AV59" s="268" t="str">
        <f>IF(入力!AV59="","",入力!AV59)</f>
        <v/>
      </c>
      <c r="AW59" s="128" t="str">
        <f>IF(入力!AW59="","",入力!AW59)</f>
        <v/>
      </c>
      <c r="AX59" s="269" t="str">
        <f>IF(入力!AX59="","",入力!AX59)</f>
        <v/>
      </c>
    </row>
    <row r="60" spans="1:50">
      <c r="A60" s="96">
        <f>IF(入力!A60="","",入力!A60)</f>
        <v>47</v>
      </c>
      <c r="B60" s="185" t="str">
        <f>IF(入力!B60="","",入力!B60)</f>
        <v/>
      </c>
      <c r="C60" s="185" t="str">
        <f>IF(入力!C60="","",入力!C60)</f>
        <v/>
      </c>
      <c r="D60" s="227" t="str">
        <f>IF(入力!D60="","",入力!D60)</f>
        <v/>
      </c>
      <c r="E60" s="417" t="str">
        <f>IF(入力!E60="", IF(D60="","",DATEDIF(D60,入力!$C$3,"Y")),入力!E60)</f>
        <v/>
      </c>
      <c r="F60" s="353" t="str">
        <f>IF(入力!F60="","",入力!F60)</f>
        <v/>
      </c>
      <c r="G60" s="185" t="str">
        <f>IF(入力!G60="","",入力!G60)</f>
        <v/>
      </c>
      <c r="H60" s="185" t="str">
        <f>IF(入力!H60="","",入力!H60)</f>
        <v/>
      </c>
      <c r="I60" s="185" t="str">
        <f>IF(入力!I60="","",入力!I60)</f>
        <v/>
      </c>
      <c r="J60" s="185" t="str">
        <f>IF(入力!J60="","",入力!J60)</f>
        <v/>
      </c>
      <c r="K60" s="159" t="str">
        <f>IF(入力!K60="","",入力!K60)</f>
        <v/>
      </c>
      <c r="L60" s="83" t="str">
        <f>IF(入力!L60="","",入力!L60)</f>
        <v/>
      </c>
      <c r="M60" s="83" t="str">
        <f>IF(入力!M60="","",入力!M60)</f>
        <v/>
      </c>
      <c r="N60" s="83" t="str">
        <f>IF(入力!N60="","",入力!N60)</f>
        <v/>
      </c>
      <c r="O60" s="83" t="str">
        <f>IF(OR(入力!L60="",入力!M60="",入力!N60=""),"",(入力!L60-(入力!L60*(4.57/(1.0888-0.00153*(入力!M60+入力!N60))-4.142)*100)/100))</f>
        <v/>
      </c>
      <c r="P60" s="83" t="str">
        <f>IF(入力!P60="", IF(K60="","",L60/POWER(K60/100,2)),入力!P60)</f>
        <v/>
      </c>
      <c r="Q60" s="189" t="str">
        <f>IF(入力!Q60="","",入力!Q60)</f>
        <v/>
      </c>
      <c r="R60" s="244" t="str">
        <f>IF(入力!R60="","",入力!R60)</f>
        <v/>
      </c>
      <c r="S60" s="201" t="str">
        <f>IF(入力!S60="","",入力!S60)</f>
        <v/>
      </c>
      <c r="T60" s="200" t="str">
        <f>IF(入力!T60="","",入力!T60)</f>
        <v/>
      </c>
      <c r="U60" s="108" t="str">
        <f>IF(入力!U60="","",入力!U60)</f>
        <v/>
      </c>
      <c r="V60" s="109" t="str">
        <f>IF(入力!V60="","",入力!V60)</f>
        <v/>
      </c>
      <c r="W60" s="245" t="str">
        <f>IF(入力!W60="","",入力!W60)</f>
        <v/>
      </c>
      <c r="X60" s="246" t="str">
        <f>IF(入力!X60="","",入力!X60)</f>
        <v/>
      </c>
      <c r="Y60" s="206" t="str">
        <f>IF(入力!Y60="", IF(入力!W60="",IF(入力!X60="","",入力!X60-入力!Q60),IF(入力!X60="",入力!W60-入力!Q60,IF(入力!W60&gt;入力!X60,入力!W60-入力!Q60,入力!X60-入力!Q60))),入力!Y60)</f>
        <v/>
      </c>
      <c r="Z60" s="206" t="str">
        <f>IF(入力!Z60="","",入力!Z60)</f>
        <v/>
      </c>
      <c r="AA60" s="206" t="str">
        <f>IF(入力!AA60="","",入力!AA60)</f>
        <v/>
      </c>
      <c r="AB60" s="206" t="str">
        <f>IF(入力!AB60="", IF(入力!Z60="",IF(入力!AA60="","",入力!AA60-入力!Q60),IF(入力!AA60="",入力!Z60-入力!Q60,IF(入力!Z60&gt;入力!AA60,入力!Z60-入力!Q60,入力!AA60-入力!Q60))),入力!AB60)</f>
        <v/>
      </c>
      <c r="AC60" s="206" t="str">
        <f>IF(入力!AC60="","",入力!AC60)</f>
        <v/>
      </c>
      <c r="AD60" s="206" t="str">
        <f>IF(入力!AD60="","",入力!AD60)</f>
        <v/>
      </c>
      <c r="AE60" s="206" t="str">
        <f>IF(入力!AE60="", IF(入力!AC60="",IF(入力!AD60="","",入力!AD60-入力!Q60),IF(入力!AD60="",入力!AC60-入力!Q60,IF(入力!AC60&gt;入力!AD60,入力!AC60-入力!Q60,入力!AD60-入力!Q60))),入力!AE60)</f>
        <v/>
      </c>
      <c r="AF60" s="206" t="str">
        <f>IF(入力!AF60="","",入力!AF60)</f>
        <v/>
      </c>
      <c r="AG60" s="206" t="str">
        <f>IF(入力!AG60="","",入力!AG60)</f>
        <v/>
      </c>
      <c r="AH60" s="206" t="str">
        <f>IF(入力!AH60="", IF(入力!AF60="",IF(入力!AG60="","",入力!AG60-入力!Q60),IF(入力!AG60="",入力!AF60-入力!Q60,IF(入力!AF60&gt;入力!AG60,入力!AF60-入力!Q60,入力!AG60-入力!Q60))),入力!AH60)</f>
        <v/>
      </c>
      <c r="AI60" s="205" t="str">
        <f>IF(入力!AI60="","",入力!AI60)</f>
        <v/>
      </c>
      <c r="AJ60" s="126" t="str">
        <f>IF(入力!AJ60="","",入力!AJ60)</f>
        <v/>
      </c>
      <c r="AK60" s="202" t="str">
        <f>IF(入力!AK60="","",入力!AK60)</f>
        <v/>
      </c>
      <c r="AL60" s="204" t="str">
        <f>IF(入力!AL60="","",入力!AL60)</f>
        <v/>
      </c>
      <c r="AM60" s="510" t="str">
        <f>IF(入力!AM60="","",入力!AM60)</f>
        <v/>
      </c>
      <c r="AN60" s="244" t="str">
        <f>IF(入力!AN60="","",入力!AN60)</f>
        <v/>
      </c>
      <c r="AO60" s="510" t="str">
        <f>IF(入力!AO60="","",入力!AO60)</f>
        <v/>
      </c>
      <c r="AP60" s="244" t="str">
        <f>IF(入力!AP60="","",入力!AP60)</f>
        <v/>
      </c>
      <c r="AQ60" s="510" t="str">
        <f>IF(入力!AQ60="","",入力!AQ60)</f>
        <v/>
      </c>
      <c r="AR60" s="244" t="str">
        <f>IF(入力!AR60="","",入力!AR60)</f>
        <v/>
      </c>
      <c r="AS60" s="134" t="str">
        <f>IF(入力!AS60="","",入力!AS60)</f>
        <v/>
      </c>
      <c r="AT60" s="265" t="str">
        <f>IF(入力!AT60="","",入力!AT60)</f>
        <v/>
      </c>
      <c r="AU60" s="128" t="str">
        <f>IF(入力!AU60="","",入力!AU60)</f>
        <v/>
      </c>
      <c r="AV60" s="268" t="str">
        <f>IF(入力!AV60="","",入力!AV60)</f>
        <v/>
      </c>
      <c r="AW60" s="128" t="str">
        <f>IF(入力!AW60="","",入力!AW60)</f>
        <v/>
      </c>
      <c r="AX60" s="269" t="str">
        <f>IF(入力!AX60="","",入力!AX60)</f>
        <v/>
      </c>
    </row>
    <row r="61" spans="1:50">
      <c r="A61" s="96">
        <f>IF(入力!A61="","",入力!A61)</f>
        <v>48</v>
      </c>
      <c r="B61" s="185" t="str">
        <f>IF(入力!B61="","",入力!B61)</f>
        <v/>
      </c>
      <c r="C61" s="185" t="str">
        <f>IF(入力!C61="","",入力!C61)</f>
        <v/>
      </c>
      <c r="D61" s="227" t="str">
        <f>IF(入力!D61="","",入力!D61)</f>
        <v/>
      </c>
      <c r="E61" s="417" t="str">
        <f>IF(入力!E61="", IF(D61="","",DATEDIF(D61,入力!$C$3,"Y")),入力!E61)</f>
        <v/>
      </c>
      <c r="F61" s="353" t="str">
        <f>IF(入力!F61="","",入力!F61)</f>
        <v/>
      </c>
      <c r="G61" s="185" t="str">
        <f>IF(入力!G61="","",入力!G61)</f>
        <v/>
      </c>
      <c r="H61" s="185" t="str">
        <f>IF(入力!H61="","",入力!H61)</f>
        <v/>
      </c>
      <c r="I61" s="185" t="str">
        <f>IF(入力!I61="","",入力!I61)</f>
        <v/>
      </c>
      <c r="J61" s="185" t="str">
        <f>IF(入力!J61="","",入力!J61)</f>
        <v/>
      </c>
      <c r="K61" s="159" t="str">
        <f>IF(入力!K61="","",入力!K61)</f>
        <v/>
      </c>
      <c r="L61" s="83" t="str">
        <f>IF(入力!L61="","",入力!L61)</f>
        <v/>
      </c>
      <c r="M61" s="83" t="str">
        <f>IF(入力!M61="","",入力!M61)</f>
        <v/>
      </c>
      <c r="N61" s="83" t="str">
        <f>IF(入力!N61="","",入力!N61)</f>
        <v/>
      </c>
      <c r="O61" s="83" t="str">
        <f>IF(OR(入力!L61="",入力!M61="",入力!N61=""),"",(入力!L61-(入力!L61*(4.57/(1.0888-0.00153*(入力!M61+入力!N61))-4.142)*100)/100))</f>
        <v/>
      </c>
      <c r="P61" s="83" t="str">
        <f>IF(入力!P61="", IF(K61="","",L61/POWER(K61/100,2)),入力!P61)</f>
        <v/>
      </c>
      <c r="Q61" s="189" t="str">
        <f>IF(入力!Q61="","",入力!Q61)</f>
        <v/>
      </c>
      <c r="R61" s="244" t="str">
        <f>IF(入力!R61="","",入力!R61)</f>
        <v/>
      </c>
      <c r="S61" s="201" t="str">
        <f>IF(入力!S61="","",入力!S61)</f>
        <v/>
      </c>
      <c r="T61" s="200" t="str">
        <f>IF(入力!T61="","",入力!T61)</f>
        <v/>
      </c>
      <c r="U61" s="108" t="str">
        <f>IF(入力!U61="","",入力!U61)</f>
        <v/>
      </c>
      <c r="V61" s="109" t="str">
        <f>IF(入力!V61="","",入力!V61)</f>
        <v/>
      </c>
      <c r="W61" s="245" t="str">
        <f>IF(入力!W61="","",入力!W61)</f>
        <v/>
      </c>
      <c r="X61" s="246" t="str">
        <f>IF(入力!X61="","",入力!X61)</f>
        <v/>
      </c>
      <c r="Y61" s="206" t="str">
        <f>IF(入力!Y61="", IF(入力!W61="",IF(入力!X61="","",入力!X61-入力!Q61),IF(入力!X61="",入力!W61-入力!Q61,IF(入力!W61&gt;入力!X61,入力!W61-入力!Q61,入力!X61-入力!Q61))),入力!Y61)</f>
        <v/>
      </c>
      <c r="Z61" s="206" t="str">
        <f>IF(入力!Z61="","",入力!Z61)</f>
        <v/>
      </c>
      <c r="AA61" s="206" t="str">
        <f>IF(入力!AA61="","",入力!AA61)</f>
        <v/>
      </c>
      <c r="AB61" s="206" t="str">
        <f>IF(入力!AB61="", IF(入力!Z61="",IF(入力!AA61="","",入力!AA61-入力!Q61),IF(入力!AA61="",入力!Z61-入力!Q61,IF(入力!Z61&gt;入力!AA61,入力!Z61-入力!Q61,入力!AA61-入力!Q61))),入力!AB61)</f>
        <v/>
      </c>
      <c r="AC61" s="206" t="str">
        <f>IF(入力!AC61="","",入力!AC61)</f>
        <v/>
      </c>
      <c r="AD61" s="206" t="str">
        <f>IF(入力!AD61="","",入力!AD61)</f>
        <v/>
      </c>
      <c r="AE61" s="206" t="str">
        <f>IF(入力!AE61="", IF(入力!AC61="",IF(入力!AD61="","",入力!AD61-入力!Q61),IF(入力!AD61="",入力!AC61-入力!Q61,IF(入力!AC61&gt;入力!AD61,入力!AC61-入力!Q61,入力!AD61-入力!Q61))),入力!AE61)</f>
        <v/>
      </c>
      <c r="AF61" s="206" t="str">
        <f>IF(入力!AF61="","",入力!AF61)</f>
        <v/>
      </c>
      <c r="AG61" s="206" t="str">
        <f>IF(入力!AG61="","",入力!AG61)</f>
        <v/>
      </c>
      <c r="AH61" s="206" t="str">
        <f>IF(入力!AH61="", IF(入力!AF61="",IF(入力!AG61="","",入力!AG61-入力!Q61),IF(入力!AG61="",入力!AF61-入力!Q61,IF(入力!AF61&gt;入力!AG61,入力!AF61-入力!Q61,入力!AG61-入力!Q61))),入力!AH61)</f>
        <v/>
      </c>
      <c r="AI61" s="205" t="str">
        <f>IF(入力!AI61="","",入力!AI61)</f>
        <v/>
      </c>
      <c r="AJ61" s="126" t="str">
        <f>IF(入力!AJ61="","",入力!AJ61)</f>
        <v/>
      </c>
      <c r="AK61" s="202" t="str">
        <f>IF(入力!AK61="","",入力!AK61)</f>
        <v/>
      </c>
      <c r="AL61" s="204" t="str">
        <f>IF(入力!AL61="","",入力!AL61)</f>
        <v/>
      </c>
      <c r="AM61" s="510" t="str">
        <f>IF(入力!AM61="","",入力!AM61)</f>
        <v/>
      </c>
      <c r="AN61" s="244" t="str">
        <f>IF(入力!AN61="","",入力!AN61)</f>
        <v/>
      </c>
      <c r="AO61" s="510" t="str">
        <f>IF(入力!AO61="","",入力!AO61)</f>
        <v/>
      </c>
      <c r="AP61" s="244" t="str">
        <f>IF(入力!AP61="","",入力!AP61)</f>
        <v/>
      </c>
      <c r="AQ61" s="510" t="str">
        <f>IF(入力!AQ61="","",入力!AQ61)</f>
        <v/>
      </c>
      <c r="AR61" s="244" t="str">
        <f>IF(入力!AR61="","",入力!AR61)</f>
        <v/>
      </c>
      <c r="AS61" s="134" t="str">
        <f>IF(入力!AS61="","",入力!AS61)</f>
        <v/>
      </c>
      <c r="AT61" s="265" t="str">
        <f>IF(入力!AT61="","",入力!AT61)</f>
        <v/>
      </c>
      <c r="AU61" s="128" t="str">
        <f>IF(入力!AU61="","",入力!AU61)</f>
        <v/>
      </c>
      <c r="AV61" s="268" t="str">
        <f>IF(入力!AV61="","",入力!AV61)</f>
        <v/>
      </c>
      <c r="AW61" s="128" t="str">
        <f>IF(入力!AW61="","",入力!AW61)</f>
        <v/>
      </c>
      <c r="AX61" s="269" t="str">
        <f>IF(入力!AX61="","",入力!AX61)</f>
        <v/>
      </c>
    </row>
    <row r="62" spans="1:50">
      <c r="A62" s="96">
        <f>IF(入力!A62="","",入力!A62)</f>
        <v>49</v>
      </c>
      <c r="B62" s="185" t="str">
        <f>IF(入力!B62="","",入力!B62)</f>
        <v/>
      </c>
      <c r="C62" s="185" t="str">
        <f>IF(入力!C62="","",入力!C62)</f>
        <v/>
      </c>
      <c r="D62" s="227" t="str">
        <f>IF(入力!D62="","",入力!D62)</f>
        <v/>
      </c>
      <c r="E62" s="417" t="str">
        <f>IF(入力!E62="", IF(D62="","",DATEDIF(D62,入力!$C$3,"Y")),入力!E62)</f>
        <v/>
      </c>
      <c r="F62" s="353" t="str">
        <f>IF(入力!F62="","",入力!F62)</f>
        <v/>
      </c>
      <c r="G62" s="185" t="str">
        <f>IF(入力!G62="","",入力!G62)</f>
        <v/>
      </c>
      <c r="H62" s="185" t="str">
        <f>IF(入力!H62="","",入力!H62)</f>
        <v/>
      </c>
      <c r="I62" s="185" t="str">
        <f>IF(入力!I62="","",入力!I62)</f>
        <v/>
      </c>
      <c r="J62" s="185" t="str">
        <f>IF(入力!J62="","",入力!J62)</f>
        <v/>
      </c>
      <c r="K62" s="159" t="str">
        <f>IF(入力!K62="","",入力!K62)</f>
        <v/>
      </c>
      <c r="L62" s="83" t="str">
        <f>IF(入力!L62="","",入力!L62)</f>
        <v/>
      </c>
      <c r="M62" s="83" t="str">
        <f>IF(入力!M62="","",入力!M62)</f>
        <v/>
      </c>
      <c r="N62" s="83" t="str">
        <f>IF(入力!N62="","",入力!N62)</f>
        <v/>
      </c>
      <c r="O62" s="83" t="str">
        <f>IF(OR(入力!L62="",入力!M62="",入力!N62=""),"",(入力!L62-(入力!L62*(4.57/(1.0888-0.00153*(入力!M62+入力!N62))-4.142)*100)/100))</f>
        <v/>
      </c>
      <c r="P62" s="83" t="str">
        <f>IF(入力!P62="", IF(K62="","",L62/POWER(K62/100,2)),入力!P62)</f>
        <v/>
      </c>
      <c r="Q62" s="189" t="str">
        <f>IF(入力!Q62="","",入力!Q62)</f>
        <v/>
      </c>
      <c r="R62" s="244" t="str">
        <f>IF(入力!R62="","",入力!R62)</f>
        <v/>
      </c>
      <c r="S62" s="201" t="str">
        <f>IF(入力!S62="","",入力!S62)</f>
        <v/>
      </c>
      <c r="T62" s="200" t="str">
        <f>IF(入力!T62="","",入力!T62)</f>
        <v/>
      </c>
      <c r="U62" s="108" t="str">
        <f>IF(入力!U62="","",入力!U62)</f>
        <v/>
      </c>
      <c r="V62" s="109" t="str">
        <f>IF(入力!V62="","",入力!V62)</f>
        <v/>
      </c>
      <c r="W62" s="245" t="str">
        <f>IF(入力!W62="","",入力!W62)</f>
        <v/>
      </c>
      <c r="X62" s="246" t="str">
        <f>IF(入力!X62="","",入力!X62)</f>
        <v/>
      </c>
      <c r="Y62" s="206" t="str">
        <f>IF(入力!Y62="", IF(入力!W62="",IF(入力!X62="","",入力!X62-入力!Q62),IF(入力!X62="",入力!W62-入力!Q62,IF(入力!W62&gt;入力!X62,入力!W62-入力!Q62,入力!X62-入力!Q62))),入力!Y62)</f>
        <v/>
      </c>
      <c r="Z62" s="206" t="str">
        <f>IF(入力!Z62="","",入力!Z62)</f>
        <v/>
      </c>
      <c r="AA62" s="206" t="str">
        <f>IF(入力!AA62="","",入力!AA62)</f>
        <v/>
      </c>
      <c r="AB62" s="206" t="str">
        <f>IF(入力!AB62="", IF(入力!Z62="",IF(入力!AA62="","",入力!AA62-入力!Q62),IF(入力!AA62="",入力!Z62-入力!Q62,IF(入力!Z62&gt;入力!AA62,入力!Z62-入力!Q62,入力!AA62-入力!Q62))),入力!AB62)</f>
        <v/>
      </c>
      <c r="AC62" s="206" t="str">
        <f>IF(入力!AC62="","",入力!AC62)</f>
        <v/>
      </c>
      <c r="AD62" s="206" t="str">
        <f>IF(入力!AD62="","",入力!AD62)</f>
        <v/>
      </c>
      <c r="AE62" s="206" t="str">
        <f>IF(入力!AE62="", IF(入力!AC62="",IF(入力!AD62="","",入力!AD62-入力!Q62),IF(入力!AD62="",入力!AC62-入力!Q62,IF(入力!AC62&gt;入力!AD62,入力!AC62-入力!Q62,入力!AD62-入力!Q62))),入力!AE62)</f>
        <v/>
      </c>
      <c r="AF62" s="206" t="str">
        <f>IF(入力!AF62="","",入力!AF62)</f>
        <v/>
      </c>
      <c r="AG62" s="206" t="str">
        <f>IF(入力!AG62="","",入力!AG62)</f>
        <v/>
      </c>
      <c r="AH62" s="206" t="str">
        <f>IF(入力!AH62="", IF(入力!AF62="",IF(入力!AG62="","",入力!AG62-入力!Q62),IF(入力!AG62="",入力!AF62-入力!Q62,IF(入力!AF62&gt;入力!AG62,入力!AF62-入力!Q62,入力!AG62-入力!Q62))),入力!AH62)</f>
        <v/>
      </c>
      <c r="AI62" s="205" t="str">
        <f>IF(入力!AI62="","",入力!AI62)</f>
        <v/>
      </c>
      <c r="AJ62" s="126" t="str">
        <f>IF(入力!AJ62="","",入力!AJ62)</f>
        <v/>
      </c>
      <c r="AK62" s="202" t="str">
        <f>IF(入力!AK62="","",入力!AK62)</f>
        <v/>
      </c>
      <c r="AL62" s="204" t="str">
        <f>IF(入力!AL62="","",入力!AL62)</f>
        <v/>
      </c>
      <c r="AM62" s="510" t="str">
        <f>IF(入力!AM62="","",入力!AM62)</f>
        <v/>
      </c>
      <c r="AN62" s="244" t="str">
        <f>IF(入力!AN62="","",入力!AN62)</f>
        <v/>
      </c>
      <c r="AO62" s="510" t="str">
        <f>IF(入力!AO62="","",入力!AO62)</f>
        <v/>
      </c>
      <c r="AP62" s="244" t="str">
        <f>IF(入力!AP62="","",入力!AP62)</f>
        <v/>
      </c>
      <c r="AQ62" s="510" t="str">
        <f>IF(入力!AQ62="","",入力!AQ62)</f>
        <v/>
      </c>
      <c r="AR62" s="244" t="str">
        <f>IF(入力!AR62="","",入力!AR62)</f>
        <v/>
      </c>
      <c r="AS62" s="134" t="str">
        <f>IF(入力!AS62="","",入力!AS62)</f>
        <v/>
      </c>
      <c r="AT62" s="265" t="str">
        <f>IF(入力!AT62="","",入力!AT62)</f>
        <v/>
      </c>
      <c r="AU62" s="128" t="str">
        <f>IF(入力!AU62="","",入力!AU62)</f>
        <v/>
      </c>
      <c r="AV62" s="268" t="str">
        <f>IF(入力!AV62="","",入力!AV62)</f>
        <v/>
      </c>
      <c r="AW62" s="128" t="str">
        <f>IF(入力!AW62="","",入力!AW62)</f>
        <v/>
      </c>
      <c r="AX62" s="269" t="str">
        <f>IF(入力!AX62="","",入力!AX62)</f>
        <v/>
      </c>
    </row>
    <row r="63" spans="1:50">
      <c r="A63" s="96">
        <f>IF(入力!A63="","",入力!A63)</f>
        <v>50</v>
      </c>
      <c r="B63" s="185" t="str">
        <f>IF(入力!B63="","",入力!B63)</f>
        <v/>
      </c>
      <c r="C63" s="185" t="str">
        <f>IF(入力!C63="","",入力!C63)</f>
        <v/>
      </c>
      <c r="D63" s="227" t="str">
        <f>IF(入力!D63="","",入力!D63)</f>
        <v/>
      </c>
      <c r="E63" s="417" t="str">
        <f>IF(入力!E63="", IF(D63="","",DATEDIF(D63,入力!$C$3,"Y")),入力!E63)</f>
        <v/>
      </c>
      <c r="F63" s="353" t="str">
        <f>IF(入力!F63="","",入力!F63)</f>
        <v/>
      </c>
      <c r="G63" s="185" t="str">
        <f>IF(入力!G63="","",入力!G63)</f>
        <v/>
      </c>
      <c r="H63" s="185" t="str">
        <f>IF(入力!H63="","",入力!H63)</f>
        <v/>
      </c>
      <c r="I63" s="185" t="str">
        <f>IF(入力!I63="","",入力!I63)</f>
        <v/>
      </c>
      <c r="J63" s="185" t="str">
        <f>IF(入力!J63="","",入力!J63)</f>
        <v/>
      </c>
      <c r="K63" s="159" t="str">
        <f>IF(入力!K63="","",入力!K63)</f>
        <v/>
      </c>
      <c r="L63" s="83" t="str">
        <f>IF(入力!L63="","",入力!L63)</f>
        <v/>
      </c>
      <c r="M63" s="83" t="str">
        <f>IF(入力!M63="","",入力!M63)</f>
        <v/>
      </c>
      <c r="N63" s="83" t="str">
        <f>IF(入力!N63="","",入力!N63)</f>
        <v/>
      </c>
      <c r="O63" s="83" t="str">
        <f>IF(OR(入力!L63="",入力!M63="",入力!N63=""),"",(入力!L63-(入力!L63*(4.57/(1.0888-0.00153*(入力!M63+入力!N63))-4.142)*100)/100))</f>
        <v/>
      </c>
      <c r="P63" s="83" t="str">
        <f>IF(入力!P63="", IF(K63="","",L63/POWER(K63/100,2)),入力!P63)</f>
        <v/>
      </c>
      <c r="Q63" s="189" t="str">
        <f>IF(入力!Q63="","",入力!Q63)</f>
        <v/>
      </c>
      <c r="R63" s="244" t="str">
        <f>IF(入力!R63="","",入力!R63)</f>
        <v/>
      </c>
      <c r="S63" s="201" t="str">
        <f>IF(入力!S63="","",入力!S63)</f>
        <v/>
      </c>
      <c r="T63" s="200" t="str">
        <f>IF(入力!T63="","",入力!T63)</f>
        <v/>
      </c>
      <c r="U63" s="108" t="str">
        <f>IF(入力!U63="","",入力!U63)</f>
        <v/>
      </c>
      <c r="V63" s="109" t="str">
        <f>IF(入力!V63="","",入力!V63)</f>
        <v/>
      </c>
      <c r="W63" s="245" t="str">
        <f>IF(入力!W63="","",入力!W63)</f>
        <v/>
      </c>
      <c r="X63" s="246" t="str">
        <f>IF(入力!X63="","",入力!X63)</f>
        <v/>
      </c>
      <c r="Y63" s="206" t="str">
        <f>IF(入力!Y63="", IF(入力!W63="",IF(入力!X63="","",入力!X63-入力!Q63),IF(入力!X63="",入力!W63-入力!Q63,IF(入力!W63&gt;入力!X63,入力!W63-入力!Q63,入力!X63-入力!Q63))),入力!Y63)</f>
        <v/>
      </c>
      <c r="Z63" s="206" t="str">
        <f>IF(入力!Z63="","",入力!Z63)</f>
        <v/>
      </c>
      <c r="AA63" s="206" t="str">
        <f>IF(入力!AA63="","",入力!AA63)</f>
        <v/>
      </c>
      <c r="AB63" s="206" t="str">
        <f>IF(入力!AB63="", IF(入力!Z63="",IF(入力!AA63="","",入力!AA63-入力!Q63),IF(入力!AA63="",入力!Z63-入力!Q63,IF(入力!Z63&gt;入力!AA63,入力!Z63-入力!Q63,入力!AA63-入力!Q63))),入力!AB63)</f>
        <v/>
      </c>
      <c r="AC63" s="206" t="str">
        <f>IF(入力!AC63="","",入力!AC63)</f>
        <v/>
      </c>
      <c r="AD63" s="206" t="str">
        <f>IF(入力!AD63="","",入力!AD63)</f>
        <v/>
      </c>
      <c r="AE63" s="206" t="str">
        <f>IF(入力!AE63="", IF(入力!AC63="",IF(入力!AD63="","",入力!AD63-入力!Q63),IF(入力!AD63="",入力!AC63-入力!Q63,IF(入力!AC63&gt;入力!AD63,入力!AC63-入力!Q63,入力!AD63-入力!Q63))),入力!AE63)</f>
        <v/>
      </c>
      <c r="AF63" s="206" t="str">
        <f>IF(入力!AF63="","",入力!AF63)</f>
        <v/>
      </c>
      <c r="AG63" s="206" t="str">
        <f>IF(入力!AG63="","",入力!AG63)</f>
        <v/>
      </c>
      <c r="AH63" s="206" t="str">
        <f>IF(入力!AH63="", IF(入力!AF63="",IF(入力!AG63="","",入力!AG63-入力!Q63),IF(入力!AG63="",入力!AF63-入力!Q63,IF(入力!AF63&gt;入力!AG63,入力!AF63-入力!Q63,入力!AG63-入力!Q63))),入力!AH63)</f>
        <v/>
      </c>
      <c r="AI63" s="205" t="str">
        <f>IF(入力!AI63="","",入力!AI63)</f>
        <v/>
      </c>
      <c r="AJ63" s="126" t="str">
        <f>IF(入力!AJ63="","",入力!AJ63)</f>
        <v/>
      </c>
      <c r="AK63" s="202" t="str">
        <f>IF(入力!AK63="","",入力!AK63)</f>
        <v/>
      </c>
      <c r="AL63" s="204" t="str">
        <f>IF(入力!AL63="","",入力!AL63)</f>
        <v/>
      </c>
      <c r="AM63" s="510" t="str">
        <f>IF(入力!AM63="","",入力!AM63)</f>
        <v/>
      </c>
      <c r="AN63" s="244" t="str">
        <f>IF(入力!AN63="","",入力!AN63)</f>
        <v/>
      </c>
      <c r="AO63" s="510" t="str">
        <f>IF(入力!AO63="","",入力!AO63)</f>
        <v/>
      </c>
      <c r="AP63" s="244" t="str">
        <f>IF(入力!AP63="","",入力!AP63)</f>
        <v/>
      </c>
      <c r="AQ63" s="510" t="str">
        <f>IF(入力!AQ63="","",入力!AQ63)</f>
        <v/>
      </c>
      <c r="AR63" s="244" t="str">
        <f>IF(入力!AR63="","",入力!AR63)</f>
        <v/>
      </c>
      <c r="AS63" s="134" t="str">
        <f>IF(入力!AS63="","",入力!AS63)</f>
        <v/>
      </c>
      <c r="AT63" s="265" t="str">
        <f>IF(入力!AT63="","",入力!AT63)</f>
        <v/>
      </c>
      <c r="AU63" s="128" t="str">
        <f>IF(入力!AU63="","",入力!AU63)</f>
        <v/>
      </c>
      <c r="AV63" s="268" t="str">
        <f>IF(入力!AV63="","",入力!AV63)</f>
        <v/>
      </c>
      <c r="AW63" s="128" t="str">
        <f>IF(入力!AW63="","",入力!AW63)</f>
        <v/>
      </c>
      <c r="AX63" s="269" t="str">
        <f>IF(入力!AX63="","",入力!AX63)</f>
        <v/>
      </c>
    </row>
    <row r="64" spans="1:50">
      <c r="A64" s="96">
        <f>IF(入力!A64="","",入力!A64)</f>
        <v>51</v>
      </c>
      <c r="B64" s="185" t="str">
        <f>IF(入力!B64="","",入力!B64)</f>
        <v/>
      </c>
      <c r="C64" s="185" t="str">
        <f>IF(入力!C64="","",入力!C64)</f>
        <v/>
      </c>
      <c r="D64" s="227" t="str">
        <f>IF(入力!D64="","",入力!D64)</f>
        <v/>
      </c>
      <c r="E64" s="417" t="str">
        <f>IF(入力!E64="", IF(D64="","",DATEDIF(D64,入力!$C$3,"Y")),入力!E64)</f>
        <v/>
      </c>
      <c r="F64" s="353" t="str">
        <f>IF(入力!F64="","",入力!F64)</f>
        <v/>
      </c>
      <c r="G64" s="185" t="str">
        <f>IF(入力!G64="","",入力!G64)</f>
        <v/>
      </c>
      <c r="H64" s="185" t="str">
        <f>IF(入力!H64="","",入力!H64)</f>
        <v/>
      </c>
      <c r="I64" s="185" t="str">
        <f>IF(入力!I64="","",入力!I64)</f>
        <v/>
      </c>
      <c r="J64" s="185" t="str">
        <f>IF(入力!J64="","",入力!J64)</f>
        <v/>
      </c>
      <c r="K64" s="159" t="str">
        <f>IF(入力!K64="","",入力!K64)</f>
        <v/>
      </c>
      <c r="L64" s="83" t="str">
        <f>IF(入力!L64="","",入力!L64)</f>
        <v/>
      </c>
      <c r="M64" s="83" t="str">
        <f>IF(入力!M64="","",入力!M64)</f>
        <v/>
      </c>
      <c r="N64" s="83" t="str">
        <f>IF(入力!N64="","",入力!N64)</f>
        <v/>
      </c>
      <c r="O64" s="83" t="str">
        <f>IF(OR(入力!L64="",入力!M64="",入力!N64=""),"",(入力!L64-(入力!L64*(4.57/(1.0888-0.00153*(入力!M64+入力!N64))-4.142)*100)/100))</f>
        <v/>
      </c>
      <c r="P64" s="83" t="str">
        <f>IF(入力!P64="", IF(K64="","",L64/POWER(K64/100,2)),入力!P64)</f>
        <v/>
      </c>
      <c r="Q64" s="189" t="str">
        <f>IF(入力!Q64="","",入力!Q64)</f>
        <v/>
      </c>
      <c r="R64" s="244" t="str">
        <f>IF(入力!R64="","",入力!R64)</f>
        <v/>
      </c>
      <c r="S64" s="201" t="str">
        <f>IF(入力!S64="","",入力!S64)</f>
        <v/>
      </c>
      <c r="T64" s="200" t="str">
        <f>IF(入力!T64="","",入力!T64)</f>
        <v/>
      </c>
      <c r="U64" s="108" t="str">
        <f>IF(入力!U64="","",入力!U64)</f>
        <v/>
      </c>
      <c r="V64" s="109" t="str">
        <f>IF(入力!V64="","",入力!V64)</f>
        <v/>
      </c>
      <c r="W64" s="245" t="str">
        <f>IF(入力!W64="","",入力!W64)</f>
        <v/>
      </c>
      <c r="X64" s="246" t="str">
        <f>IF(入力!X64="","",入力!X64)</f>
        <v/>
      </c>
      <c r="Y64" s="206" t="str">
        <f>IF(入力!Y64="", IF(入力!W64="",IF(入力!X64="","",入力!X64-入力!Q64),IF(入力!X64="",入力!W64-入力!Q64,IF(入力!W64&gt;入力!X64,入力!W64-入力!Q64,入力!X64-入力!Q64))),入力!Y64)</f>
        <v/>
      </c>
      <c r="Z64" s="206" t="str">
        <f>IF(入力!Z64="","",入力!Z64)</f>
        <v/>
      </c>
      <c r="AA64" s="206" t="str">
        <f>IF(入力!AA64="","",入力!AA64)</f>
        <v/>
      </c>
      <c r="AB64" s="206" t="str">
        <f>IF(入力!AB64="", IF(入力!Z64="",IF(入力!AA64="","",入力!AA64-入力!Q64),IF(入力!AA64="",入力!Z64-入力!Q64,IF(入力!Z64&gt;入力!AA64,入力!Z64-入力!Q64,入力!AA64-入力!Q64))),入力!AB64)</f>
        <v/>
      </c>
      <c r="AC64" s="206" t="str">
        <f>IF(入力!AC64="","",入力!AC64)</f>
        <v/>
      </c>
      <c r="AD64" s="206" t="str">
        <f>IF(入力!AD64="","",入力!AD64)</f>
        <v/>
      </c>
      <c r="AE64" s="206" t="str">
        <f>IF(入力!AE64="", IF(入力!AC64="",IF(入力!AD64="","",入力!AD64-入力!Q64),IF(入力!AD64="",入力!AC64-入力!Q64,IF(入力!AC64&gt;入力!AD64,入力!AC64-入力!Q64,入力!AD64-入力!Q64))),入力!AE64)</f>
        <v/>
      </c>
      <c r="AF64" s="206" t="str">
        <f>IF(入力!AF64="","",入力!AF64)</f>
        <v/>
      </c>
      <c r="AG64" s="206" t="str">
        <f>IF(入力!AG64="","",入力!AG64)</f>
        <v/>
      </c>
      <c r="AH64" s="206" t="str">
        <f>IF(入力!AH64="", IF(入力!AF64="",IF(入力!AG64="","",入力!AG64-入力!Q64),IF(入力!AG64="",入力!AF64-入力!Q64,IF(入力!AF64&gt;入力!AG64,入力!AF64-入力!Q64,入力!AG64-入力!Q64))),入力!AH64)</f>
        <v/>
      </c>
      <c r="AI64" s="205" t="str">
        <f>IF(入力!AI64="","",入力!AI64)</f>
        <v/>
      </c>
      <c r="AJ64" s="126" t="str">
        <f>IF(入力!AJ64="","",入力!AJ64)</f>
        <v/>
      </c>
      <c r="AK64" s="202" t="str">
        <f>IF(入力!AK64="","",入力!AK64)</f>
        <v/>
      </c>
      <c r="AL64" s="204" t="str">
        <f>IF(入力!AL64="","",入力!AL64)</f>
        <v/>
      </c>
      <c r="AM64" s="510" t="str">
        <f>IF(入力!AM64="","",入力!AM64)</f>
        <v/>
      </c>
      <c r="AN64" s="244" t="str">
        <f>IF(入力!AN64="","",入力!AN64)</f>
        <v/>
      </c>
      <c r="AO64" s="510" t="str">
        <f>IF(入力!AO64="","",入力!AO64)</f>
        <v/>
      </c>
      <c r="AP64" s="244" t="str">
        <f>IF(入力!AP64="","",入力!AP64)</f>
        <v/>
      </c>
      <c r="AQ64" s="510" t="str">
        <f>IF(入力!AQ64="","",入力!AQ64)</f>
        <v/>
      </c>
      <c r="AR64" s="244" t="str">
        <f>IF(入力!AR64="","",入力!AR64)</f>
        <v/>
      </c>
      <c r="AS64" s="134" t="str">
        <f>IF(入力!AS64="","",入力!AS64)</f>
        <v/>
      </c>
      <c r="AT64" s="265" t="str">
        <f>IF(入力!AT64="","",入力!AT64)</f>
        <v/>
      </c>
      <c r="AU64" s="128" t="str">
        <f>IF(入力!AU64="","",入力!AU64)</f>
        <v/>
      </c>
      <c r="AV64" s="268" t="str">
        <f>IF(入力!AV64="","",入力!AV64)</f>
        <v/>
      </c>
      <c r="AW64" s="128" t="str">
        <f>IF(入力!AW64="","",入力!AW64)</f>
        <v/>
      </c>
      <c r="AX64" s="269" t="str">
        <f>IF(入力!AX64="","",入力!AX64)</f>
        <v/>
      </c>
    </row>
    <row r="65" spans="1:50">
      <c r="A65" s="96">
        <f>IF(入力!A65="","",入力!A65)</f>
        <v>52</v>
      </c>
      <c r="B65" s="185" t="str">
        <f>IF(入力!B65="","",入力!B65)</f>
        <v/>
      </c>
      <c r="C65" s="185" t="str">
        <f>IF(入力!C65="","",入力!C65)</f>
        <v/>
      </c>
      <c r="D65" s="227" t="str">
        <f>IF(入力!D65="","",入力!D65)</f>
        <v/>
      </c>
      <c r="E65" s="417" t="str">
        <f>IF(入力!E65="", IF(D65="","",DATEDIF(D65,入力!$C$3,"Y")),入力!E65)</f>
        <v/>
      </c>
      <c r="F65" s="353" t="str">
        <f>IF(入力!F65="","",入力!F65)</f>
        <v/>
      </c>
      <c r="G65" s="185" t="str">
        <f>IF(入力!G65="","",入力!G65)</f>
        <v/>
      </c>
      <c r="H65" s="185" t="str">
        <f>IF(入力!H65="","",入力!H65)</f>
        <v/>
      </c>
      <c r="I65" s="185" t="str">
        <f>IF(入力!I65="","",入力!I65)</f>
        <v/>
      </c>
      <c r="J65" s="185" t="str">
        <f>IF(入力!J65="","",入力!J65)</f>
        <v/>
      </c>
      <c r="K65" s="159" t="str">
        <f>IF(入力!K65="","",入力!K65)</f>
        <v/>
      </c>
      <c r="L65" s="83" t="str">
        <f>IF(入力!L65="","",入力!L65)</f>
        <v/>
      </c>
      <c r="M65" s="83" t="str">
        <f>IF(入力!M65="","",入力!M65)</f>
        <v/>
      </c>
      <c r="N65" s="83" t="str">
        <f>IF(入力!N65="","",入力!N65)</f>
        <v/>
      </c>
      <c r="O65" s="83" t="str">
        <f>IF(OR(入力!L65="",入力!M65="",入力!N65=""),"",(入力!L65-(入力!L65*(4.57/(1.0888-0.00153*(入力!M65+入力!N65))-4.142)*100)/100))</f>
        <v/>
      </c>
      <c r="P65" s="83" t="str">
        <f>IF(入力!P65="", IF(K65="","",L65/POWER(K65/100,2)),入力!P65)</f>
        <v/>
      </c>
      <c r="Q65" s="189" t="str">
        <f>IF(入力!Q65="","",入力!Q65)</f>
        <v/>
      </c>
      <c r="R65" s="244" t="str">
        <f>IF(入力!R65="","",入力!R65)</f>
        <v/>
      </c>
      <c r="S65" s="201" t="str">
        <f>IF(入力!S65="","",入力!S65)</f>
        <v/>
      </c>
      <c r="T65" s="200" t="str">
        <f>IF(入力!T65="","",入力!T65)</f>
        <v/>
      </c>
      <c r="U65" s="108" t="str">
        <f>IF(入力!U65="","",入力!U65)</f>
        <v/>
      </c>
      <c r="V65" s="109" t="str">
        <f>IF(入力!V65="","",入力!V65)</f>
        <v/>
      </c>
      <c r="W65" s="245" t="str">
        <f>IF(入力!W65="","",入力!W65)</f>
        <v/>
      </c>
      <c r="X65" s="246" t="str">
        <f>IF(入力!X65="","",入力!X65)</f>
        <v/>
      </c>
      <c r="Y65" s="206" t="str">
        <f>IF(入力!Y65="", IF(入力!W65="",IF(入力!X65="","",入力!X65-入力!Q65),IF(入力!X65="",入力!W65-入力!Q65,IF(入力!W65&gt;入力!X65,入力!W65-入力!Q65,入力!X65-入力!Q65))),入力!Y65)</f>
        <v/>
      </c>
      <c r="Z65" s="206" t="str">
        <f>IF(入力!Z65="","",入力!Z65)</f>
        <v/>
      </c>
      <c r="AA65" s="206" t="str">
        <f>IF(入力!AA65="","",入力!AA65)</f>
        <v/>
      </c>
      <c r="AB65" s="206" t="str">
        <f>IF(入力!AB65="", IF(入力!Z65="",IF(入力!AA65="","",入力!AA65-入力!Q65),IF(入力!AA65="",入力!Z65-入力!Q65,IF(入力!Z65&gt;入力!AA65,入力!Z65-入力!Q65,入力!AA65-入力!Q65))),入力!AB65)</f>
        <v/>
      </c>
      <c r="AC65" s="206" t="str">
        <f>IF(入力!AC65="","",入力!AC65)</f>
        <v/>
      </c>
      <c r="AD65" s="206" t="str">
        <f>IF(入力!AD65="","",入力!AD65)</f>
        <v/>
      </c>
      <c r="AE65" s="206" t="str">
        <f>IF(入力!AE65="", IF(入力!AC65="",IF(入力!AD65="","",入力!AD65-入力!Q65),IF(入力!AD65="",入力!AC65-入力!Q65,IF(入力!AC65&gt;入力!AD65,入力!AC65-入力!Q65,入力!AD65-入力!Q65))),入力!AE65)</f>
        <v/>
      </c>
      <c r="AF65" s="206" t="str">
        <f>IF(入力!AF65="","",入力!AF65)</f>
        <v/>
      </c>
      <c r="AG65" s="206" t="str">
        <f>IF(入力!AG65="","",入力!AG65)</f>
        <v/>
      </c>
      <c r="AH65" s="206" t="str">
        <f>IF(入力!AH65="", IF(入力!AF65="",IF(入力!AG65="","",入力!AG65-入力!Q65),IF(入力!AG65="",入力!AF65-入力!Q65,IF(入力!AF65&gt;入力!AG65,入力!AF65-入力!Q65,入力!AG65-入力!Q65))),入力!AH65)</f>
        <v/>
      </c>
      <c r="AI65" s="205" t="str">
        <f>IF(入力!AI65="","",入力!AI65)</f>
        <v/>
      </c>
      <c r="AJ65" s="126" t="str">
        <f>IF(入力!AJ65="","",入力!AJ65)</f>
        <v/>
      </c>
      <c r="AK65" s="202" t="str">
        <f>IF(入力!AK65="","",入力!AK65)</f>
        <v/>
      </c>
      <c r="AL65" s="204" t="str">
        <f>IF(入力!AL65="","",入力!AL65)</f>
        <v/>
      </c>
      <c r="AM65" s="510" t="str">
        <f>IF(入力!AM65="","",入力!AM65)</f>
        <v/>
      </c>
      <c r="AN65" s="244" t="str">
        <f>IF(入力!AN65="","",入力!AN65)</f>
        <v/>
      </c>
      <c r="AO65" s="510" t="str">
        <f>IF(入力!AO65="","",入力!AO65)</f>
        <v/>
      </c>
      <c r="AP65" s="244" t="str">
        <f>IF(入力!AP65="","",入力!AP65)</f>
        <v/>
      </c>
      <c r="AQ65" s="510" t="str">
        <f>IF(入力!AQ65="","",入力!AQ65)</f>
        <v/>
      </c>
      <c r="AR65" s="244" t="str">
        <f>IF(入力!AR65="","",入力!AR65)</f>
        <v/>
      </c>
      <c r="AS65" s="134" t="str">
        <f>IF(入力!AS65="","",入力!AS65)</f>
        <v/>
      </c>
      <c r="AT65" s="265" t="str">
        <f>IF(入力!AT65="","",入力!AT65)</f>
        <v/>
      </c>
      <c r="AU65" s="128" t="str">
        <f>IF(入力!AU65="","",入力!AU65)</f>
        <v/>
      </c>
      <c r="AV65" s="268" t="str">
        <f>IF(入力!AV65="","",入力!AV65)</f>
        <v/>
      </c>
      <c r="AW65" s="128" t="str">
        <f>IF(入力!AW65="","",入力!AW65)</f>
        <v/>
      </c>
      <c r="AX65" s="269" t="str">
        <f>IF(入力!AX65="","",入力!AX65)</f>
        <v/>
      </c>
    </row>
    <row r="66" spans="1:50">
      <c r="A66" s="96">
        <f>IF(入力!A66="","",入力!A66)</f>
        <v>53</v>
      </c>
      <c r="B66" s="185" t="str">
        <f>IF(入力!B66="","",入力!B66)</f>
        <v/>
      </c>
      <c r="C66" s="185" t="str">
        <f>IF(入力!C66="","",入力!C66)</f>
        <v/>
      </c>
      <c r="D66" s="227" t="str">
        <f>IF(入力!D66="","",入力!D66)</f>
        <v/>
      </c>
      <c r="E66" s="417" t="str">
        <f>IF(入力!E66="", IF(D66="","",DATEDIF(D66,入力!$C$3,"Y")),入力!E66)</f>
        <v/>
      </c>
      <c r="F66" s="353" t="str">
        <f>IF(入力!F66="","",入力!F66)</f>
        <v/>
      </c>
      <c r="G66" s="185" t="str">
        <f>IF(入力!G66="","",入力!G66)</f>
        <v/>
      </c>
      <c r="H66" s="185" t="str">
        <f>IF(入力!H66="","",入力!H66)</f>
        <v/>
      </c>
      <c r="I66" s="185" t="str">
        <f>IF(入力!I66="","",入力!I66)</f>
        <v/>
      </c>
      <c r="J66" s="185" t="str">
        <f>IF(入力!J66="","",入力!J66)</f>
        <v/>
      </c>
      <c r="K66" s="159" t="str">
        <f>IF(入力!K66="","",入力!K66)</f>
        <v/>
      </c>
      <c r="L66" s="83" t="str">
        <f>IF(入力!L66="","",入力!L66)</f>
        <v/>
      </c>
      <c r="M66" s="83" t="str">
        <f>IF(入力!M66="","",入力!M66)</f>
        <v/>
      </c>
      <c r="N66" s="83" t="str">
        <f>IF(入力!N66="","",入力!N66)</f>
        <v/>
      </c>
      <c r="O66" s="83" t="str">
        <f>IF(OR(入力!L66="",入力!M66="",入力!N66=""),"",(入力!L66-(入力!L66*(4.57/(1.0888-0.00153*(入力!M66+入力!N66))-4.142)*100)/100))</f>
        <v/>
      </c>
      <c r="P66" s="83" t="str">
        <f>IF(入力!P66="", IF(K66="","",L66/POWER(K66/100,2)),入力!P66)</f>
        <v/>
      </c>
      <c r="Q66" s="189" t="str">
        <f>IF(入力!Q66="","",入力!Q66)</f>
        <v/>
      </c>
      <c r="R66" s="244" t="str">
        <f>IF(入力!R66="","",入力!R66)</f>
        <v/>
      </c>
      <c r="S66" s="201" t="str">
        <f>IF(入力!S66="","",入力!S66)</f>
        <v/>
      </c>
      <c r="T66" s="200" t="str">
        <f>IF(入力!T66="","",入力!T66)</f>
        <v/>
      </c>
      <c r="U66" s="108" t="str">
        <f>IF(入力!U66="","",入力!U66)</f>
        <v/>
      </c>
      <c r="V66" s="109" t="str">
        <f>IF(入力!V66="","",入力!V66)</f>
        <v/>
      </c>
      <c r="W66" s="245" t="str">
        <f>IF(入力!W66="","",入力!W66)</f>
        <v/>
      </c>
      <c r="X66" s="246" t="str">
        <f>IF(入力!X66="","",入力!X66)</f>
        <v/>
      </c>
      <c r="Y66" s="206" t="str">
        <f>IF(入力!Y66="", IF(入力!W66="",IF(入力!X66="","",入力!X66-入力!Q66),IF(入力!X66="",入力!W66-入力!Q66,IF(入力!W66&gt;入力!X66,入力!W66-入力!Q66,入力!X66-入力!Q66))),入力!Y66)</f>
        <v/>
      </c>
      <c r="Z66" s="206" t="str">
        <f>IF(入力!Z66="","",入力!Z66)</f>
        <v/>
      </c>
      <c r="AA66" s="206" t="str">
        <f>IF(入力!AA66="","",入力!AA66)</f>
        <v/>
      </c>
      <c r="AB66" s="206" t="str">
        <f>IF(入力!AB66="", IF(入力!Z66="",IF(入力!AA66="","",入力!AA66-入力!Q66),IF(入力!AA66="",入力!Z66-入力!Q66,IF(入力!Z66&gt;入力!AA66,入力!Z66-入力!Q66,入力!AA66-入力!Q66))),入力!AB66)</f>
        <v/>
      </c>
      <c r="AC66" s="206" t="str">
        <f>IF(入力!AC66="","",入力!AC66)</f>
        <v/>
      </c>
      <c r="AD66" s="206" t="str">
        <f>IF(入力!AD66="","",入力!AD66)</f>
        <v/>
      </c>
      <c r="AE66" s="206" t="str">
        <f>IF(入力!AE66="", IF(入力!AC66="",IF(入力!AD66="","",入力!AD66-入力!Q66),IF(入力!AD66="",入力!AC66-入力!Q66,IF(入力!AC66&gt;入力!AD66,入力!AC66-入力!Q66,入力!AD66-入力!Q66))),入力!AE66)</f>
        <v/>
      </c>
      <c r="AF66" s="206" t="str">
        <f>IF(入力!AF66="","",入力!AF66)</f>
        <v/>
      </c>
      <c r="AG66" s="206" t="str">
        <f>IF(入力!AG66="","",入力!AG66)</f>
        <v/>
      </c>
      <c r="AH66" s="206" t="str">
        <f>IF(入力!AH66="", IF(入力!AF66="",IF(入力!AG66="","",入力!AG66-入力!Q66),IF(入力!AG66="",入力!AF66-入力!Q66,IF(入力!AF66&gt;入力!AG66,入力!AF66-入力!Q66,入力!AG66-入力!Q66))),入力!AH66)</f>
        <v/>
      </c>
      <c r="AI66" s="205" t="str">
        <f>IF(入力!AI66="","",入力!AI66)</f>
        <v/>
      </c>
      <c r="AJ66" s="126" t="str">
        <f>IF(入力!AJ66="","",入力!AJ66)</f>
        <v/>
      </c>
      <c r="AK66" s="202" t="str">
        <f>IF(入力!AK66="","",入力!AK66)</f>
        <v/>
      </c>
      <c r="AL66" s="204" t="str">
        <f>IF(入力!AL66="","",入力!AL66)</f>
        <v/>
      </c>
      <c r="AM66" s="510" t="str">
        <f>IF(入力!AM66="","",入力!AM66)</f>
        <v/>
      </c>
      <c r="AN66" s="244" t="str">
        <f>IF(入力!AN66="","",入力!AN66)</f>
        <v/>
      </c>
      <c r="AO66" s="510" t="str">
        <f>IF(入力!AO66="","",入力!AO66)</f>
        <v/>
      </c>
      <c r="AP66" s="244" t="str">
        <f>IF(入力!AP66="","",入力!AP66)</f>
        <v/>
      </c>
      <c r="AQ66" s="510" t="str">
        <f>IF(入力!AQ66="","",入力!AQ66)</f>
        <v/>
      </c>
      <c r="AR66" s="244" t="str">
        <f>IF(入力!AR66="","",入力!AR66)</f>
        <v/>
      </c>
      <c r="AS66" s="134" t="str">
        <f>IF(入力!AS66="","",入力!AS66)</f>
        <v/>
      </c>
      <c r="AT66" s="265" t="str">
        <f>IF(入力!AT66="","",入力!AT66)</f>
        <v/>
      </c>
      <c r="AU66" s="128" t="str">
        <f>IF(入力!AU66="","",入力!AU66)</f>
        <v/>
      </c>
      <c r="AV66" s="268" t="str">
        <f>IF(入力!AV66="","",入力!AV66)</f>
        <v/>
      </c>
      <c r="AW66" s="128" t="str">
        <f>IF(入力!AW66="","",入力!AW66)</f>
        <v/>
      </c>
      <c r="AX66" s="269" t="str">
        <f>IF(入力!AX66="","",入力!AX66)</f>
        <v/>
      </c>
    </row>
    <row r="67" spans="1:50">
      <c r="A67" s="96">
        <f>IF(入力!A67="","",入力!A67)</f>
        <v>54</v>
      </c>
      <c r="B67" s="185" t="str">
        <f>IF(入力!B67="","",入力!B67)</f>
        <v/>
      </c>
      <c r="C67" s="185" t="str">
        <f>IF(入力!C67="","",入力!C67)</f>
        <v/>
      </c>
      <c r="D67" s="227" t="str">
        <f>IF(入力!D67="","",入力!D67)</f>
        <v/>
      </c>
      <c r="E67" s="417" t="str">
        <f>IF(入力!E67="", IF(D67="","",DATEDIF(D67,入力!$C$3,"Y")),入力!E67)</f>
        <v/>
      </c>
      <c r="F67" s="353" t="str">
        <f>IF(入力!F67="","",入力!F67)</f>
        <v/>
      </c>
      <c r="G67" s="185" t="str">
        <f>IF(入力!G67="","",入力!G67)</f>
        <v/>
      </c>
      <c r="H67" s="185" t="str">
        <f>IF(入力!H67="","",入力!H67)</f>
        <v/>
      </c>
      <c r="I67" s="185" t="str">
        <f>IF(入力!I67="","",入力!I67)</f>
        <v/>
      </c>
      <c r="J67" s="185" t="str">
        <f>IF(入力!J67="","",入力!J67)</f>
        <v/>
      </c>
      <c r="K67" s="159" t="str">
        <f>IF(入力!K67="","",入力!K67)</f>
        <v/>
      </c>
      <c r="L67" s="83" t="str">
        <f>IF(入力!L67="","",入力!L67)</f>
        <v/>
      </c>
      <c r="M67" s="83" t="str">
        <f>IF(入力!M67="","",入力!M67)</f>
        <v/>
      </c>
      <c r="N67" s="83" t="str">
        <f>IF(入力!N67="","",入力!N67)</f>
        <v/>
      </c>
      <c r="O67" s="83" t="str">
        <f>IF(OR(入力!L67="",入力!M67="",入力!N67=""),"",(入力!L67-(入力!L67*(4.57/(1.0888-0.00153*(入力!M67+入力!N67))-4.142)*100)/100))</f>
        <v/>
      </c>
      <c r="P67" s="83" t="str">
        <f>IF(入力!P67="", IF(K67="","",L67/POWER(K67/100,2)),入力!P67)</f>
        <v/>
      </c>
      <c r="Q67" s="189" t="str">
        <f>IF(入力!Q67="","",入力!Q67)</f>
        <v/>
      </c>
      <c r="R67" s="244" t="str">
        <f>IF(入力!R67="","",入力!R67)</f>
        <v/>
      </c>
      <c r="S67" s="201" t="str">
        <f>IF(入力!S67="","",入力!S67)</f>
        <v/>
      </c>
      <c r="T67" s="200" t="str">
        <f>IF(入力!T67="","",入力!T67)</f>
        <v/>
      </c>
      <c r="U67" s="108" t="str">
        <f>IF(入力!U67="","",入力!U67)</f>
        <v/>
      </c>
      <c r="V67" s="109" t="str">
        <f>IF(入力!V67="","",入力!V67)</f>
        <v/>
      </c>
      <c r="W67" s="245" t="str">
        <f>IF(入力!W67="","",入力!W67)</f>
        <v/>
      </c>
      <c r="X67" s="246" t="str">
        <f>IF(入力!X67="","",入力!X67)</f>
        <v/>
      </c>
      <c r="Y67" s="206" t="str">
        <f>IF(入力!Y67="", IF(入力!W67="",IF(入力!X67="","",入力!X67-入力!Q67),IF(入力!X67="",入力!W67-入力!Q67,IF(入力!W67&gt;入力!X67,入力!W67-入力!Q67,入力!X67-入力!Q67))),入力!Y67)</f>
        <v/>
      </c>
      <c r="Z67" s="206" t="str">
        <f>IF(入力!Z67="","",入力!Z67)</f>
        <v/>
      </c>
      <c r="AA67" s="206" t="str">
        <f>IF(入力!AA67="","",入力!AA67)</f>
        <v/>
      </c>
      <c r="AB67" s="206" t="str">
        <f>IF(入力!AB67="", IF(入力!Z67="",IF(入力!AA67="","",入力!AA67-入力!Q67),IF(入力!AA67="",入力!Z67-入力!Q67,IF(入力!Z67&gt;入力!AA67,入力!Z67-入力!Q67,入力!AA67-入力!Q67))),入力!AB67)</f>
        <v/>
      </c>
      <c r="AC67" s="206" t="str">
        <f>IF(入力!AC67="","",入力!AC67)</f>
        <v/>
      </c>
      <c r="AD67" s="206" t="str">
        <f>IF(入力!AD67="","",入力!AD67)</f>
        <v/>
      </c>
      <c r="AE67" s="206" t="str">
        <f>IF(入力!AE67="", IF(入力!AC67="",IF(入力!AD67="","",入力!AD67-入力!Q67),IF(入力!AD67="",入力!AC67-入力!Q67,IF(入力!AC67&gt;入力!AD67,入力!AC67-入力!Q67,入力!AD67-入力!Q67))),入力!AE67)</f>
        <v/>
      </c>
      <c r="AF67" s="206" t="str">
        <f>IF(入力!AF67="","",入力!AF67)</f>
        <v/>
      </c>
      <c r="AG67" s="206" t="str">
        <f>IF(入力!AG67="","",入力!AG67)</f>
        <v/>
      </c>
      <c r="AH67" s="206" t="str">
        <f>IF(入力!AH67="", IF(入力!AF67="",IF(入力!AG67="","",入力!AG67-入力!Q67),IF(入力!AG67="",入力!AF67-入力!Q67,IF(入力!AF67&gt;入力!AG67,入力!AF67-入力!Q67,入力!AG67-入力!Q67))),入力!AH67)</f>
        <v/>
      </c>
      <c r="AI67" s="205" t="str">
        <f>IF(入力!AI67="","",入力!AI67)</f>
        <v/>
      </c>
      <c r="AJ67" s="126" t="str">
        <f>IF(入力!AJ67="","",入力!AJ67)</f>
        <v/>
      </c>
      <c r="AK67" s="202" t="str">
        <f>IF(入力!AK67="","",入力!AK67)</f>
        <v/>
      </c>
      <c r="AL67" s="204" t="str">
        <f>IF(入力!AL67="","",入力!AL67)</f>
        <v/>
      </c>
      <c r="AM67" s="510" t="str">
        <f>IF(入力!AM67="","",入力!AM67)</f>
        <v/>
      </c>
      <c r="AN67" s="244" t="str">
        <f>IF(入力!AN67="","",入力!AN67)</f>
        <v/>
      </c>
      <c r="AO67" s="510" t="str">
        <f>IF(入力!AO67="","",入力!AO67)</f>
        <v/>
      </c>
      <c r="AP67" s="244" t="str">
        <f>IF(入力!AP67="","",入力!AP67)</f>
        <v/>
      </c>
      <c r="AQ67" s="510" t="str">
        <f>IF(入力!AQ67="","",入力!AQ67)</f>
        <v/>
      </c>
      <c r="AR67" s="244" t="str">
        <f>IF(入力!AR67="","",入力!AR67)</f>
        <v/>
      </c>
      <c r="AS67" s="134" t="str">
        <f>IF(入力!AS67="","",入力!AS67)</f>
        <v/>
      </c>
      <c r="AT67" s="265" t="str">
        <f>IF(入力!AT67="","",入力!AT67)</f>
        <v/>
      </c>
      <c r="AU67" s="128" t="str">
        <f>IF(入力!AU67="","",入力!AU67)</f>
        <v/>
      </c>
      <c r="AV67" s="268" t="str">
        <f>IF(入力!AV67="","",入力!AV67)</f>
        <v/>
      </c>
      <c r="AW67" s="128" t="str">
        <f>IF(入力!AW67="","",入力!AW67)</f>
        <v/>
      </c>
      <c r="AX67" s="269" t="str">
        <f>IF(入力!AX67="","",入力!AX67)</f>
        <v/>
      </c>
    </row>
    <row r="68" spans="1:50">
      <c r="A68" s="96">
        <f>IF(入力!A68="","",入力!A68)</f>
        <v>55</v>
      </c>
      <c r="B68" s="185" t="str">
        <f>IF(入力!B68="","",入力!B68)</f>
        <v/>
      </c>
      <c r="C68" s="185" t="str">
        <f>IF(入力!C68="","",入力!C68)</f>
        <v/>
      </c>
      <c r="D68" s="227" t="str">
        <f>IF(入力!D68="","",入力!D68)</f>
        <v/>
      </c>
      <c r="E68" s="417" t="str">
        <f>IF(入力!E68="", IF(D68="","",DATEDIF(D68,入力!$C$3,"Y")),入力!E68)</f>
        <v/>
      </c>
      <c r="F68" s="353" t="str">
        <f>IF(入力!F68="","",入力!F68)</f>
        <v/>
      </c>
      <c r="G68" s="185" t="str">
        <f>IF(入力!G68="","",入力!G68)</f>
        <v/>
      </c>
      <c r="H68" s="185" t="str">
        <f>IF(入力!H68="","",入力!H68)</f>
        <v/>
      </c>
      <c r="I68" s="185" t="str">
        <f>IF(入力!I68="","",入力!I68)</f>
        <v/>
      </c>
      <c r="J68" s="185" t="str">
        <f>IF(入力!J68="","",入力!J68)</f>
        <v/>
      </c>
      <c r="K68" s="159" t="str">
        <f>IF(入力!K68="","",入力!K68)</f>
        <v/>
      </c>
      <c r="L68" s="83" t="str">
        <f>IF(入力!L68="","",入力!L68)</f>
        <v/>
      </c>
      <c r="M68" s="83" t="str">
        <f>IF(入力!M68="","",入力!M68)</f>
        <v/>
      </c>
      <c r="N68" s="83" t="str">
        <f>IF(入力!N68="","",入力!N68)</f>
        <v/>
      </c>
      <c r="O68" s="83" t="str">
        <f>IF(OR(入力!L68="",入力!M68="",入力!N68=""),"",(入力!L68-(入力!L68*(4.57/(1.0888-0.00153*(入力!M68+入力!N68))-4.142)*100)/100))</f>
        <v/>
      </c>
      <c r="P68" s="83" t="str">
        <f>IF(入力!P68="", IF(K68="","",L68/POWER(K68/100,2)),入力!P68)</f>
        <v/>
      </c>
      <c r="Q68" s="189" t="str">
        <f>IF(入力!Q68="","",入力!Q68)</f>
        <v/>
      </c>
      <c r="R68" s="244" t="str">
        <f>IF(入力!R68="","",入力!R68)</f>
        <v/>
      </c>
      <c r="S68" s="201" t="str">
        <f>IF(入力!S68="","",入力!S68)</f>
        <v/>
      </c>
      <c r="T68" s="200" t="str">
        <f>IF(入力!T68="","",入力!T68)</f>
        <v/>
      </c>
      <c r="U68" s="108" t="str">
        <f>IF(入力!U68="","",入力!U68)</f>
        <v/>
      </c>
      <c r="V68" s="233" t="str">
        <f>IF(入力!V68="","",入力!V68)</f>
        <v/>
      </c>
      <c r="W68" s="245" t="str">
        <f>IF(入力!W68="","",入力!W68)</f>
        <v/>
      </c>
      <c r="X68" s="246" t="str">
        <f>IF(入力!X68="","",入力!X68)</f>
        <v/>
      </c>
      <c r="Y68" s="206" t="str">
        <f>IF(入力!Y68="", IF(入力!W68="",IF(入力!X68="","",入力!X68-入力!Q68),IF(入力!X68="",入力!W68-入力!Q68,IF(入力!W68&gt;入力!X68,入力!W68-入力!Q68,入力!X68-入力!Q68))),入力!Y68)</f>
        <v/>
      </c>
      <c r="Z68" s="206" t="str">
        <f>IF(入力!Z68="","",入力!Z68)</f>
        <v/>
      </c>
      <c r="AA68" s="206" t="str">
        <f>IF(入力!AA68="","",入力!AA68)</f>
        <v/>
      </c>
      <c r="AB68" s="206" t="str">
        <f>IF(入力!AB68="", IF(入力!Z68="",IF(入力!AA68="","",入力!AA68-入力!Q68),IF(入力!AA68="",入力!Z68-入力!Q68,IF(入力!Z68&gt;入力!AA68,入力!Z68-入力!Q68,入力!AA68-入力!Q68))),入力!AB68)</f>
        <v/>
      </c>
      <c r="AC68" s="206" t="str">
        <f>IF(入力!AC68="","",入力!AC68)</f>
        <v/>
      </c>
      <c r="AD68" s="206" t="str">
        <f>IF(入力!AD68="","",入力!AD68)</f>
        <v/>
      </c>
      <c r="AE68" s="206" t="str">
        <f>IF(入力!AE68="", IF(入力!AC68="",IF(入力!AD68="","",入力!AD68-入力!Q68),IF(入力!AD68="",入力!AC68-入力!Q68,IF(入力!AC68&gt;入力!AD68,入力!AC68-入力!Q68,入力!AD68-入力!Q68))),入力!AE68)</f>
        <v/>
      </c>
      <c r="AF68" s="206" t="str">
        <f>IF(入力!AF68="","",入力!AF68)</f>
        <v/>
      </c>
      <c r="AG68" s="206" t="str">
        <f>IF(入力!AG68="","",入力!AG68)</f>
        <v/>
      </c>
      <c r="AH68" s="206" t="str">
        <f>IF(入力!AH68="", IF(入力!AF68="",IF(入力!AG68="","",入力!AG68-入力!Q68),IF(入力!AG68="",入力!AF68-入力!Q68,IF(入力!AF68&gt;入力!AG68,入力!AF68-入力!Q68,入力!AG68-入力!Q68))),入力!AH68)</f>
        <v/>
      </c>
      <c r="AI68" s="205" t="str">
        <f>IF(入力!AI68="","",入力!AI68)</f>
        <v/>
      </c>
      <c r="AJ68" s="126" t="str">
        <f>IF(入力!AJ68="","",入力!AJ68)</f>
        <v/>
      </c>
      <c r="AK68" s="202" t="str">
        <f>IF(入力!AK68="","",入力!AK68)</f>
        <v/>
      </c>
      <c r="AL68" s="204" t="str">
        <f>IF(入力!AL68="","",入力!AL68)</f>
        <v/>
      </c>
      <c r="AM68" s="510" t="str">
        <f>IF(入力!AM68="","",入力!AM68)</f>
        <v/>
      </c>
      <c r="AN68" s="244" t="str">
        <f>IF(入力!AN68="","",入力!AN68)</f>
        <v/>
      </c>
      <c r="AO68" s="510" t="str">
        <f>IF(入力!AO68="","",入力!AO68)</f>
        <v/>
      </c>
      <c r="AP68" s="244" t="str">
        <f>IF(入力!AP68="","",入力!AP68)</f>
        <v/>
      </c>
      <c r="AQ68" s="510" t="str">
        <f>IF(入力!AQ68="","",入力!AQ68)</f>
        <v/>
      </c>
      <c r="AR68" s="244" t="str">
        <f>IF(入力!AR68="","",入力!AR68)</f>
        <v/>
      </c>
      <c r="AS68" s="134" t="str">
        <f>IF(入力!AS68="","",入力!AS68)</f>
        <v/>
      </c>
      <c r="AT68" s="265" t="str">
        <f>IF(入力!AT68="","",入力!AT68)</f>
        <v/>
      </c>
      <c r="AU68" s="128" t="str">
        <f>IF(入力!AU68="","",入力!AU68)</f>
        <v/>
      </c>
      <c r="AV68" s="268" t="str">
        <f>IF(入力!AV68="","",入力!AV68)</f>
        <v/>
      </c>
      <c r="AW68" s="128" t="str">
        <f>IF(入力!AW68="","",入力!AW68)</f>
        <v/>
      </c>
      <c r="AX68" s="269" t="str">
        <f>IF(入力!AX68="","",入力!AX68)</f>
        <v/>
      </c>
    </row>
    <row r="69" spans="1:50">
      <c r="A69" s="96">
        <f>IF(入力!A69="","",入力!A69)</f>
        <v>56</v>
      </c>
      <c r="B69" s="185" t="str">
        <f>IF(入力!B69="","",入力!B69)</f>
        <v/>
      </c>
      <c r="C69" s="185" t="str">
        <f>IF(入力!C69="","",入力!C69)</f>
        <v/>
      </c>
      <c r="D69" s="227" t="str">
        <f>IF(入力!D69="","",入力!D69)</f>
        <v/>
      </c>
      <c r="E69" s="417" t="str">
        <f>IF(入力!E69="", IF(D69="","",DATEDIF(D69,入力!$C$3,"Y")),入力!E69)</f>
        <v/>
      </c>
      <c r="F69" s="353" t="str">
        <f>IF(入力!F69="","",入力!F69)</f>
        <v/>
      </c>
      <c r="G69" s="185" t="str">
        <f>IF(入力!G69="","",入力!G69)</f>
        <v/>
      </c>
      <c r="H69" s="185" t="str">
        <f>IF(入力!H69="","",入力!H69)</f>
        <v/>
      </c>
      <c r="I69" s="185" t="str">
        <f>IF(入力!I69="","",入力!I69)</f>
        <v/>
      </c>
      <c r="J69" s="185" t="str">
        <f>IF(入力!J69="","",入力!J69)</f>
        <v/>
      </c>
      <c r="K69" s="159" t="str">
        <f>IF(入力!K69="","",入力!K69)</f>
        <v/>
      </c>
      <c r="L69" s="83" t="str">
        <f>IF(入力!L69="","",入力!L69)</f>
        <v/>
      </c>
      <c r="M69" s="83" t="str">
        <f>IF(入力!M69="","",入力!M69)</f>
        <v/>
      </c>
      <c r="N69" s="83" t="str">
        <f>IF(入力!N69="","",入力!N69)</f>
        <v/>
      </c>
      <c r="O69" s="83" t="str">
        <f>IF(OR(入力!L69="",入力!M69="",入力!N69=""),"",(入力!L69-(入力!L69*(4.57/(1.0888-0.00153*(入力!M69+入力!N69))-4.142)*100)/100))</f>
        <v/>
      </c>
      <c r="P69" s="83" t="str">
        <f>IF(入力!P69="", IF(K69="","",L69/POWER(K69/100,2)),入力!P69)</f>
        <v/>
      </c>
      <c r="Q69" s="189" t="str">
        <f>IF(入力!Q69="","",入力!Q69)</f>
        <v/>
      </c>
      <c r="R69" s="244" t="str">
        <f>IF(入力!R69="","",入力!R69)</f>
        <v/>
      </c>
      <c r="S69" s="201" t="str">
        <f>IF(入力!S69="","",入力!S69)</f>
        <v/>
      </c>
      <c r="T69" s="200" t="str">
        <f>IF(入力!T69="","",入力!T69)</f>
        <v/>
      </c>
      <c r="U69" s="108" t="str">
        <f>IF(入力!U69="","",入力!U69)</f>
        <v/>
      </c>
      <c r="V69" s="109" t="str">
        <f>IF(入力!V69="","",入力!V69)</f>
        <v/>
      </c>
      <c r="W69" s="245" t="str">
        <f>IF(入力!W69="","",入力!W69)</f>
        <v/>
      </c>
      <c r="X69" s="246" t="str">
        <f>IF(入力!X69="","",入力!X69)</f>
        <v/>
      </c>
      <c r="Y69" s="206" t="str">
        <f>IF(入力!Y69="", IF(入力!W69="",IF(入力!X69="","",入力!X69-入力!Q69),IF(入力!X69="",入力!W69-入力!Q69,IF(入力!W69&gt;入力!X69,入力!W69-入力!Q69,入力!X69-入力!Q69))),入力!Y69)</f>
        <v/>
      </c>
      <c r="Z69" s="206" t="str">
        <f>IF(入力!Z69="","",入力!Z69)</f>
        <v/>
      </c>
      <c r="AA69" s="206" t="str">
        <f>IF(入力!AA69="","",入力!AA69)</f>
        <v/>
      </c>
      <c r="AB69" s="206" t="str">
        <f>IF(入力!AB69="", IF(入力!Z69="",IF(入力!AA69="","",入力!AA69-入力!Q69),IF(入力!AA69="",入力!Z69-入力!Q69,IF(入力!Z69&gt;入力!AA69,入力!Z69-入力!Q69,入力!AA69-入力!Q69))),入力!AB69)</f>
        <v/>
      </c>
      <c r="AC69" s="206" t="str">
        <f>IF(入力!AC69="","",入力!AC69)</f>
        <v/>
      </c>
      <c r="AD69" s="206" t="str">
        <f>IF(入力!AD69="","",入力!AD69)</f>
        <v/>
      </c>
      <c r="AE69" s="206" t="str">
        <f>IF(入力!AE69="", IF(入力!AC69="",IF(入力!AD69="","",入力!AD69-入力!Q69),IF(入力!AD69="",入力!AC69-入力!Q69,IF(入力!AC69&gt;入力!AD69,入力!AC69-入力!Q69,入力!AD69-入力!Q69))),入力!AE69)</f>
        <v/>
      </c>
      <c r="AF69" s="206" t="str">
        <f>IF(入力!AF69="","",入力!AF69)</f>
        <v/>
      </c>
      <c r="AG69" s="206" t="str">
        <f>IF(入力!AG69="","",入力!AG69)</f>
        <v/>
      </c>
      <c r="AH69" s="206" t="str">
        <f>IF(入力!AH69="", IF(入力!AF69="",IF(入力!AG69="","",入力!AG69-入力!Q69),IF(入力!AG69="",入力!AF69-入力!Q69,IF(入力!AF69&gt;入力!AG69,入力!AF69-入力!Q69,入力!AG69-入力!Q69))),入力!AH69)</f>
        <v/>
      </c>
      <c r="AI69" s="205" t="str">
        <f>IF(入力!AI69="","",入力!AI69)</f>
        <v/>
      </c>
      <c r="AJ69" s="126" t="str">
        <f>IF(入力!AJ69="","",入力!AJ69)</f>
        <v/>
      </c>
      <c r="AK69" s="202" t="str">
        <f>IF(入力!AK69="","",入力!AK69)</f>
        <v/>
      </c>
      <c r="AL69" s="204" t="str">
        <f>IF(入力!AL69="","",入力!AL69)</f>
        <v/>
      </c>
      <c r="AM69" s="510" t="str">
        <f>IF(入力!AM69="","",入力!AM69)</f>
        <v/>
      </c>
      <c r="AN69" s="244" t="str">
        <f>IF(入力!AN69="","",入力!AN69)</f>
        <v/>
      </c>
      <c r="AO69" s="510" t="str">
        <f>IF(入力!AO69="","",入力!AO69)</f>
        <v/>
      </c>
      <c r="AP69" s="244" t="str">
        <f>IF(入力!AP69="","",入力!AP69)</f>
        <v/>
      </c>
      <c r="AQ69" s="510" t="str">
        <f>IF(入力!AQ69="","",入力!AQ69)</f>
        <v/>
      </c>
      <c r="AR69" s="244" t="str">
        <f>IF(入力!AR69="","",入力!AR69)</f>
        <v/>
      </c>
      <c r="AS69" s="134" t="str">
        <f>IF(入力!AS69="","",入力!AS69)</f>
        <v/>
      </c>
      <c r="AT69" s="265" t="str">
        <f>IF(入力!AT69="","",入力!AT69)</f>
        <v/>
      </c>
      <c r="AU69" s="128" t="str">
        <f>IF(入力!AU69="","",入力!AU69)</f>
        <v/>
      </c>
      <c r="AV69" s="268" t="str">
        <f>IF(入力!AV69="","",入力!AV69)</f>
        <v/>
      </c>
      <c r="AW69" s="128" t="str">
        <f>IF(入力!AW69="","",入力!AW69)</f>
        <v/>
      </c>
      <c r="AX69" s="269" t="str">
        <f>IF(入力!AX69="","",入力!AX69)</f>
        <v/>
      </c>
    </row>
    <row r="70" spans="1:50">
      <c r="A70" s="96">
        <f>IF(入力!A70="","",入力!A70)</f>
        <v>57</v>
      </c>
      <c r="B70" s="185" t="str">
        <f>IF(入力!B70="","",入力!B70)</f>
        <v/>
      </c>
      <c r="C70" s="185" t="str">
        <f>IF(入力!C70="","",入力!C70)</f>
        <v/>
      </c>
      <c r="D70" s="227" t="str">
        <f>IF(入力!D70="","",入力!D70)</f>
        <v/>
      </c>
      <c r="E70" s="417" t="str">
        <f>IF(入力!E70="", IF(D70="","",DATEDIF(D70,入力!$C$3,"Y")),入力!E70)</f>
        <v/>
      </c>
      <c r="F70" s="353" t="str">
        <f>IF(入力!F70="","",入力!F70)</f>
        <v/>
      </c>
      <c r="G70" s="185" t="str">
        <f>IF(入力!G70="","",入力!G70)</f>
        <v/>
      </c>
      <c r="H70" s="185" t="str">
        <f>IF(入力!H70="","",入力!H70)</f>
        <v/>
      </c>
      <c r="I70" s="185" t="str">
        <f>IF(入力!I70="","",入力!I70)</f>
        <v/>
      </c>
      <c r="J70" s="185" t="str">
        <f>IF(入力!J70="","",入力!J70)</f>
        <v/>
      </c>
      <c r="K70" s="159" t="str">
        <f>IF(入力!K70="","",入力!K70)</f>
        <v/>
      </c>
      <c r="L70" s="83" t="str">
        <f>IF(入力!L70="","",入力!L70)</f>
        <v/>
      </c>
      <c r="M70" s="83" t="str">
        <f>IF(入力!M70="","",入力!M70)</f>
        <v/>
      </c>
      <c r="N70" s="83" t="str">
        <f>IF(入力!N70="","",入力!N70)</f>
        <v/>
      </c>
      <c r="O70" s="83" t="str">
        <f>IF(OR(入力!L70="",入力!M70="",入力!N70=""),"",(入力!L70-(入力!L70*(4.57/(1.0888-0.00153*(入力!M70+入力!N70))-4.142)*100)/100))</f>
        <v/>
      </c>
      <c r="P70" s="83" t="str">
        <f>IF(入力!P70="", IF(K70="","",L70/POWER(K70/100,2)),入力!P70)</f>
        <v/>
      </c>
      <c r="Q70" s="189" t="str">
        <f>IF(入力!Q70="","",入力!Q70)</f>
        <v/>
      </c>
      <c r="R70" s="244" t="str">
        <f>IF(入力!R70="","",入力!R70)</f>
        <v/>
      </c>
      <c r="S70" s="201" t="str">
        <f>IF(入力!S70="","",入力!S70)</f>
        <v/>
      </c>
      <c r="T70" s="200" t="str">
        <f>IF(入力!T70="","",入力!T70)</f>
        <v/>
      </c>
      <c r="U70" s="108" t="str">
        <f>IF(入力!U70="","",入力!U70)</f>
        <v/>
      </c>
      <c r="V70" s="109" t="str">
        <f>IF(入力!V70="","",入力!V70)</f>
        <v/>
      </c>
      <c r="W70" s="245" t="str">
        <f>IF(入力!W70="","",入力!W70)</f>
        <v/>
      </c>
      <c r="X70" s="246" t="str">
        <f>IF(入力!X70="","",入力!X70)</f>
        <v/>
      </c>
      <c r="Y70" s="206" t="str">
        <f>IF(入力!Y70="", IF(入力!W70="",IF(入力!X70="","",入力!X70-入力!Q70),IF(入力!X70="",入力!W70-入力!Q70,IF(入力!W70&gt;入力!X70,入力!W70-入力!Q70,入力!X70-入力!Q70))),入力!Y70)</f>
        <v/>
      </c>
      <c r="Z70" s="206" t="str">
        <f>IF(入力!Z70="","",入力!Z70)</f>
        <v/>
      </c>
      <c r="AA70" s="206" t="str">
        <f>IF(入力!AA70="","",入力!AA70)</f>
        <v/>
      </c>
      <c r="AB70" s="206" t="str">
        <f>IF(入力!AB70="", IF(入力!Z70="",IF(入力!AA70="","",入力!AA70-入力!Q70),IF(入力!AA70="",入力!Z70-入力!Q70,IF(入力!Z70&gt;入力!AA70,入力!Z70-入力!Q70,入力!AA70-入力!Q70))),入力!AB70)</f>
        <v/>
      </c>
      <c r="AC70" s="206" t="str">
        <f>IF(入力!AC70="","",入力!AC70)</f>
        <v/>
      </c>
      <c r="AD70" s="206" t="str">
        <f>IF(入力!AD70="","",入力!AD70)</f>
        <v/>
      </c>
      <c r="AE70" s="206" t="str">
        <f>IF(入力!AE70="", IF(入力!AC70="",IF(入力!AD70="","",入力!AD70-入力!Q70),IF(入力!AD70="",入力!AC70-入力!Q70,IF(入力!AC70&gt;入力!AD70,入力!AC70-入力!Q70,入力!AD70-入力!Q70))),入力!AE70)</f>
        <v/>
      </c>
      <c r="AF70" s="206" t="str">
        <f>IF(入力!AF70="","",入力!AF70)</f>
        <v/>
      </c>
      <c r="AG70" s="206" t="str">
        <f>IF(入力!AG70="","",入力!AG70)</f>
        <v/>
      </c>
      <c r="AH70" s="206" t="str">
        <f>IF(入力!AH70="", IF(入力!AF70="",IF(入力!AG70="","",入力!AG70-入力!Q70),IF(入力!AG70="",入力!AF70-入力!Q70,IF(入力!AF70&gt;入力!AG70,入力!AF70-入力!Q70,入力!AG70-入力!Q70))),入力!AH70)</f>
        <v/>
      </c>
      <c r="AI70" s="205" t="str">
        <f>IF(入力!AI70="","",入力!AI70)</f>
        <v/>
      </c>
      <c r="AJ70" s="126" t="str">
        <f>IF(入力!AJ70="","",入力!AJ70)</f>
        <v/>
      </c>
      <c r="AK70" s="202" t="str">
        <f>IF(入力!AK70="","",入力!AK70)</f>
        <v/>
      </c>
      <c r="AL70" s="204" t="str">
        <f>IF(入力!AL70="","",入力!AL70)</f>
        <v/>
      </c>
      <c r="AM70" s="510" t="str">
        <f>IF(入力!AM70="","",入力!AM70)</f>
        <v/>
      </c>
      <c r="AN70" s="244" t="str">
        <f>IF(入力!AN70="","",入力!AN70)</f>
        <v/>
      </c>
      <c r="AO70" s="510" t="str">
        <f>IF(入力!AO70="","",入力!AO70)</f>
        <v/>
      </c>
      <c r="AP70" s="244" t="str">
        <f>IF(入力!AP70="","",入力!AP70)</f>
        <v/>
      </c>
      <c r="AQ70" s="510" t="str">
        <f>IF(入力!AQ70="","",入力!AQ70)</f>
        <v/>
      </c>
      <c r="AR70" s="244" t="str">
        <f>IF(入力!AR70="","",入力!AR70)</f>
        <v/>
      </c>
      <c r="AS70" s="134" t="str">
        <f>IF(入力!AS70="","",入力!AS70)</f>
        <v/>
      </c>
      <c r="AT70" s="265" t="str">
        <f>IF(入力!AT70="","",入力!AT70)</f>
        <v/>
      </c>
      <c r="AU70" s="128" t="str">
        <f>IF(入力!AU70="","",入力!AU70)</f>
        <v/>
      </c>
      <c r="AV70" s="268" t="str">
        <f>IF(入力!AV70="","",入力!AV70)</f>
        <v/>
      </c>
      <c r="AW70" s="128" t="str">
        <f>IF(入力!AW70="","",入力!AW70)</f>
        <v/>
      </c>
      <c r="AX70" s="269" t="str">
        <f>IF(入力!AX70="","",入力!AX70)</f>
        <v/>
      </c>
    </row>
    <row r="71" spans="1:50">
      <c r="A71" s="96">
        <f>IF(入力!A71="","",入力!A71)</f>
        <v>58</v>
      </c>
      <c r="B71" s="185" t="str">
        <f>IF(入力!B71="","",入力!B71)</f>
        <v/>
      </c>
      <c r="C71" s="185" t="str">
        <f>IF(入力!C71="","",入力!C71)</f>
        <v/>
      </c>
      <c r="D71" s="227" t="str">
        <f>IF(入力!D71="","",入力!D71)</f>
        <v/>
      </c>
      <c r="E71" s="417" t="str">
        <f>IF(入力!E71="", IF(D71="","",DATEDIF(D71,入力!$C$3,"Y")),入力!E71)</f>
        <v/>
      </c>
      <c r="F71" s="353" t="str">
        <f>IF(入力!F71="","",入力!F71)</f>
        <v/>
      </c>
      <c r="G71" s="185" t="str">
        <f>IF(入力!G71="","",入力!G71)</f>
        <v/>
      </c>
      <c r="H71" s="185" t="str">
        <f>IF(入力!H71="","",入力!H71)</f>
        <v/>
      </c>
      <c r="I71" s="185" t="str">
        <f>IF(入力!I71="","",入力!I71)</f>
        <v/>
      </c>
      <c r="J71" s="185" t="str">
        <f>IF(入力!J71="","",入力!J71)</f>
        <v/>
      </c>
      <c r="K71" s="159" t="str">
        <f>IF(入力!K71="","",入力!K71)</f>
        <v/>
      </c>
      <c r="L71" s="83" t="str">
        <f>IF(入力!L71="","",入力!L71)</f>
        <v/>
      </c>
      <c r="M71" s="83" t="str">
        <f>IF(入力!M71="","",入力!M71)</f>
        <v/>
      </c>
      <c r="N71" s="83" t="str">
        <f>IF(入力!N71="","",入力!N71)</f>
        <v/>
      </c>
      <c r="O71" s="83" t="str">
        <f>IF(OR(入力!L71="",入力!M71="",入力!N71=""),"",(入力!L71-(入力!L71*(4.57/(1.0888-0.00153*(入力!M71+入力!N71))-4.142)*100)/100))</f>
        <v/>
      </c>
      <c r="P71" s="83" t="str">
        <f>IF(入力!P71="", IF(K71="","",L71/POWER(K71/100,2)),入力!P71)</f>
        <v/>
      </c>
      <c r="Q71" s="189" t="str">
        <f>IF(入力!Q71="","",入力!Q71)</f>
        <v/>
      </c>
      <c r="R71" s="244" t="str">
        <f>IF(入力!R71="","",入力!R71)</f>
        <v/>
      </c>
      <c r="S71" s="201" t="str">
        <f>IF(入力!S71="","",入力!S71)</f>
        <v/>
      </c>
      <c r="T71" s="200" t="str">
        <f>IF(入力!T71="","",入力!T71)</f>
        <v/>
      </c>
      <c r="U71" s="108" t="str">
        <f>IF(入力!U71="","",入力!U71)</f>
        <v/>
      </c>
      <c r="V71" s="109" t="str">
        <f>IF(入力!V71="","",入力!V71)</f>
        <v/>
      </c>
      <c r="W71" s="245" t="str">
        <f>IF(入力!W71="","",入力!W71)</f>
        <v/>
      </c>
      <c r="X71" s="246" t="str">
        <f>IF(入力!X71="","",入力!X71)</f>
        <v/>
      </c>
      <c r="Y71" s="206" t="str">
        <f>IF(入力!Y71="", IF(入力!W71="",IF(入力!X71="","",入力!X71-入力!Q71),IF(入力!X71="",入力!W71-入力!Q71,IF(入力!W71&gt;入力!X71,入力!W71-入力!Q71,入力!X71-入力!Q71))),入力!Y71)</f>
        <v/>
      </c>
      <c r="Z71" s="206" t="str">
        <f>IF(入力!Z71="","",入力!Z71)</f>
        <v/>
      </c>
      <c r="AA71" s="206" t="str">
        <f>IF(入力!AA71="","",入力!AA71)</f>
        <v/>
      </c>
      <c r="AB71" s="206" t="str">
        <f>IF(入力!AB71="", IF(入力!Z71="",IF(入力!AA71="","",入力!AA71-入力!Q71),IF(入力!AA71="",入力!Z71-入力!Q71,IF(入力!Z71&gt;入力!AA71,入力!Z71-入力!Q71,入力!AA71-入力!Q71))),入力!AB71)</f>
        <v/>
      </c>
      <c r="AC71" s="206" t="str">
        <f>IF(入力!AC71="","",入力!AC71)</f>
        <v/>
      </c>
      <c r="AD71" s="206" t="str">
        <f>IF(入力!AD71="","",入力!AD71)</f>
        <v/>
      </c>
      <c r="AE71" s="206" t="str">
        <f>IF(入力!AE71="", IF(入力!AC71="",IF(入力!AD71="","",入力!AD71-入力!Q71),IF(入力!AD71="",入力!AC71-入力!Q71,IF(入力!AC71&gt;入力!AD71,入力!AC71-入力!Q71,入力!AD71-入力!Q71))),入力!AE71)</f>
        <v/>
      </c>
      <c r="AF71" s="206" t="str">
        <f>IF(入力!AF71="","",入力!AF71)</f>
        <v/>
      </c>
      <c r="AG71" s="206" t="str">
        <f>IF(入力!AG71="","",入力!AG71)</f>
        <v/>
      </c>
      <c r="AH71" s="206" t="str">
        <f>IF(入力!AH71="", IF(入力!AF71="",IF(入力!AG71="","",入力!AG71-入力!Q71),IF(入力!AG71="",入力!AF71-入力!Q71,IF(入力!AF71&gt;入力!AG71,入力!AF71-入力!Q71,入力!AG71-入力!Q71))),入力!AH71)</f>
        <v/>
      </c>
      <c r="AI71" s="205" t="str">
        <f>IF(入力!AI71="","",入力!AI71)</f>
        <v/>
      </c>
      <c r="AJ71" s="126" t="str">
        <f>IF(入力!AJ71="","",入力!AJ71)</f>
        <v/>
      </c>
      <c r="AK71" s="202" t="str">
        <f>IF(入力!AK71="","",入力!AK71)</f>
        <v/>
      </c>
      <c r="AL71" s="204" t="str">
        <f>IF(入力!AL71="","",入力!AL71)</f>
        <v/>
      </c>
      <c r="AM71" s="510" t="str">
        <f>IF(入力!AM71="","",入力!AM71)</f>
        <v/>
      </c>
      <c r="AN71" s="244" t="str">
        <f>IF(入力!AN71="","",入力!AN71)</f>
        <v/>
      </c>
      <c r="AO71" s="510" t="str">
        <f>IF(入力!AO71="","",入力!AO71)</f>
        <v/>
      </c>
      <c r="AP71" s="244" t="str">
        <f>IF(入力!AP71="","",入力!AP71)</f>
        <v/>
      </c>
      <c r="AQ71" s="510" t="str">
        <f>IF(入力!AQ71="","",入力!AQ71)</f>
        <v/>
      </c>
      <c r="AR71" s="244" t="str">
        <f>IF(入力!AR71="","",入力!AR71)</f>
        <v/>
      </c>
      <c r="AS71" s="134" t="str">
        <f>IF(入力!AS71="","",入力!AS71)</f>
        <v/>
      </c>
      <c r="AT71" s="265" t="str">
        <f>IF(入力!AT71="","",入力!AT71)</f>
        <v/>
      </c>
      <c r="AU71" s="128" t="str">
        <f>IF(入力!AU71="","",入力!AU71)</f>
        <v/>
      </c>
      <c r="AV71" s="268" t="str">
        <f>IF(入力!AV71="","",入力!AV71)</f>
        <v/>
      </c>
      <c r="AW71" s="128" t="str">
        <f>IF(入力!AW71="","",入力!AW71)</f>
        <v/>
      </c>
      <c r="AX71" s="269" t="str">
        <f>IF(入力!AX71="","",入力!AX71)</f>
        <v/>
      </c>
    </row>
    <row r="72" spans="1:50">
      <c r="A72" s="96">
        <f>IF(入力!A72="","",入力!A72)</f>
        <v>59</v>
      </c>
      <c r="B72" s="185" t="str">
        <f>IF(入力!B72="","",入力!B72)</f>
        <v/>
      </c>
      <c r="C72" s="185" t="str">
        <f>IF(入力!C72="","",入力!C72)</f>
        <v/>
      </c>
      <c r="D72" s="227" t="str">
        <f>IF(入力!D72="","",入力!D72)</f>
        <v/>
      </c>
      <c r="E72" s="417" t="str">
        <f>IF(入力!E72="", IF(D72="","",DATEDIF(D72,入力!$C$3,"Y")),入力!E72)</f>
        <v/>
      </c>
      <c r="F72" s="353" t="str">
        <f>IF(入力!F72="","",入力!F72)</f>
        <v/>
      </c>
      <c r="G72" s="185" t="str">
        <f>IF(入力!G72="","",入力!G72)</f>
        <v/>
      </c>
      <c r="H72" s="185" t="str">
        <f>IF(入力!H72="","",入力!H72)</f>
        <v/>
      </c>
      <c r="I72" s="185" t="str">
        <f>IF(入力!I72="","",入力!I72)</f>
        <v/>
      </c>
      <c r="J72" s="185" t="str">
        <f>IF(入力!J72="","",入力!J72)</f>
        <v/>
      </c>
      <c r="K72" s="159" t="str">
        <f>IF(入力!K72="","",入力!K72)</f>
        <v/>
      </c>
      <c r="L72" s="83" t="str">
        <f>IF(入力!L72="","",入力!L72)</f>
        <v/>
      </c>
      <c r="M72" s="83" t="str">
        <f>IF(入力!M72="","",入力!M72)</f>
        <v/>
      </c>
      <c r="N72" s="83" t="str">
        <f>IF(入力!N72="","",入力!N72)</f>
        <v/>
      </c>
      <c r="O72" s="83" t="str">
        <f>IF(OR(入力!L72="",入力!M72="",入力!N72=""),"",(入力!L72-(入力!L72*(4.57/(1.0888-0.00153*(入力!M72+入力!N72))-4.142)*100)/100))</f>
        <v/>
      </c>
      <c r="P72" s="83" t="str">
        <f>IF(入力!P72="", IF(K72="","",L72/POWER(K72/100,2)),入力!P72)</f>
        <v/>
      </c>
      <c r="Q72" s="189" t="str">
        <f>IF(入力!Q72="","",入力!Q72)</f>
        <v/>
      </c>
      <c r="R72" s="244" t="str">
        <f>IF(入力!R72="","",入力!R72)</f>
        <v/>
      </c>
      <c r="S72" s="201" t="str">
        <f>IF(入力!S72="","",入力!S72)</f>
        <v/>
      </c>
      <c r="T72" s="200" t="str">
        <f>IF(入力!T72="","",入力!T72)</f>
        <v/>
      </c>
      <c r="U72" s="108" t="str">
        <f>IF(入力!U72="","",入力!U72)</f>
        <v/>
      </c>
      <c r="V72" s="109" t="str">
        <f>IF(入力!V72="","",入力!V72)</f>
        <v/>
      </c>
      <c r="W72" s="245" t="str">
        <f>IF(入力!W72="","",入力!W72)</f>
        <v/>
      </c>
      <c r="X72" s="246" t="str">
        <f>IF(入力!X72="","",入力!X72)</f>
        <v/>
      </c>
      <c r="Y72" s="206" t="str">
        <f>IF(入力!Y72="", IF(入力!W72="",IF(入力!X72="","",入力!X72-入力!Q72),IF(入力!X72="",入力!W72-入力!Q72,IF(入力!W72&gt;入力!X72,入力!W72-入力!Q72,入力!X72-入力!Q72))),入力!Y72)</f>
        <v/>
      </c>
      <c r="Z72" s="206" t="str">
        <f>IF(入力!Z72="","",入力!Z72)</f>
        <v/>
      </c>
      <c r="AA72" s="206" t="str">
        <f>IF(入力!AA72="","",入力!AA72)</f>
        <v/>
      </c>
      <c r="AB72" s="206" t="str">
        <f>IF(入力!AB72="", IF(入力!Z72="",IF(入力!AA72="","",入力!AA72-入力!Q72),IF(入力!AA72="",入力!Z72-入力!Q72,IF(入力!Z72&gt;入力!AA72,入力!Z72-入力!Q72,入力!AA72-入力!Q72))),入力!AB72)</f>
        <v/>
      </c>
      <c r="AC72" s="206" t="str">
        <f>IF(入力!AC72="","",入力!AC72)</f>
        <v/>
      </c>
      <c r="AD72" s="206" t="str">
        <f>IF(入力!AD72="","",入力!AD72)</f>
        <v/>
      </c>
      <c r="AE72" s="206" t="str">
        <f>IF(入力!AE72="", IF(入力!AC72="",IF(入力!AD72="","",入力!AD72-入力!Q72),IF(入力!AD72="",入力!AC72-入力!Q72,IF(入力!AC72&gt;入力!AD72,入力!AC72-入力!Q72,入力!AD72-入力!Q72))),入力!AE72)</f>
        <v/>
      </c>
      <c r="AF72" s="206" t="str">
        <f>IF(入力!AF72="","",入力!AF72)</f>
        <v/>
      </c>
      <c r="AG72" s="206" t="str">
        <f>IF(入力!AG72="","",入力!AG72)</f>
        <v/>
      </c>
      <c r="AH72" s="206" t="str">
        <f>IF(入力!AH72="", IF(入力!AF72="",IF(入力!AG72="","",入力!AG72-入力!Q72),IF(入力!AG72="",入力!AF72-入力!Q72,IF(入力!AF72&gt;入力!AG72,入力!AF72-入力!Q72,入力!AG72-入力!Q72))),入力!AH72)</f>
        <v/>
      </c>
      <c r="AI72" s="205" t="str">
        <f>IF(入力!AI72="","",入力!AI72)</f>
        <v/>
      </c>
      <c r="AJ72" s="126" t="str">
        <f>IF(入力!AJ72="","",入力!AJ72)</f>
        <v/>
      </c>
      <c r="AK72" s="202" t="str">
        <f>IF(入力!AK72="","",入力!AK72)</f>
        <v/>
      </c>
      <c r="AL72" s="204" t="str">
        <f>IF(入力!AL72="","",入力!AL72)</f>
        <v/>
      </c>
      <c r="AM72" s="510" t="str">
        <f>IF(入力!AM72="","",入力!AM72)</f>
        <v/>
      </c>
      <c r="AN72" s="244" t="str">
        <f>IF(入力!AN72="","",入力!AN72)</f>
        <v/>
      </c>
      <c r="AO72" s="510" t="str">
        <f>IF(入力!AO72="","",入力!AO72)</f>
        <v/>
      </c>
      <c r="AP72" s="244" t="str">
        <f>IF(入力!AP72="","",入力!AP72)</f>
        <v/>
      </c>
      <c r="AQ72" s="510" t="str">
        <f>IF(入力!AQ72="","",入力!AQ72)</f>
        <v/>
      </c>
      <c r="AR72" s="244" t="str">
        <f>IF(入力!AR72="","",入力!AR72)</f>
        <v/>
      </c>
      <c r="AS72" s="134" t="str">
        <f>IF(入力!AS72="","",入力!AS72)</f>
        <v/>
      </c>
      <c r="AT72" s="265" t="str">
        <f>IF(入力!AT72="","",入力!AT72)</f>
        <v/>
      </c>
      <c r="AU72" s="128" t="str">
        <f>IF(入力!AU72="","",入力!AU72)</f>
        <v/>
      </c>
      <c r="AV72" s="268" t="str">
        <f>IF(入力!AV72="","",入力!AV72)</f>
        <v/>
      </c>
      <c r="AW72" s="128" t="str">
        <f>IF(入力!AW72="","",入力!AW72)</f>
        <v/>
      </c>
      <c r="AX72" s="269" t="str">
        <f>IF(入力!AX72="","",入力!AX72)</f>
        <v/>
      </c>
    </row>
    <row r="73" spans="1:50" ht="14.25" thickBot="1">
      <c r="A73" s="99">
        <f>IF(入力!A73="","",入力!A73)</f>
        <v>60</v>
      </c>
      <c r="B73" s="209" t="str">
        <f>IF(入力!B73="","",入力!B73)</f>
        <v/>
      </c>
      <c r="C73" s="209" t="str">
        <f>IF(入力!C73="","",入力!C73)</f>
        <v/>
      </c>
      <c r="D73" s="228" t="str">
        <f>IF(入力!D73="","",入力!D73)</f>
        <v/>
      </c>
      <c r="E73" s="100" t="str">
        <f>IF(入力!E73="", IF(D73="","",DATEDIF(D73,入力!$C$3,"Y")),入力!E73)</f>
        <v/>
      </c>
      <c r="F73" s="100" t="str">
        <f>IF(入力!F73="","",入力!F73)</f>
        <v/>
      </c>
      <c r="G73" s="209" t="str">
        <f>IF(入力!G73="","",入力!G73)</f>
        <v/>
      </c>
      <c r="H73" s="209" t="str">
        <f>IF(入力!H73="","",入力!H73)</f>
        <v/>
      </c>
      <c r="I73" s="358" t="str">
        <f>IF(入力!I73="","",入力!I73)</f>
        <v/>
      </c>
      <c r="J73" s="358" t="str">
        <f>IF(入力!J73="","",入力!J73)</f>
        <v/>
      </c>
      <c r="K73" s="218" t="str">
        <f>IF(入力!K73="","",入力!K73)</f>
        <v/>
      </c>
      <c r="L73" s="219" t="str">
        <f>IF(入力!L73="","",入力!L73)</f>
        <v/>
      </c>
      <c r="M73" s="219" t="str">
        <f>IF(入力!M73="","",入力!M73)</f>
        <v/>
      </c>
      <c r="N73" s="219" t="str">
        <f>IF(入力!N73="","",入力!N73)</f>
        <v/>
      </c>
      <c r="O73" s="83" t="str">
        <f>IF(OR(入力!L73="",入力!M73="",入力!N73=""),"",(入力!L73-(入力!L73*(4.57/(1.0888-0.00153*(入力!M73+入力!N73))-4.142)*100)/100))</f>
        <v/>
      </c>
      <c r="P73" s="219" t="str">
        <f>IF(入力!P73="", IF(K73="","",L73/POWER(K73/100,2)),入力!P73)</f>
        <v/>
      </c>
      <c r="Q73" s="247" t="str">
        <f>IF(入力!Q73="","",入力!Q73)</f>
        <v/>
      </c>
      <c r="R73" s="220" t="str">
        <f>IF(入力!R73="","",入力!R73)</f>
        <v/>
      </c>
      <c r="S73" s="248" t="str">
        <f>IF(入力!S73="","",入力!S73)</f>
        <v/>
      </c>
      <c r="T73" s="360" t="str">
        <f>IF(入力!T73="","",入力!T73)</f>
        <v/>
      </c>
      <c r="U73" s="120" t="str">
        <f>IF(入力!U73="","",入力!U73)</f>
        <v/>
      </c>
      <c r="V73" s="359" t="str">
        <f>IF(入力!V73="","",入力!V73)</f>
        <v/>
      </c>
      <c r="W73" s="250" t="str">
        <f>IF(入力!W73="","",入力!W73)</f>
        <v/>
      </c>
      <c r="X73" s="253" t="str">
        <f>IF(入力!X73="","",入力!X73)</f>
        <v/>
      </c>
      <c r="Y73" s="251" t="str">
        <f>IF(入力!Y73="", IF(入力!W73="",IF(入力!X73="","",入力!X73-入力!Q73),IF(入力!X73="",入力!W73-入力!Q73,IF(入力!W73&gt;入力!X73,入力!W73-入力!Q73,入力!X73-入力!Q73))),入力!Y73)</f>
        <v/>
      </c>
      <c r="Z73" s="251" t="str">
        <f>IF(入力!Z73="","",入力!Z73)</f>
        <v/>
      </c>
      <c r="AA73" s="251" t="str">
        <f>IF(入力!AA73="","",入力!AA73)</f>
        <v/>
      </c>
      <c r="AB73" s="251" t="str">
        <f>IF(入力!AB73="", IF(入力!Z73="",IF(入力!AA73="","",入力!AA73-入力!Q73),IF(入力!AA73="",入力!Z73-入力!Q73,IF(入力!Z73&gt;入力!AA73,入力!Z73-入力!Q73,入力!AA73-入力!Q73))),入力!AB73)</f>
        <v/>
      </c>
      <c r="AC73" s="251" t="str">
        <f>IF(入力!AC73="","",入力!AC73)</f>
        <v/>
      </c>
      <c r="AD73" s="251" t="str">
        <f>IF(入力!AD73="","",入力!AD73)</f>
        <v/>
      </c>
      <c r="AE73" s="251" t="str">
        <f>IF(入力!AE73="", IF(入力!AC73="",IF(入力!AD73="","",入力!AD73-入力!Q73),IF(入力!AD73="",入力!AC73-入力!Q73,IF(入力!AC73&gt;入力!AD73,入力!AC73-入力!Q73,入力!AD73-入力!Q73))),入力!AE73)</f>
        <v/>
      </c>
      <c r="AF73" s="251" t="str">
        <f>IF(入力!AF73="","",入力!AF73)</f>
        <v/>
      </c>
      <c r="AG73" s="251" t="str">
        <f>IF(入力!AG73="","",入力!AG73)</f>
        <v/>
      </c>
      <c r="AH73" s="206" t="str">
        <f>IF(入力!AH73="", IF(入力!AF73="",IF(入力!AG73="","",入力!AG73-入力!Q73),IF(入力!AG73="",入力!AF73-入力!Q73,IF(入力!AF73&gt;入力!AG73,入力!AF73-入力!Q73,入力!AG73-入力!Q73))),入力!AH73)</f>
        <v/>
      </c>
      <c r="AI73" s="249" t="str">
        <f>IF(入力!AI73="","",入力!AI73)</f>
        <v/>
      </c>
      <c r="AJ73" s="237" t="str">
        <f>IF(入力!AJ73="","",入力!AJ73)</f>
        <v/>
      </c>
      <c r="AK73" s="221" t="str">
        <f>IF(入力!AK73="","",入力!AK73)</f>
        <v/>
      </c>
      <c r="AL73" s="222" t="str">
        <f>IF(入力!AL73="","",入力!AL73)</f>
        <v/>
      </c>
      <c r="AM73" s="511" t="str">
        <f>IF(入力!AM73="","",入力!AM73)</f>
        <v/>
      </c>
      <c r="AN73" s="220" t="str">
        <f>IF(入力!AN73="","",入力!AN73)</f>
        <v/>
      </c>
      <c r="AO73" s="511" t="str">
        <f>IF(入力!AO73="","",入力!AO73)</f>
        <v/>
      </c>
      <c r="AP73" s="220" t="str">
        <f>IF(入力!AP73="","",入力!AP73)</f>
        <v/>
      </c>
      <c r="AQ73" s="511" t="str">
        <f>IF(入力!AQ73="","",入力!AQ73)</f>
        <v/>
      </c>
      <c r="AR73" s="220" t="str">
        <f>IF(入力!AR73="","",入力!AR73)</f>
        <v/>
      </c>
      <c r="AS73" s="250" t="str">
        <f>IF(入力!AS73="","",入力!AS73)</f>
        <v/>
      </c>
      <c r="AT73" s="361" t="str">
        <f>IF(入力!AT73="","",入力!AT73)</f>
        <v/>
      </c>
      <c r="AU73" s="362" t="str">
        <f>IF(入力!AU73="","",入力!AU73)</f>
        <v/>
      </c>
      <c r="AV73" s="363" t="str">
        <f>IF(入力!AV73="","",入力!AV73)</f>
        <v/>
      </c>
      <c r="AW73" s="362" t="str">
        <f>IF(入力!AW73="","",入力!AW73)</f>
        <v/>
      </c>
      <c r="AX73" s="364" t="str">
        <f>IF(入力!AX73="","",入力!AX73)</f>
        <v/>
      </c>
    </row>
    <row r="74" spans="1:50" ht="14.25" thickTop="1">
      <c r="A74" s="266"/>
      <c r="B74" s="267"/>
      <c r="C74" s="267"/>
      <c r="D74" s="267"/>
      <c r="E74" s="267"/>
      <c r="F74" s="267"/>
      <c r="G74" s="267"/>
      <c r="H74" s="356"/>
      <c r="I74" s="626" t="s">
        <v>55</v>
      </c>
      <c r="J74" s="716"/>
      <c r="K74" s="439">
        <f>IF(COUNTBLANK(K14:K73)=60,"",AVERAGE(K14:K73))</f>
        <v>171.3</v>
      </c>
      <c r="L74" s="448">
        <f t="shared" ref="L74:AX74" si="0">IF(COUNTBLANK(L14:L73)=60,"",AVERAGE(L14:L73))</f>
        <v>58.980000000000004</v>
      </c>
      <c r="M74" s="448">
        <f t="shared" si="0"/>
        <v>13.5</v>
      </c>
      <c r="N74" s="448">
        <f t="shared" si="0"/>
        <v>12.8</v>
      </c>
      <c r="O74" s="448">
        <f t="shared" si="0"/>
        <v>46.085446998473152</v>
      </c>
      <c r="P74" s="448">
        <f t="shared" si="0"/>
        <v>20.133706792077213</v>
      </c>
      <c r="Q74" s="448">
        <f t="shared" si="0"/>
        <v>224.2</v>
      </c>
      <c r="R74" s="437">
        <f t="shared" si="0"/>
        <v>221.6</v>
      </c>
      <c r="S74" s="448">
        <f t="shared" si="0"/>
        <v>3.4079999999999999</v>
      </c>
      <c r="T74" s="437">
        <f t="shared" si="0"/>
        <v>3.4119999999999999</v>
      </c>
      <c r="U74" s="439">
        <f t="shared" si="0"/>
        <v>5.2139999999999995</v>
      </c>
      <c r="V74" s="448">
        <f t="shared" si="0"/>
        <v>5.0399999999999991</v>
      </c>
      <c r="W74" s="439">
        <f t="shared" si="0"/>
        <v>275.60000000000002</v>
      </c>
      <c r="X74" s="448">
        <f t="shared" si="0"/>
        <v>275.8</v>
      </c>
      <c r="Y74" s="448">
        <f t="shared" si="0"/>
        <v>53</v>
      </c>
      <c r="Z74" s="448">
        <f t="shared" si="0"/>
        <v>284.8</v>
      </c>
      <c r="AA74" s="448">
        <f t="shared" si="0"/>
        <v>285.60000000000002</v>
      </c>
      <c r="AB74" s="448">
        <f t="shared" si="0"/>
        <v>62.2</v>
      </c>
      <c r="AC74" s="448">
        <f t="shared" si="0"/>
        <v>271.2</v>
      </c>
      <c r="AD74" s="448">
        <f t="shared" si="0"/>
        <v>271.60000000000002</v>
      </c>
      <c r="AE74" s="448">
        <f t="shared" si="0"/>
        <v>48.8</v>
      </c>
      <c r="AF74" s="448">
        <f t="shared" si="0"/>
        <v>272.2</v>
      </c>
      <c r="AG74" s="448">
        <f t="shared" si="0"/>
        <v>269.8</v>
      </c>
      <c r="AH74" s="448">
        <f t="shared" si="0"/>
        <v>48.2</v>
      </c>
      <c r="AI74" s="448">
        <f t="shared" si="0"/>
        <v>7.1099999999999994</v>
      </c>
      <c r="AJ74" s="437">
        <f t="shared" si="0"/>
        <v>6.9099999999999993</v>
      </c>
      <c r="AK74" s="439">
        <f t="shared" si="0"/>
        <v>8.9</v>
      </c>
      <c r="AL74" s="466">
        <f t="shared" si="0"/>
        <v>9.76</v>
      </c>
      <c r="AM74" s="443">
        <f t="shared" si="0"/>
        <v>9.3000000000000007</v>
      </c>
      <c r="AN74" s="466">
        <f t="shared" si="0"/>
        <v>4.4000000000000004</v>
      </c>
      <c r="AO74" s="443">
        <f t="shared" si="0"/>
        <v>179.2</v>
      </c>
      <c r="AP74" s="466">
        <f t="shared" si="0"/>
        <v>11</v>
      </c>
      <c r="AQ74" s="443">
        <f t="shared" si="0"/>
        <v>85.6</v>
      </c>
      <c r="AR74" s="437">
        <f t="shared" si="0"/>
        <v>87</v>
      </c>
      <c r="AS74" s="439">
        <f t="shared" si="0"/>
        <v>920</v>
      </c>
      <c r="AT74" s="437">
        <f t="shared" si="0"/>
        <v>29.4</v>
      </c>
      <c r="AU74" s="439">
        <f t="shared" si="0"/>
        <v>33.940000000000005</v>
      </c>
      <c r="AV74" s="448">
        <f t="shared" si="0"/>
        <v>31.339999999999996</v>
      </c>
      <c r="AW74" s="448">
        <f t="shared" si="0"/>
        <v>32.900000000000006</v>
      </c>
      <c r="AX74" s="461">
        <f t="shared" si="0"/>
        <v>32.1</v>
      </c>
    </row>
    <row r="75" spans="1:50">
      <c r="A75" s="266"/>
      <c r="B75" s="267"/>
      <c r="C75" s="267"/>
      <c r="D75" s="267"/>
      <c r="E75" s="267"/>
      <c r="F75" s="267"/>
      <c r="G75" s="267"/>
      <c r="H75" s="267"/>
      <c r="I75" s="628" t="s">
        <v>56</v>
      </c>
      <c r="J75" s="629"/>
      <c r="K75" s="440">
        <f>IF(COUNTBLANK(K14:K73)=60,"",IF(COUNTBLANK(K14:K73)=59,"",STDEV(K14:K73)))</f>
        <v>6.1514225996915952</v>
      </c>
      <c r="L75" s="449">
        <f t="shared" ref="L75:AX75" si="1">IF(COUNTBLANK(L14:L73)=60,"",IF(COUNTBLANK(L14:L73)=59,"",STDEV(L14:L73)))</f>
        <v>5.3241900792513821</v>
      </c>
      <c r="M75" s="449">
        <f t="shared" si="1"/>
        <v>3.5531676008879738</v>
      </c>
      <c r="N75" s="449">
        <f t="shared" si="1"/>
        <v>3.0331501776206182</v>
      </c>
      <c r="O75" s="449">
        <f t="shared" si="1"/>
        <v>2.6396297659253913</v>
      </c>
      <c r="P75" s="449">
        <f t="shared" si="1"/>
        <v>2.0445106429584605</v>
      </c>
      <c r="Q75" s="449">
        <f t="shared" si="1"/>
        <v>8.2204014500507867</v>
      </c>
      <c r="R75" s="444">
        <f t="shared" si="1"/>
        <v>8.5249633430298637</v>
      </c>
      <c r="S75" s="449">
        <f t="shared" si="1"/>
        <v>0.12194260945215965</v>
      </c>
      <c r="T75" s="444">
        <f t="shared" si="1"/>
        <v>0.17683325479106304</v>
      </c>
      <c r="U75" s="440">
        <f t="shared" si="1"/>
        <v>0.191911437908242</v>
      </c>
      <c r="V75" s="449">
        <f t="shared" si="1"/>
        <v>0.24392621835302369</v>
      </c>
      <c r="W75" s="440">
        <f t="shared" si="1"/>
        <v>4.1593268686174341</v>
      </c>
      <c r="X75" s="449">
        <f t="shared" si="1"/>
        <v>1.9235384061663781</v>
      </c>
      <c r="Y75" s="449">
        <f t="shared" si="1"/>
        <v>6.0930288034769706</v>
      </c>
      <c r="Z75" s="449">
        <f t="shared" si="1"/>
        <v>4.2661458015399676</v>
      </c>
      <c r="AA75" s="449">
        <f t="shared" si="1"/>
        <v>7.1274118724823889</v>
      </c>
      <c r="AB75" s="449">
        <f t="shared" si="1"/>
        <v>7.2163009915052614</v>
      </c>
      <c r="AC75" s="449">
        <f t="shared" si="1"/>
        <v>4.8166378315166165</v>
      </c>
      <c r="AD75" s="449">
        <f t="shared" si="1"/>
        <v>4.0373258476376304</v>
      </c>
      <c r="AE75" s="449">
        <f t="shared" si="1"/>
        <v>5.5520266569965075</v>
      </c>
      <c r="AF75" s="449">
        <f t="shared" si="1"/>
        <v>3.9623225512314226</v>
      </c>
      <c r="AG75" s="449">
        <f t="shared" si="1"/>
        <v>3.5637059362406838</v>
      </c>
      <c r="AH75" s="449">
        <f t="shared" si="1"/>
        <v>5.2273320154740333</v>
      </c>
      <c r="AI75" s="449">
        <f t="shared" si="1"/>
        <v>0.70593909085699602</v>
      </c>
      <c r="AJ75" s="444">
        <f t="shared" si="1"/>
        <v>0.60592903874959603</v>
      </c>
      <c r="AK75" s="440">
        <f t="shared" si="1"/>
        <v>1.454303957224897</v>
      </c>
      <c r="AL75" s="513">
        <f t="shared" si="1"/>
        <v>1.6712270940838754</v>
      </c>
      <c r="AM75" s="444">
        <f t="shared" si="1"/>
        <v>11.267209059922514</v>
      </c>
      <c r="AN75" s="513">
        <f t="shared" si="1"/>
        <v>6.5038450166036395</v>
      </c>
      <c r="AO75" s="444">
        <f t="shared" si="1"/>
        <v>20.38872237291972</v>
      </c>
      <c r="AP75" s="513">
        <f t="shared" si="1"/>
        <v>7.810249675906654</v>
      </c>
      <c r="AQ75" s="444">
        <f t="shared" si="1"/>
        <v>2.8809720581774605</v>
      </c>
      <c r="AR75" s="444">
        <f t="shared" si="1"/>
        <v>2.9154759474226504</v>
      </c>
      <c r="AS75" s="440">
        <f t="shared" si="1"/>
        <v>308.54497241083027</v>
      </c>
      <c r="AT75" s="444">
        <f t="shared" si="1"/>
        <v>4.1593268686170788</v>
      </c>
      <c r="AU75" s="440">
        <f t="shared" si="1"/>
        <v>2.7987497208574861</v>
      </c>
      <c r="AV75" s="449">
        <f t="shared" si="1"/>
        <v>4.7542612465030034</v>
      </c>
      <c r="AW75" s="449">
        <f t="shared" si="1"/>
        <v>4.7973951265243562</v>
      </c>
      <c r="AX75" s="258">
        <f t="shared" si="1"/>
        <v>3.9585350825778778</v>
      </c>
    </row>
    <row r="76" spans="1:50">
      <c r="A76" s="266"/>
      <c r="B76" s="267"/>
      <c r="C76" s="267"/>
      <c r="D76" s="267"/>
      <c r="E76" s="267"/>
      <c r="F76" s="267"/>
      <c r="G76" s="267"/>
      <c r="H76" s="267"/>
      <c r="I76" s="628" t="s">
        <v>232</v>
      </c>
      <c r="J76" s="629"/>
      <c r="K76" s="440">
        <f>IF(COUNTBLANK(K14:K73)=60,"",MAX(K14:K73))</f>
        <v>181.5</v>
      </c>
      <c r="L76" s="449">
        <f>IF(COUNTBLANK(L14:L73)=60,"",MIN(L14:L73))</f>
        <v>54.1</v>
      </c>
      <c r="M76" s="449">
        <f t="shared" ref="M76:P76" si="2">IF(COUNTBLANK(M14:M73)=60,"",MIN(M14:M73))</f>
        <v>8.5</v>
      </c>
      <c r="N76" s="449">
        <f t="shared" si="2"/>
        <v>9.5</v>
      </c>
      <c r="O76" s="449">
        <f t="shared" si="2"/>
        <v>43.354661283474769</v>
      </c>
      <c r="P76" s="449">
        <f t="shared" si="2"/>
        <v>18.34014019645744</v>
      </c>
      <c r="Q76" s="449">
        <f>IF(COUNTBLANK(Q14:Q73)=60,"",MAX(Q14:Q73))</f>
        <v>237</v>
      </c>
      <c r="R76" s="436">
        <f>IF(COUNTBLANK(R14:R73)=60,"",MAX(R14:R73))</f>
        <v>234</v>
      </c>
      <c r="S76" s="449">
        <f t="shared" ref="S76:V76" si="3">IF(COUNTBLANK(S14:S73)=60,"",MIN(S14:S73))</f>
        <v>3.29</v>
      </c>
      <c r="T76" s="436">
        <f t="shared" si="3"/>
        <v>3.24</v>
      </c>
      <c r="U76" s="440">
        <f t="shared" si="3"/>
        <v>4.99</v>
      </c>
      <c r="V76" s="449">
        <f t="shared" si="3"/>
        <v>4.87</v>
      </c>
      <c r="W76" s="440">
        <f>IF(COUNTBLANK(W14:W73)=60,"",MAX(W14:W73))</f>
        <v>281</v>
      </c>
      <c r="X76" s="449">
        <f t="shared" ref="X76:AX76" si="4">IF(COUNTBLANK(X14:X73)=60,"",MAX(X14:X73))</f>
        <v>278</v>
      </c>
      <c r="Y76" s="449">
        <f t="shared" si="4"/>
        <v>59</v>
      </c>
      <c r="Z76" s="449">
        <f t="shared" si="4"/>
        <v>291</v>
      </c>
      <c r="AA76" s="449">
        <f t="shared" si="4"/>
        <v>297</v>
      </c>
      <c r="AB76" s="449">
        <f t="shared" si="4"/>
        <v>69</v>
      </c>
      <c r="AC76" s="449">
        <f t="shared" si="4"/>
        <v>278</v>
      </c>
      <c r="AD76" s="449">
        <f t="shared" si="4"/>
        <v>276</v>
      </c>
      <c r="AE76" s="449">
        <f t="shared" si="4"/>
        <v>52.5</v>
      </c>
      <c r="AF76" s="449">
        <f t="shared" si="4"/>
        <v>277</v>
      </c>
      <c r="AG76" s="449">
        <f t="shared" si="4"/>
        <v>275</v>
      </c>
      <c r="AH76" s="449">
        <f t="shared" si="4"/>
        <v>51.5</v>
      </c>
      <c r="AI76" s="449">
        <f t="shared" si="4"/>
        <v>7.81</v>
      </c>
      <c r="AJ76" s="436">
        <f t="shared" si="4"/>
        <v>7.79</v>
      </c>
      <c r="AK76" s="440">
        <f t="shared" si="4"/>
        <v>10.7</v>
      </c>
      <c r="AL76" s="513">
        <f t="shared" si="4"/>
        <v>12.6</v>
      </c>
      <c r="AM76" s="444">
        <f t="shared" si="4"/>
        <v>16</v>
      </c>
      <c r="AN76" s="513">
        <f t="shared" si="4"/>
        <v>12</v>
      </c>
      <c r="AO76" s="444">
        <f t="shared" si="4"/>
        <v>207</v>
      </c>
      <c r="AP76" s="513">
        <f t="shared" si="4"/>
        <v>22</v>
      </c>
      <c r="AQ76" s="444">
        <f t="shared" si="4"/>
        <v>90</v>
      </c>
      <c r="AR76" s="436">
        <f t="shared" si="4"/>
        <v>89</v>
      </c>
      <c r="AS76" s="440">
        <f t="shared" si="4"/>
        <v>1320</v>
      </c>
      <c r="AT76" s="436">
        <f t="shared" si="4"/>
        <v>34</v>
      </c>
      <c r="AU76" s="440">
        <f t="shared" si="4"/>
        <v>38.700000000000003</v>
      </c>
      <c r="AV76" s="449">
        <f t="shared" si="4"/>
        <v>37.6</v>
      </c>
      <c r="AW76" s="449">
        <f t="shared" si="4"/>
        <v>39.9</v>
      </c>
      <c r="AX76" s="258">
        <f t="shared" si="4"/>
        <v>38.200000000000003</v>
      </c>
    </row>
    <row r="77" spans="1:50">
      <c r="A77" s="266"/>
      <c r="B77" s="267"/>
      <c r="C77" s="267"/>
      <c r="D77" s="267"/>
      <c r="E77" s="267"/>
      <c r="F77" s="267"/>
      <c r="G77" s="267"/>
      <c r="H77" s="267"/>
      <c r="I77" s="628" t="s">
        <v>233</v>
      </c>
      <c r="J77" s="629"/>
      <c r="K77" s="441">
        <f>IF(COUNTBLANK(K14:K73)=60,"",MIN(K14:K73))</f>
        <v>166.9</v>
      </c>
      <c r="L77" s="451">
        <f t="shared" ref="L77:O77" si="5">IF(COUNTBLANK(L14:L73)=60,"",MAX(L14:L73))</f>
        <v>65.7</v>
      </c>
      <c r="M77" s="451">
        <f t="shared" si="5"/>
        <v>16.5</v>
      </c>
      <c r="N77" s="451">
        <f t="shared" si="5"/>
        <v>17.5</v>
      </c>
      <c r="O77" s="451">
        <f t="shared" si="5"/>
        <v>50.142259011272785</v>
      </c>
      <c r="P77" s="451">
        <f>IF(COUNTBLANK(P14:P73)=60,"",MAX(P14:P73))</f>
        <v>23.585913214609196</v>
      </c>
      <c r="Q77" s="451">
        <f>IF(COUNTBLANK(Q14:Q73)=60,"",MIN(Q14:Q73))</f>
        <v>218.5</v>
      </c>
      <c r="R77" s="438">
        <f>IF(COUNTBLANK(R14:R73)=60,"",MIN(R14:R73))</f>
        <v>214.5</v>
      </c>
      <c r="S77" s="451">
        <f t="shared" ref="S77:V77" si="6">IF(COUNTBLANK(S14:S73)=60,"",MAX(S14:S73))</f>
        <v>3.61</v>
      </c>
      <c r="T77" s="438">
        <f t="shared" si="6"/>
        <v>3.69</v>
      </c>
      <c r="U77" s="441">
        <f t="shared" si="6"/>
        <v>5.38</v>
      </c>
      <c r="V77" s="451">
        <f t="shared" si="6"/>
        <v>5.47</v>
      </c>
      <c r="W77" s="441">
        <f t="shared" ref="W77:AB77" si="7">IF(COUNTBLANK(W14:W73)=60,"",MIN(W14:W73))</f>
        <v>270</v>
      </c>
      <c r="X77" s="451">
        <f t="shared" si="7"/>
        <v>273</v>
      </c>
      <c r="Y77" s="449">
        <f t="shared" si="7"/>
        <v>44</v>
      </c>
      <c r="Z77" s="449">
        <f t="shared" si="7"/>
        <v>281</v>
      </c>
      <c r="AA77" s="449">
        <f t="shared" si="7"/>
        <v>278</v>
      </c>
      <c r="AB77" s="449">
        <f t="shared" si="7"/>
        <v>50</v>
      </c>
      <c r="AC77" s="449">
        <f t="shared" ref="AC77:AL77" si="8">IF(COUNTBLANK(AC14:AC73)=60,"",MIN(AC14:AC73))</f>
        <v>266</v>
      </c>
      <c r="AD77" s="449">
        <f t="shared" si="8"/>
        <v>266</v>
      </c>
      <c r="AE77" s="449">
        <f t="shared" si="8"/>
        <v>39</v>
      </c>
      <c r="AF77" s="449">
        <f t="shared" si="8"/>
        <v>269</v>
      </c>
      <c r="AG77" s="449">
        <f t="shared" si="8"/>
        <v>266</v>
      </c>
      <c r="AH77" s="449">
        <f t="shared" si="8"/>
        <v>39</v>
      </c>
      <c r="AI77" s="449">
        <f t="shared" si="8"/>
        <v>6.02</v>
      </c>
      <c r="AJ77" s="436">
        <f t="shared" si="8"/>
        <v>6.09</v>
      </c>
      <c r="AK77" s="440">
        <f t="shared" si="8"/>
        <v>7.4</v>
      </c>
      <c r="AL77" s="513">
        <f t="shared" si="8"/>
        <v>8.1999999999999993</v>
      </c>
      <c r="AM77" s="444">
        <f t="shared" ref="AM77:AP77" si="9">IF(COUNTBLANK(AM14:AM73)=60,"",MIN(AM14:AM73))</f>
        <v>-10</v>
      </c>
      <c r="AN77" s="513">
        <f t="shared" si="9"/>
        <v>-6</v>
      </c>
      <c r="AO77" s="444">
        <f t="shared" si="9"/>
        <v>153</v>
      </c>
      <c r="AP77" s="513">
        <f t="shared" si="9"/>
        <v>3</v>
      </c>
      <c r="AQ77" s="444">
        <f t="shared" ref="AQ77:AW77" si="10">IF(COUNTBLANK(AQ14:AQ73)=60,"",MIN(AQ14:AQ73))</f>
        <v>82</v>
      </c>
      <c r="AR77" s="436">
        <f t="shared" si="10"/>
        <v>82</v>
      </c>
      <c r="AS77" s="440">
        <f t="shared" si="10"/>
        <v>480</v>
      </c>
      <c r="AT77" s="436">
        <f t="shared" si="10"/>
        <v>25</v>
      </c>
      <c r="AU77" s="440">
        <f t="shared" si="10"/>
        <v>31.8</v>
      </c>
      <c r="AV77" s="449">
        <f t="shared" si="10"/>
        <v>25.1</v>
      </c>
      <c r="AW77" s="449">
        <f t="shared" si="10"/>
        <v>26.4</v>
      </c>
      <c r="AX77" s="258">
        <f>IF(COUNTBLANK(AX14:AX73)=60,"",MIN(AX14:AX73))</f>
        <v>29</v>
      </c>
    </row>
    <row r="78" spans="1:50">
      <c r="A78" s="266"/>
      <c r="B78" s="267"/>
      <c r="C78" s="267"/>
      <c r="D78" s="267"/>
      <c r="E78" s="267"/>
      <c r="F78" s="267"/>
      <c r="G78" s="267"/>
      <c r="H78" s="267"/>
      <c r="I78" s="628" t="s">
        <v>72</v>
      </c>
      <c r="J78" s="629"/>
      <c r="K78" s="440">
        <f>IF(COUNTBLANK(K14:K73)=60,"",MEDIAN(K14:K73))</f>
        <v>167.9</v>
      </c>
      <c r="L78" s="449">
        <f t="shared" ref="L78:AW78" si="11">IF(COUNTBLANK(L14:L73)=60,"",MEDIAN(L14:L73))</f>
        <v>56.8</v>
      </c>
      <c r="M78" s="449">
        <f t="shared" si="11"/>
        <v>15.5</v>
      </c>
      <c r="N78" s="449">
        <f t="shared" si="11"/>
        <v>12.5</v>
      </c>
      <c r="O78" s="449">
        <f t="shared" si="11"/>
        <v>45.207662426048067</v>
      </c>
      <c r="P78" s="449">
        <f t="shared" si="11"/>
        <v>19.306513671652667</v>
      </c>
      <c r="Q78" s="449">
        <f t="shared" si="11"/>
        <v>219</v>
      </c>
      <c r="R78" s="436">
        <f t="shared" si="11"/>
        <v>216.5</v>
      </c>
      <c r="S78" s="449">
        <f t="shared" si="11"/>
        <v>3.4</v>
      </c>
      <c r="T78" s="436">
        <f t="shared" si="11"/>
        <v>3.41</v>
      </c>
      <c r="U78" s="440">
        <f t="shared" si="11"/>
        <v>5.33</v>
      </c>
      <c r="V78" s="449">
        <f t="shared" si="11"/>
        <v>4.97</v>
      </c>
      <c r="W78" s="440">
        <f t="shared" si="11"/>
        <v>275</v>
      </c>
      <c r="X78" s="449">
        <f t="shared" si="11"/>
        <v>276</v>
      </c>
      <c r="Y78" s="449">
        <f t="shared" si="11"/>
        <v>54.5</v>
      </c>
      <c r="Z78" s="449">
        <f t="shared" si="11"/>
        <v>284</v>
      </c>
      <c r="AA78" s="449">
        <f t="shared" si="11"/>
        <v>283</v>
      </c>
      <c r="AB78" s="449">
        <f t="shared" si="11"/>
        <v>64.5</v>
      </c>
      <c r="AC78" s="449">
        <f t="shared" si="11"/>
        <v>270</v>
      </c>
      <c r="AD78" s="449">
        <f t="shared" si="11"/>
        <v>271</v>
      </c>
      <c r="AE78" s="449">
        <f t="shared" si="11"/>
        <v>51</v>
      </c>
      <c r="AF78" s="449">
        <f t="shared" si="11"/>
        <v>270</v>
      </c>
      <c r="AG78" s="449">
        <f t="shared" si="11"/>
        <v>270</v>
      </c>
      <c r="AH78" s="449">
        <f t="shared" si="11"/>
        <v>50.5</v>
      </c>
      <c r="AI78" s="449">
        <f t="shared" si="11"/>
        <v>7.18</v>
      </c>
      <c r="AJ78" s="436">
        <f t="shared" si="11"/>
        <v>6.91</v>
      </c>
      <c r="AK78" s="440">
        <f t="shared" si="11"/>
        <v>9.5</v>
      </c>
      <c r="AL78" s="513">
        <f t="shared" si="11"/>
        <v>9.3000000000000007</v>
      </c>
      <c r="AM78" s="444">
        <f t="shared" si="11"/>
        <v>16</v>
      </c>
      <c r="AN78" s="513">
        <f t="shared" si="11"/>
        <v>5</v>
      </c>
      <c r="AO78" s="444">
        <f t="shared" si="11"/>
        <v>180</v>
      </c>
      <c r="AP78" s="513">
        <f t="shared" si="11"/>
        <v>12</v>
      </c>
      <c r="AQ78" s="444">
        <f t="shared" si="11"/>
        <v>85</v>
      </c>
      <c r="AR78" s="436">
        <f t="shared" si="11"/>
        <v>88</v>
      </c>
      <c r="AS78" s="440">
        <f t="shared" si="11"/>
        <v>1000</v>
      </c>
      <c r="AT78" s="436">
        <f t="shared" si="11"/>
        <v>31</v>
      </c>
      <c r="AU78" s="440">
        <f t="shared" si="11"/>
        <v>33.1</v>
      </c>
      <c r="AV78" s="449">
        <f t="shared" si="11"/>
        <v>30.9</v>
      </c>
      <c r="AW78" s="449">
        <f t="shared" si="11"/>
        <v>32.799999999999997</v>
      </c>
      <c r="AX78" s="258">
        <f>IF(COUNTBLANK(AX14:AX73)=60,"",MEDIAN(AX14:AX73))</f>
        <v>30</v>
      </c>
    </row>
    <row r="79" spans="1:50" ht="14.25" thickBot="1">
      <c r="A79" s="266"/>
      <c r="B79" s="267"/>
      <c r="C79" s="267"/>
      <c r="D79" s="267"/>
      <c r="E79" s="267"/>
      <c r="F79" s="267"/>
      <c r="G79" s="267"/>
      <c r="H79" s="356"/>
      <c r="I79" s="622" t="s">
        <v>234</v>
      </c>
      <c r="J79" s="623"/>
      <c r="K79" s="442">
        <f>IF(COUNTBLANK(K14:K73)=60,"",IF(COUNTBLANK(K14:K73)=59,"",VAR(K14:K73)))</f>
        <v>37.839999999996508</v>
      </c>
      <c r="L79" s="450">
        <f t="shared" ref="L79:AX79" si="12">IF(COUNTBLANK(L14:L73)=60,"",IF(COUNTBLANK(L14:L73)=59,"",VAR(L14:L73)))</f>
        <v>28.346999999998843</v>
      </c>
      <c r="M79" s="450">
        <f t="shared" si="12"/>
        <v>12.625</v>
      </c>
      <c r="N79" s="450">
        <f t="shared" si="12"/>
        <v>9.1999999999999886</v>
      </c>
      <c r="O79" s="450">
        <f t="shared" si="12"/>
        <v>6.9676453011593367</v>
      </c>
      <c r="P79" s="450">
        <f t="shared" si="12"/>
        <v>4.1800237691704183</v>
      </c>
      <c r="Q79" s="450">
        <f t="shared" si="12"/>
        <v>67.57499999999709</v>
      </c>
      <c r="R79" s="446">
        <f t="shared" si="12"/>
        <v>72.67500000000291</v>
      </c>
      <c r="S79" s="450">
        <f t="shared" si="12"/>
        <v>1.4870000000001937E-2</v>
      </c>
      <c r="T79" s="446">
        <f t="shared" si="12"/>
        <v>3.1270000000001019E-2</v>
      </c>
      <c r="U79" s="442">
        <f t="shared" si="12"/>
        <v>3.6830000000009022E-2</v>
      </c>
      <c r="V79" s="450">
        <f t="shared" si="12"/>
        <v>5.9500000000006992E-2</v>
      </c>
      <c r="W79" s="442">
        <f t="shared" si="12"/>
        <v>17.30000000000291</v>
      </c>
      <c r="X79" s="450">
        <f t="shared" si="12"/>
        <v>3.6999999999970896</v>
      </c>
      <c r="Y79" s="450">
        <f t="shared" si="12"/>
        <v>37.125</v>
      </c>
      <c r="Z79" s="450">
        <f t="shared" si="12"/>
        <v>18.19999999999709</v>
      </c>
      <c r="AA79" s="450">
        <f t="shared" si="12"/>
        <v>50.80000000000291</v>
      </c>
      <c r="AB79" s="450">
        <f t="shared" si="12"/>
        <v>52.074999999999818</v>
      </c>
      <c r="AC79" s="450">
        <f t="shared" si="12"/>
        <v>23.19999999999709</v>
      </c>
      <c r="AD79" s="450">
        <f t="shared" si="12"/>
        <v>16.30000000000291</v>
      </c>
      <c r="AE79" s="450">
        <f t="shared" si="12"/>
        <v>30.824999999999818</v>
      </c>
      <c r="AF79" s="450">
        <f t="shared" si="12"/>
        <v>15.69999999999709</v>
      </c>
      <c r="AG79" s="450">
        <f t="shared" si="12"/>
        <v>12.69999999999709</v>
      </c>
      <c r="AH79" s="450">
        <f t="shared" si="12"/>
        <v>27.324999999999818</v>
      </c>
      <c r="AI79" s="450">
        <f t="shared" si="12"/>
        <v>0.49835000000000207</v>
      </c>
      <c r="AJ79" s="446">
        <f t="shared" si="12"/>
        <v>0.36715000000000941</v>
      </c>
      <c r="AK79" s="442">
        <f t="shared" si="12"/>
        <v>2.1149999999999949</v>
      </c>
      <c r="AL79" s="450">
        <f t="shared" si="12"/>
        <v>2.7930000000000348</v>
      </c>
      <c r="AM79" s="442">
        <f t="shared" si="12"/>
        <v>126.95</v>
      </c>
      <c r="AN79" s="514">
        <f t="shared" si="12"/>
        <v>42.3</v>
      </c>
      <c r="AO79" s="446">
        <f t="shared" si="12"/>
        <v>415.69999999999709</v>
      </c>
      <c r="AP79" s="514">
        <f t="shared" si="12"/>
        <v>61</v>
      </c>
      <c r="AQ79" s="446">
        <f t="shared" si="12"/>
        <v>8.2999999999992724</v>
      </c>
      <c r="AR79" s="446">
        <f t="shared" si="12"/>
        <v>8.5</v>
      </c>
      <c r="AS79" s="442">
        <f t="shared" si="12"/>
        <v>95200</v>
      </c>
      <c r="AT79" s="446">
        <f t="shared" si="12"/>
        <v>17.299999999999955</v>
      </c>
      <c r="AU79" s="442">
        <f t="shared" si="12"/>
        <v>7.8329999999998563</v>
      </c>
      <c r="AV79" s="450">
        <f t="shared" si="12"/>
        <v>22.603000000000293</v>
      </c>
      <c r="AW79" s="450">
        <f t="shared" si="12"/>
        <v>23.014999999999645</v>
      </c>
      <c r="AX79" s="282">
        <f t="shared" si="12"/>
        <v>15.669999999999845</v>
      </c>
    </row>
    <row r="80" spans="1:50">
      <c r="A80" s="198"/>
      <c r="B80" s="198"/>
      <c r="C80" s="198"/>
      <c r="D80" s="198"/>
      <c r="E80" s="198"/>
      <c r="F80" s="198"/>
      <c r="G80" s="198"/>
      <c r="H80" s="267"/>
      <c r="I80" s="238"/>
      <c r="J80" s="459"/>
      <c r="K80" s="460"/>
      <c r="L80" s="460"/>
      <c r="M80" s="460"/>
      <c r="N80" s="460"/>
      <c r="O80" s="460"/>
      <c r="P80" s="460"/>
      <c r="Q80" s="460"/>
      <c r="R80" s="460"/>
      <c r="S80" s="460"/>
      <c r="T80" s="460"/>
      <c r="U80" s="460"/>
      <c r="V80" s="460"/>
      <c r="W80" s="460"/>
      <c r="X80" s="460"/>
      <c r="Y80" s="460"/>
      <c r="Z80" s="460"/>
      <c r="AA80" s="460"/>
      <c r="AB80" s="460"/>
      <c r="AC80" s="460"/>
      <c r="AD80" s="460"/>
      <c r="AE80" s="460"/>
      <c r="AF80" s="460"/>
      <c r="AG80" s="460"/>
      <c r="AH80" s="460"/>
      <c r="AI80" s="460"/>
      <c r="AJ80" s="460"/>
      <c r="AK80" s="460"/>
      <c r="AL80" s="460"/>
      <c r="AM80" s="460"/>
      <c r="AN80" s="460"/>
      <c r="AO80" s="460"/>
      <c r="AP80" s="460"/>
      <c r="AQ80" s="460"/>
      <c r="AR80" s="457"/>
      <c r="AS80" s="457"/>
      <c r="AT80" s="457"/>
      <c r="AU80" s="457"/>
      <c r="AV80" s="457"/>
      <c r="AW80" s="457"/>
      <c r="AX80" s="457"/>
    </row>
    <row r="81" spans="1:43" ht="14.25">
      <c r="A81" s="634" t="s">
        <v>355</v>
      </c>
      <c r="B81" s="634"/>
      <c r="C81" s="634"/>
      <c r="D81" s="634"/>
      <c r="E81" s="634"/>
      <c r="F81" s="186"/>
      <c r="G81" s="198"/>
      <c r="H81" s="198"/>
      <c r="I81" s="238"/>
      <c r="J81" s="238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</row>
    <row r="82" spans="1:43" ht="14.25" thickBot="1">
      <c r="G82" s="198"/>
      <c r="H82" s="198"/>
      <c r="I82" s="238"/>
      <c r="J82" s="238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</row>
    <row r="83" spans="1:43">
      <c r="A83" s="606" t="str">
        <f>IF(入力!A3="","",入力!A3)</f>
        <v>測定日【関数】</v>
      </c>
      <c r="B83" s="607"/>
      <c r="C83" s="608">
        <f>IF(入力!C3="","",入力!C3)</f>
        <v>42370</v>
      </c>
      <c r="D83" s="608"/>
      <c r="E83" s="609"/>
      <c r="G83" s="213" t="s">
        <v>170</v>
      </c>
      <c r="H83" s="198"/>
      <c r="I83" s="238"/>
      <c r="J83" s="238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</row>
    <row r="84" spans="1:43">
      <c r="A84" s="565" t="str">
        <f>IF(入力!A4="","",入力!A4)</f>
        <v>測定日【表示】</v>
      </c>
      <c r="B84" s="566"/>
      <c r="C84" s="567" t="str">
        <f>IF(入力!C4="","",入力!C4)</f>
        <v>2016.01.01</v>
      </c>
      <c r="D84" s="567"/>
      <c r="E84" s="568"/>
      <c r="G84" s="213" t="s">
        <v>171</v>
      </c>
      <c r="H84" s="198"/>
      <c r="I84" s="238"/>
      <c r="J84" s="238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</row>
    <row r="85" spans="1:43">
      <c r="A85" s="565" t="str">
        <f>IF(入力!A5="","",入力!A5)</f>
        <v>測定場所</v>
      </c>
      <c r="B85" s="566"/>
      <c r="C85" s="567" t="str">
        <f>IF(入力!C5="","",入力!C5)</f>
        <v>●●トレーニングセンター</v>
      </c>
      <c r="D85" s="567"/>
      <c r="E85" s="568"/>
      <c r="G85" s="213" t="s">
        <v>173</v>
      </c>
      <c r="H85" s="198"/>
      <c r="I85" s="238"/>
      <c r="J85" s="238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</row>
    <row r="86" spans="1:43">
      <c r="A86" s="565" t="str">
        <f>IF(入力!A6="","",入力!A6)</f>
        <v>チームカテゴリー</v>
      </c>
      <c r="B86" s="566"/>
      <c r="C86" s="567" t="str">
        <f>IF(入力!C6="","",入力!C6)</f>
        <v>●●チーム</v>
      </c>
      <c r="D86" s="567"/>
      <c r="E86" s="568"/>
      <c r="G86" s="213" t="s">
        <v>174</v>
      </c>
      <c r="H86" s="198"/>
      <c r="I86" s="238"/>
      <c r="J86" s="238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</row>
    <row r="87" spans="1:43" ht="14.25" thickBot="1">
      <c r="A87" s="570" t="str">
        <f>IF(入力!A7="","",入力!A7)</f>
        <v>入力者</v>
      </c>
      <c r="B87" s="571"/>
      <c r="C87" s="632" t="str">
        <f>IF(入力!C7="","",入力!C7)</f>
        <v>○○ ○○</v>
      </c>
      <c r="D87" s="632"/>
      <c r="E87" s="633"/>
      <c r="G87" s="213"/>
      <c r="H87" s="198"/>
      <c r="I87" s="238"/>
      <c r="J87" s="238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</row>
    <row r="88" spans="1:43" ht="14.25" thickBot="1">
      <c r="A88" s="198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239"/>
    </row>
    <row r="89" spans="1:43">
      <c r="A89" s="562" t="s">
        <v>47</v>
      </c>
      <c r="B89" s="530" t="s">
        <v>60</v>
      </c>
      <c r="C89" s="530" t="s">
        <v>108</v>
      </c>
      <c r="D89" s="530" t="s">
        <v>79</v>
      </c>
      <c r="E89" s="530" t="s">
        <v>84</v>
      </c>
      <c r="F89" s="530" t="s">
        <v>109</v>
      </c>
      <c r="G89" s="530" t="s">
        <v>82</v>
      </c>
      <c r="H89" s="530" t="s">
        <v>347</v>
      </c>
      <c r="I89" s="530" t="s">
        <v>80</v>
      </c>
      <c r="J89" s="546" t="s">
        <v>81</v>
      </c>
      <c r="K89" s="533" t="s">
        <v>118</v>
      </c>
      <c r="L89" s="534"/>
      <c r="M89" s="534"/>
      <c r="N89" s="534"/>
      <c r="O89" s="534"/>
      <c r="P89" s="534"/>
      <c r="Q89" s="535"/>
      <c r="R89" s="624" t="s">
        <v>119</v>
      </c>
      <c r="S89" s="631" t="s">
        <v>122</v>
      </c>
      <c r="T89" s="602" t="s">
        <v>132</v>
      </c>
      <c r="U89" s="603"/>
      <c r="V89" s="603"/>
      <c r="W89" s="603"/>
      <c r="X89" s="603"/>
      <c r="Y89" s="603"/>
      <c r="Z89" s="603"/>
      <c r="AA89" s="603"/>
      <c r="AB89" s="603"/>
      <c r="AC89" s="604"/>
      <c r="AD89" s="597" t="s">
        <v>135</v>
      </c>
      <c r="AE89" s="597"/>
      <c r="AF89" s="597"/>
      <c r="AG89" s="597"/>
      <c r="AH89" s="597"/>
      <c r="AI89" s="598"/>
      <c r="AJ89" s="581" t="s">
        <v>141</v>
      </c>
      <c r="AK89" s="582"/>
      <c r="AL89" s="575" t="s">
        <v>237</v>
      </c>
      <c r="AM89" s="643"/>
      <c r="AN89" s="645" t="s">
        <v>235</v>
      </c>
      <c r="AQ89" s="198"/>
    </row>
    <row r="90" spans="1:43">
      <c r="A90" s="563"/>
      <c r="B90" s="531"/>
      <c r="C90" s="531"/>
      <c r="D90" s="531"/>
      <c r="E90" s="531"/>
      <c r="F90" s="531"/>
      <c r="G90" s="531"/>
      <c r="H90" s="531"/>
      <c r="I90" s="531"/>
      <c r="J90" s="547"/>
      <c r="K90" s="536"/>
      <c r="L90" s="537"/>
      <c r="M90" s="537"/>
      <c r="N90" s="537"/>
      <c r="O90" s="537"/>
      <c r="P90" s="537"/>
      <c r="Q90" s="538"/>
      <c r="R90" s="625"/>
      <c r="S90" s="717"/>
      <c r="T90" s="592" t="s">
        <v>133</v>
      </c>
      <c r="U90" s="593"/>
      <c r="V90" s="593"/>
      <c r="W90" s="593"/>
      <c r="X90" s="593"/>
      <c r="Y90" s="593"/>
      <c r="Z90" s="593"/>
      <c r="AA90" s="593"/>
      <c r="AB90" s="594"/>
      <c r="AC90" s="523" t="s">
        <v>124</v>
      </c>
      <c r="AD90" s="599" t="s">
        <v>136</v>
      </c>
      <c r="AE90" s="588"/>
      <c r="AF90" s="587" t="s">
        <v>137</v>
      </c>
      <c r="AG90" s="588"/>
      <c r="AH90" s="587" t="s">
        <v>138</v>
      </c>
      <c r="AI90" s="588"/>
      <c r="AJ90" s="583"/>
      <c r="AK90" s="584"/>
      <c r="AL90" s="578"/>
      <c r="AM90" s="644"/>
      <c r="AN90" s="646"/>
    </row>
    <row r="91" spans="1:43">
      <c r="A91" s="563"/>
      <c r="B91" s="531"/>
      <c r="C91" s="531"/>
      <c r="D91" s="531"/>
      <c r="E91" s="531"/>
      <c r="F91" s="531"/>
      <c r="G91" s="531"/>
      <c r="H91" s="531"/>
      <c r="I91" s="531"/>
      <c r="J91" s="547"/>
      <c r="K91" s="190" t="s">
        <v>110</v>
      </c>
      <c r="L91" s="191" t="s">
        <v>111</v>
      </c>
      <c r="M91" s="192" t="s">
        <v>112</v>
      </c>
      <c r="N91" s="192" t="s">
        <v>128</v>
      </c>
      <c r="O91" s="192" t="s">
        <v>117</v>
      </c>
      <c r="P91" s="544" t="s">
        <v>167</v>
      </c>
      <c r="Q91" s="545"/>
      <c r="R91" s="475" t="s">
        <v>120</v>
      </c>
      <c r="S91" s="489" t="s">
        <v>123</v>
      </c>
      <c r="T91" s="550" t="s">
        <v>134</v>
      </c>
      <c r="U91" s="551"/>
      <c r="V91" s="539" t="s">
        <v>125</v>
      </c>
      <c r="W91" s="541"/>
      <c r="X91" s="539" t="s">
        <v>348</v>
      </c>
      <c r="Y91" s="541"/>
      <c r="Z91" s="539" t="s">
        <v>352</v>
      </c>
      <c r="AA91" s="541"/>
      <c r="AB91" s="474" t="s">
        <v>126</v>
      </c>
      <c r="AC91" s="524" t="s">
        <v>127</v>
      </c>
      <c r="AD91" s="630" t="s">
        <v>139</v>
      </c>
      <c r="AE91" s="590"/>
      <c r="AF91" s="512" t="s">
        <v>140</v>
      </c>
      <c r="AG91" s="505" t="s">
        <v>236</v>
      </c>
      <c r="AH91" s="630" t="s">
        <v>346</v>
      </c>
      <c r="AI91" s="590"/>
      <c r="AJ91" s="195" t="s">
        <v>142</v>
      </c>
      <c r="AK91" s="259" t="s">
        <v>143</v>
      </c>
      <c r="AL91" s="279" t="s">
        <v>241</v>
      </c>
      <c r="AM91" s="276" t="s">
        <v>242</v>
      </c>
      <c r="AN91" s="255"/>
    </row>
    <row r="92" spans="1:43">
      <c r="A92" s="563"/>
      <c r="B92" s="531"/>
      <c r="C92" s="531"/>
      <c r="D92" s="531"/>
      <c r="E92" s="531"/>
      <c r="F92" s="531"/>
      <c r="G92" s="531"/>
      <c r="H92" s="531"/>
      <c r="I92" s="531"/>
      <c r="J92" s="547"/>
      <c r="K92" s="179"/>
      <c r="L92" s="180"/>
      <c r="M92" s="181"/>
      <c r="N92" s="181"/>
      <c r="O92" s="181"/>
      <c r="P92" s="193" t="s">
        <v>146</v>
      </c>
      <c r="Q92" s="194" t="s">
        <v>147</v>
      </c>
      <c r="R92" s="476"/>
      <c r="S92" s="490"/>
      <c r="T92" s="162"/>
      <c r="U92" s="164" t="s">
        <v>144</v>
      </c>
      <c r="V92" s="162"/>
      <c r="W92" s="164" t="s">
        <v>144</v>
      </c>
      <c r="X92" s="162"/>
      <c r="Y92" s="164" t="s">
        <v>144</v>
      </c>
      <c r="Z92" s="162"/>
      <c r="AA92" s="164" t="s">
        <v>144</v>
      </c>
      <c r="AB92" s="473"/>
      <c r="AC92" s="525"/>
      <c r="AD92" s="163" t="s">
        <v>149</v>
      </c>
      <c r="AE92" s="498" t="s">
        <v>150</v>
      </c>
      <c r="AF92" s="163"/>
      <c r="AG92" s="506"/>
      <c r="AH92" s="163" t="s">
        <v>243</v>
      </c>
      <c r="AI92" s="177" t="s">
        <v>244</v>
      </c>
      <c r="AJ92" s="178"/>
      <c r="AK92" s="260"/>
      <c r="AL92" s="280"/>
      <c r="AM92" s="277"/>
      <c r="AN92" s="256"/>
    </row>
    <row r="93" spans="1:43">
      <c r="A93" s="564"/>
      <c r="B93" s="532"/>
      <c r="C93" s="532"/>
      <c r="D93" s="532"/>
      <c r="E93" s="532"/>
      <c r="F93" s="532"/>
      <c r="G93" s="532"/>
      <c r="H93" s="532"/>
      <c r="I93" s="532"/>
      <c r="J93" s="548"/>
      <c r="K93" s="165" t="s">
        <v>114</v>
      </c>
      <c r="L93" s="166" t="s">
        <v>113</v>
      </c>
      <c r="M93" s="167" t="s">
        <v>116</v>
      </c>
      <c r="N93" s="167" t="s">
        <v>113</v>
      </c>
      <c r="O93" s="167" t="s">
        <v>148</v>
      </c>
      <c r="P93" s="210" t="s">
        <v>114</v>
      </c>
      <c r="Q93" s="211" t="s">
        <v>114</v>
      </c>
      <c r="R93" s="168" t="s">
        <v>121</v>
      </c>
      <c r="S93" s="494" t="s">
        <v>121</v>
      </c>
      <c r="T93" s="175" t="s">
        <v>114</v>
      </c>
      <c r="U93" s="173" t="s">
        <v>114</v>
      </c>
      <c r="V93" s="171" t="s">
        <v>114</v>
      </c>
      <c r="W93" s="173" t="s">
        <v>114</v>
      </c>
      <c r="X93" s="171" t="s">
        <v>114</v>
      </c>
      <c r="Y93" s="173" t="s">
        <v>114</v>
      </c>
      <c r="Z93" s="171" t="s">
        <v>114</v>
      </c>
      <c r="AA93" s="173" t="s">
        <v>114</v>
      </c>
      <c r="AB93" s="174" t="s">
        <v>131</v>
      </c>
      <c r="AC93" s="526" t="s">
        <v>131</v>
      </c>
      <c r="AD93" s="170" t="s">
        <v>114</v>
      </c>
      <c r="AE93" s="499" t="s">
        <v>114</v>
      </c>
      <c r="AF93" s="496" t="s">
        <v>114</v>
      </c>
      <c r="AG93" s="499" t="s">
        <v>114</v>
      </c>
      <c r="AH93" s="496" t="s">
        <v>226</v>
      </c>
      <c r="AI93" s="196" t="s">
        <v>226</v>
      </c>
      <c r="AJ93" s="197" t="s">
        <v>131</v>
      </c>
      <c r="AK93" s="261" t="s">
        <v>153</v>
      </c>
      <c r="AL93" s="281" t="s">
        <v>238</v>
      </c>
      <c r="AM93" s="278" t="s">
        <v>238</v>
      </c>
      <c r="AN93" s="257"/>
    </row>
    <row r="94" spans="1:43">
      <c r="A94" s="96">
        <f>IF(入力!A14="","",入力!A14)</f>
        <v>1</v>
      </c>
      <c r="B94" s="185" t="str">
        <f>IF(入力!B14="","",入力!B14)</f>
        <v>■■　■■</v>
      </c>
      <c r="C94" s="185" t="str">
        <f>IF(入力!C14="","",入力!C14)</f>
        <v>□□　□□</v>
      </c>
      <c r="D94" s="227">
        <f>IF(入力!D14="","",入力!D14)</f>
        <v>37257</v>
      </c>
      <c r="E94" s="350">
        <f>IF(入力!E14="", IF(D94="","",DATEDIF(D94,入力!$C$3,"Y")),入力!E14)</f>
        <v>14</v>
      </c>
      <c r="F94" s="350" t="str">
        <f>IF(入力!F14="","",入力!F14)</f>
        <v>女</v>
      </c>
      <c r="G94" s="185" t="str">
        <f>IF(入力!G14="","",入力!G14)</f>
        <v>愛知県</v>
      </c>
      <c r="H94" s="185" t="str">
        <f>IF(入力!H14="","",入力!H14)</f>
        <v>◆◆◆中学校</v>
      </c>
      <c r="I94" s="350" t="str">
        <f>IF(入力!I14="","",入力!I14)</f>
        <v>右</v>
      </c>
      <c r="J94" s="158" t="str">
        <f>IF(入力!J14="","",入力!J14)</f>
        <v>WS</v>
      </c>
      <c r="K94" s="159">
        <f>IF(入力!K14="","",入力!K14)</f>
        <v>172.7</v>
      </c>
      <c r="L94" s="83">
        <f>IF(入力!L14="","",入力!L14)</f>
        <v>54.7</v>
      </c>
      <c r="M94" s="205">
        <f>IF(OR(入力!M14="",入力!N14=""),"",((4.57/(1.0888-0.00153*(入力!M14+入力!N14))-4.142)*100))</f>
        <v>17.353450775049239</v>
      </c>
      <c r="N94" s="83">
        <f>IF(OR(入力!L14="",入力!M14="",入力!N14=""),"",(入力!L14-(入力!L14*(4.57/(1.0888-0.00153*(入力!M14+入力!N14))-4.142)*100)/100))</f>
        <v>45.207662426048067</v>
      </c>
      <c r="O94" s="83">
        <f>IF(入力!P14="", IF(入力!K14="","",入力!L14/POWER(入力!K14/100,2)),入力!P14)</f>
        <v>18.34014019645744</v>
      </c>
      <c r="P94" s="83">
        <f>IF(入力!Q14="","",入力!Q14)</f>
        <v>228</v>
      </c>
      <c r="Q94" s="189">
        <f>IF(入力!R14="","",入力!R14)</f>
        <v>227</v>
      </c>
      <c r="R94" s="232">
        <f xml:space="preserve"> IF(入力!S14="",IF(入力!T14="","",入力!T14),IF(入力!T14="",入力!S14,IF(入力!S14&gt;入力!T14,入力!T14,入力!S14)))</f>
        <v>3.28</v>
      </c>
      <c r="S94" s="487">
        <f>IF(入力!U14="",IF(入力!V14="","",入力!V14),IF(入力!V14="",入力!U14,IF(入力!U14&gt;入力!V14,入力!V14,入力!U14)))</f>
        <v>4.92</v>
      </c>
      <c r="T94" s="226">
        <f>IF(入力!W14="",IF(入力!X14="","",入力!X14),IF(入力!X14="",入力!W14,IF(入力!W14&gt;入力!X14,入力!W14,入力!X14)))</f>
        <v>278</v>
      </c>
      <c r="U94" s="234">
        <f>IF(入力!Y14="", IF(入力!W14="",IF(入力!X14="","",入力!X14-入力!Q14),IF(入力!X14="",入力!W14-入力!Q14,IF(入力!W14&gt;入力!X14,入力!W14-入力!Q14,入力!X14-入力!Q14))),入力!Y14)</f>
        <v>50</v>
      </c>
      <c r="V94" s="234">
        <f>IF(入力!Z14="",IF(入力!AA14="","",入力!AA14),IF(入力!AA14="",入力!Z14,IF(入力!Z14&gt;入力!AA14,入力!Z14,入力!AA14)))</f>
        <v>297</v>
      </c>
      <c r="W94" s="234">
        <f>IF(入力!AB14="", IF(入力!Z14="",IF(入力!AA14="","",入力!AA14-入力!Q14),IF(入力!AA14="",入力!Z14-入力!Q14,IF(入力!Z14&gt;入力!AA14,入力!Z14-入力!Q14,入力!AA14-入力!Q14))),入力!AB14)</f>
        <v>69</v>
      </c>
      <c r="X94" s="234">
        <f>IF(入力!AC14="",IF(入力!AD14="","",入力!AD14),IF(入力!AD14="",入力!AC14,IF(入力!AC14&gt;入力!AD14,入力!AC14,入力!AD14)))</f>
        <v>278</v>
      </c>
      <c r="Y94" s="234">
        <f>IF(入力!AE14="", IF(入力!AC14="",IF(入力!AD14="","",入力!AD14-入力!Q14),IF(入力!AD14="",入力!AC14-入力!Q14,IF(入力!AC14&gt;入力!AD14,入力!AC14-入力!Q14,入力!AD14-入力!Q14))),入力!AE14)</f>
        <v>50</v>
      </c>
      <c r="Z94" s="234">
        <f>IF(入力!AF14="",IF(入力!AG14="","",入力!AG14),IF(入力!AG14="",入力!AF14,IF(入力!AF14&gt;入力!AG14,入力!AF14,入力!AG14)))</f>
        <v>277</v>
      </c>
      <c r="AA94" s="234">
        <f>IF(入力!AH14="", IF(入力!AF14="",IF(入力!AG14="","",入力!AG14-入力!Q14),IF(入力!AG14="",入力!AF14-入力!Q14,IF(入力!AF14&gt;入力!AG14,入力!AF14-入力!Q14,入力!AG14-入力!Q14))),入力!AH14)</f>
        <v>49</v>
      </c>
      <c r="AB94" s="126">
        <f>IF(入力!AI14="",IF(入力!AJ14="","",入力!AJ14),IF(入力!AJ14="",入力!AI14,IF(入力!AI14&gt;入力!AJ14,入力!AI14,入力!AJ14)))</f>
        <v>6.91</v>
      </c>
      <c r="AC94" s="232">
        <f>IF(入力!AK14="",IF(入力!AL14="","",入力!AL14),IF(入力!AL14="",入力!AK14,IF(入力!AK14&gt;入力!AL14,入力!AK14,入力!AL14)))</f>
        <v>12.6</v>
      </c>
      <c r="AD94" s="231">
        <f>IF(入力!AM14="","",入力!AM14)</f>
        <v>16</v>
      </c>
      <c r="AE94" s="158">
        <f>IF(入力!AN14="","",入力!AN14)</f>
        <v>12</v>
      </c>
      <c r="AF94" s="231">
        <f>IF(入力!AO14="","",入力!AO14)</f>
        <v>207</v>
      </c>
      <c r="AG94" s="244">
        <f>IF(入力!AP14="","",入力!AP14)</f>
        <v>4</v>
      </c>
      <c r="AH94" s="510">
        <f>IF(入力!AQ14="","",入力!AQ14)</f>
        <v>86</v>
      </c>
      <c r="AI94" s="84">
        <f>IF(入力!AR14="","",入力!AR14)</f>
        <v>88</v>
      </c>
      <c r="AJ94" s="351">
        <f>IF(入力!AS14="","",入力!AS14)</f>
        <v>1320</v>
      </c>
      <c r="AK94" s="158">
        <f>IF(入力!AT14="","",入力!AT14)</f>
        <v>34</v>
      </c>
      <c r="AL94" s="160">
        <f>IF(入力!AU14="",IF(入力!AV14="","",入力!AV14),IF(入力!AV14="",入力!AU14,IF(入力!AU14&gt;入力!AV14,入力!AU14,入力!AV14)))</f>
        <v>32.1</v>
      </c>
      <c r="AM94" s="283">
        <f>IF(入力!AW14="",IF(入力!AX14="","",入力!AX14),IF(入力!AX14="",入力!AW14,IF(入力!AW14&gt;入力!AX14,入力!AW14,入力!AX14)))</f>
        <v>33.299999999999997</v>
      </c>
      <c r="AN94" s="199">
        <f>IF(入力!K14="","", IF(入力!AC14="","", IF(入力!Z14="","", K94/224*((X94-224)+(V94-224)))))</f>
        <v>97.914732142857147</v>
      </c>
    </row>
    <row r="95" spans="1:43">
      <c r="A95" s="96">
        <f>IF(入力!A15="","",入力!A15)</f>
        <v>2</v>
      </c>
      <c r="B95" s="185" t="str">
        <f>IF(入力!B15="","",入力!B15)</f>
        <v>■■　■■</v>
      </c>
      <c r="C95" s="185" t="str">
        <f>IF(入力!C15="","",入力!C15)</f>
        <v>□□　□□</v>
      </c>
      <c r="D95" s="227">
        <f>IF(入力!D15="","",入力!D15)</f>
        <v>37289</v>
      </c>
      <c r="E95" s="418">
        <f>IF(入力!E15="", IF(D95="","",DATEDIF(D95,入力!$C$3,"Y")),入力!E15)</f>
        <v>13</v>
      </c>
      <c r="F95" s="350" t="str">
        <f>IF(入力!F15="","",入力!F15)</f>
        <v>女</v>
      </c>
      <c r="G95" s="185" t="str">
        <f>IF(入力!G15="","",入力!G15)</f>
        <v>東京都</v>
      </c>
      <c r="H95" s="185" t="str">
        <f>IF(入力!H15="","",入力!H15)</f>
        <v>◆◆学園中学校</v>
      </c>
      <c r="I95" s="350" t="str">
        <f>IF(入力!I15="","",入力!I15)</f>
        <v>右</v>
      </c>
      <c r="J95" s="350" t="str">
        <f>IF(入力!J15="","",入力!J15)</f>
        <v>WS・MB</v>
      </c>
      <c r="K95" s="159">
        <f>IF(入力!K15="","",入力!K15)</f>
        <v>167.9</v>
      </c>
      <c r="L95" s="83">
        <f>IF(入力!L15="","",入力!L15)</f>
        <v>54.1</v>
      </c>
      <c r="M95" s="205">
        <f>IF(OR(入力!M15="",入力!N15=""),"",((4.57/(1.0888-0.00153*(入力!M15+入力!N15))-4.142)*100))</f>
        <v>19.861993930730559</v>
      </c>
      <c r="N95" s="83">
        <f>IF(OR(入力!L15="",入力!M15="",入力!N15=""),"",(入力!L15-(入力!L15*(4.57/(1.0888-0.00153*(入力!M15+入力!N15))-4.142)*100)/100))</f>
        <v>43.354661283474769</v>
      </c>
      <c r="O95" s="83">
        <f>IF(入力!P15="", IF(入力!K15="","",入力!L15/POWER(入力!K15/100,2)),入力!P15)</f>
        <v>19.190923438147937</v>
      </c>
      <c r="P95" s="83">
        <f>IF(入力!Q15="","",入力!Q15)</f>
        <v>219</v>
      </c>
      <c r="Q95" s="189">
        <f>IF(入力!R15="","",入力!R15)</f>
        <v>216</v>
      </c>
      <c r="R95" s="232">
        <f xml:space="preserve"> IF(入力!S15="",IF(入力!T15="","",入力!T15),IF(入力!T15="",入力!S15,IF(入力!S15&gt;入力!T15,入力!T15,入力!S15)))</f>
        <v>3.24</v>
      </c>
      <c r="S95" s="487">
        <f>IF(入力!U15="",IF(入力!V15="","",入力!V15),IF(入力!V15="",入力!U15,IF(入力!U15&gt;入力!V15,入力!V15,入力!U15)))</f>
        <v>4.87</v>
      </c>
      <c r="T95" s="226">
        <f>IF(入力!W15="",IF(入力!X15="","",入力!X15),IF(入力!X15="",入力!W15,IF(入力!W15&gt;入力!X15,入力!W15,入力!X15)))</f>
        <v>278</v>
      </c>
      <c r="U95" s="234">
        <f>IF(入力!Y15="", IF(入力!W15="",IF(入力!X15="","",入力!X15-入力!Q15),IF(入力!X15="",入力!W15-入力!Q15,IF(入力!W15&gt;入力!X15,入力!W15-入力!Q15,入力!X15-入力!Q15))),入力!Y15)</f>
        <v>59</v>
      </c>
      <c r="V95" s="234">
        <f>IF(入力!Z15="",IF(入力!AA15="","",入力!AA15),IF(入力!AA15="",入力!Z15,IF(入力!Z15&gt;入力!AA15,入力!Z15,入力!AA15)))</f>
        <v>284</v>
      </c>
      <c r="W95" s="234">
        <f>IF(入力!AB15="", IF(入力!Z15="",IF(入力!AA15="","",入力!AA15-入力!Q15),IF(入力!AA15="",入力!Z15-入力!Q15,IF(入力!Z15&gt;入力!AA15,入力!Z15-入力!Q15,入力!AA15-入力!Q15))),入力!AB15)</f>
        <v>65</v>
      </c>
      <c r="X95" s="234">
        <f>IF(入力!AC15="",IF(入力!AD15="","",入力!AD15),IF(入力!AD15="",入力!AC15,IF(入力!AC15&gt;入力!AD15,入力!AC15,入力!AD15)))</f>
        <v>270</v>
      </c>
      <c r="Y95" s="234">
        <f>IF(入力!AE15="", IF(入力!AC15="",IF(入力!AD15="","",入力!AD15-入力!Q15),IF(入力!AD15="",入力!AC15-入力!Q15,IF(入力!AC15&gt;入力!AD15,入力!AC15-入力!Q15,入力!AD15-入力!Q15))),入力!AE15)</f>
        <v>51</v>
      </c>
      <c r="Z95" s="234">
        <f>IF(入力!AF15="",IF(入力!AG15="","",入力!AG15),IF(入力!AG15="",入力!AF15,IF(入力!AF15&gt;入力!AG15,入力!AF15,入力!AG15)))</f>
        <v>270</v>
      </c>
      <c r="AA95" s="234">
        <f>IF(入力!AH15="", IF(入力!AF15="",IF(入力!AG15="","",入力!AG15-入力!Q15),IF(入力!AG15="",入力!AF15-入力!Q15,IF(入力!AF15&gt;入力!AG15,入力!AF15-入力!Q15,入力!AG15-入力!Q15))),入力!AH15)</f>
        <v>51</v>
      </c>
      <c r="AB95" s="126">
        <f>IF(入力!AI15="",IF(入力!AJ15="","",入力!AJ15),IF(入力!AJ15="",入力!AI15,IF(入力!AI15&gt;入力!AJ15,入力!AI15,入力!AJ15)))</f>
        <v>7.81</v>
      </c>
      <c r="AC95" s="232">
        <f>IF(入力!AK15="",IF(入力!AL15="","",入力!AL15),IF(入力!AL15="",入力!AK15,IF(入力!AK15&gt;入力!AL15,入力!AK15,入力!AL15)))</f>
        <v>9.5</v>
      </c>
      <c r="AD95" s="231">
        <f>IF(入力!AM15="","",入力!AM15)</f>
        <v>-10</v>
      </c>
      <c r="AE95" s="158">
        <f>IF(入力!AN15="","",入力!AN15)</f>
        <v>5</v>
      </c>
      <c r="AF95" s="231">
        <f>IF(入力!AO15="","",入力!AO15)</f>
        <v>168</v>
      </c>
      <c r="AG95" s="244">
        <f>IF(入力!AP15="","",入力!AP15)</f>
        <v>3</v>
      </c>
      <c r="AH95" s="510">
        <f>IF(入力!AQ15="","",入力!AQ15)</f>
        <v>85</v>
      </c>
      <c r="AI95" s="84">
        <f>IF(入力!AR15="","",入力!AR15)</f>
        <v>89</v>
      </c>
      <c r="AJ95" s="351">
        <f>IF(入力!AS15="","",入力!AS15)</f>
        <v>1000</v>
      </c>
      <c r="AK95" s="158">
        <f>IF(入力!AT15="","",入力!AT15)</f>
        <v>32</v>
      </c>
      <c r="AL95" s="160">
        <f>IF(入力!AU15="",IF(入力!AV15="","",入力!AV15),IF(入力!AV15="",入力!AU15,IF(入力!AU15&gt;入力!AV15,入力!AU15,入力!AV15)))</f>
        <v>31.8</v>
      </c>
      <c r="AM95" s="283">
        <f>IF(入力!AW15="",IF(入力!AX15="","",入力!AX15),IF(入力!AX15="",入力!AW15,IF(入力!AW15&gt;入力!AX15,入力!AW15,入力!AX15)))</f>
        <v>32.1</v>
      </c>
      <c r="AN95" s="199">
        <f>IF(入力!K15="","", IF(入力!AC15="","", IF(入力!Z15="","", K95/224*((X95-224)+(V95-224)))))</f>
        <v>79.452678571428578</v>
      </c>
    </row>
    <row r="96" spans="1:43">
      <c r="A96" s="96">
        <f>IF(入力!A16="","",入力!A16)</f>
        <v>3</v>
      </c>
      <c r="B96" s="185" t="str">
        <f>IF(入力!B16="","",入力!B16)</f>
        <v>■■　■■</v>
      </c>
      <c r="C96" s="185" t="str">
        <f>IF(入力!C16="","",入力!C16)</f>
        <v>□□　□□</v>
      </c>
      <c r="D96" s="227">
        <f>IF(入力!D16="","",入力!D16)</f>
        <v>37318</v>
      </c>
      <c r="E96" s="418">
        <f>IF(入力!E16="", IF(D96="","",DATEDIF(D96,入力!$C$3,"Y")),入力!E16)</f>
        <v>13</v>
      </c>
      <c r="F96" s="350" t="str">
        <f>IF(入力!F16="","",入力!F16)</f>
        <v>女</v>
      </c>
      <c r="G96" s="185" t="str">
        <f>IF(入力!G16="","",入力!G16)</f>
        <v>大阪府</v>
      </c>
      <c r="H96" s="185" t="str">
        <f>IF(入力!H16="","",入力!H16)</f>
        <v>◆◆市立東中学校</v>
      </c>
      <c r="I96" s="350" t="str">
        <f>IF(入力!I16="","",入力!I16)</f>
        <v>右</v>
      </c>
      <c r="J96" s="350" t="str">
        <f>IF(入力!J16="","",入力!J16)</f>
        <v>S</v>
      </c>
      <c r="K96" s="159">
        <f>IF(入力!K16="","",入力!K16)</f>
        <v>166.9</v>
      </c>
      <c r="L96" s="83">
        <f>IF(入力!L16="","",入力!L16)</f>
        <v>65.7</v>
      </c>
      <c r="M96" s="205">
        <f>IF(OR(入力!M16="",入力!N16=""),"",((4.57/(1.0888-0.00153*(入力!M16+入力!N16))-4.142)*100))</f>
        <v>23.67997106351174</v>
      </c>
      <c r="N96" s="83">
        <f>IF(OR(入力!L16="",入力!M16="",入力!N16=""),"",(入力!L16-(入力!L16*(4.57/(1.0888-0.00153*(入力!M16+入力!N16))-4.142)*100)/100))</f>
        <v>50.142259011272785</v>
      </c>
      <c r="O96" s="83">
        <f>IF(入力!P16="", IF(入力!K16="","",入力!L16/POWER(入力!K16/100,2)),入力!P16)</f>
        <v>23.585913214609196</v>
      </c>
      <c r="P96" s="83">
        <f>IF(入力!Q16="","",入力!Q16)</f>
        <v>218.5</v>
      </c>
      <c r="Q96" s="189">
        <f>IF(入力!R16="","",入力!R16)</f>
        <v>214.5</v>
      </c>
      <c r="R96" s="232">
        <f xml:space="preserve"> IF(入力!S16="",IF(入力!T16="","",入力!T16),IF(入力!T16="",入力!S16,IF(入力!S16&gt;入力!T16,入力!T16,入力!S16)))</f>
        <v>3.4</v>
      </c>
      <c r="S96" s="487">
        <f>IF(入力!U16="",IF(入力!V16="","",入力!V16),IF(入力!V16="",入力!U16,IF(入力!U16&gt;入力!V16,入力!V16,入力!U16)))</f>
        <v>4.97</v>
      </c>
      <c r="T96" s="226">
        <f>IF(入力!W16="",IF(入力!X16="","",入力!X16),IF(入力!X16="",入力!W16,IF(入力!W16&gt;入力!X16,入力!W16,入力!X16)))</f>
        <v>273</v>
      </c>
      <c r="U96" s="234">
        <f>IF(入力!Y16="", IF(入力!W16="",IF(入力!X16="","",入力!X16-入力!Q16),IF(入力!X16="",入力!W16-入力!Q16,IF(入力!W16&gt;入力!X16,入力!W16-入力!Q16,入力!X16-入力!Q16))),入力!Y16)</f>
        <v>54.5</v>
      </c>
      <c r="V96" s="234">
        <f>IF(入力!Z16="",IF(入力!AA16="","",入力!AA16),IF(入力!AA16="",入力!Z16,IF(入力!Z16&gt;入力!AA16,入力!Z16,入力!AA16)))</f>
        <v>283</v>
      </c>
      <c r="W96" s="234">
        <f>IF(入力!AB16="", IF(入力!Z16="",IF(入力!AA16="","",入力!AA16-入力!Q16),IF(入力!AA16="",入力!Z16-入力!Q16,IF(入力!Z16&gt;入力!AA16,入力!Z16-入力!Q16,入力!AA16-入力!Q16))),入力!AB16)</f>
        <v>64.5</v>
      </c>
      <c r="X96" s="234">
        <f>IF(入力!AC16="",IF(入力!AD16="","",入力!AD16),IF(入力!AD16="",入力!AC16,IF(入力!AC16&gt;入力!AD16,入力!AC16,入力!AD16)))</f>
        <v>270</v>
      </c>
      <c r="Y96" s="234">
        <f>IF(入力!AE16="", IF(入力!AC16="",IF(入力!AD16="","",入力!AD16-入力!Q16),IF(入力!AD16="",入力!AC16-入力!Q16,IF(入力!AC16&gt;入力!AD16,入力!AC16-入力!Q16,入力!AD16-入力!Q16))),入力!AE16)</f>
        <v>51.5</v>
      </c>
      <c r="Z96" s="234">
        <f>IF(入力!AF16="",IF(入力!AG16="","",入力!AG16),IF(入力!AG16="",入力!AF16,IF(入力!AF16&gt;入力!AG16,入力!AF16,入力!AG16)))</f>
        <v>270</v>
      </c>
      <c r="AA96" s="234">
        <f>IF(入力!AH16="", IF(入力!AF16="",IF(入力!AG16="","",入力!AG16-入力!Q16),IF(入力!AG16="",入力!AF16-入力!Q16,IF(入力!AF16&gt;入力!AG16,入力!AF16-入力!Q16,入力!AG16-入力!Q16))),入力!AH16)</f>
        <v>51.5</v>
      </c>
      <c r="AB96" s="126">
        <f>IF(入力!AI16="",IF(入力!AJ16="","",入力!AJ16),IF(入力!AJ16="",入力!AI16,IF(入力!AI16&gt;入力!AJ16,入力!AI16,入力!AJ16)))</f>
        <v>7.18</v>
      </c>
      <c r="AC96" s="232">
        <f>IF(入力!AK16="",IF(入力!AL16="","",入力!AL16),IF(入力!AL16="",入力!AK16,IF(入力!AK16&gt;入力!AL16,入力!AK16,入力!AL16)))</f>
        <v>9.6</v>
      </c>
      <c r="AD96" s="231">
        <f>IF(入力!AM16="","",入力!AM16)</f>
        <v>16</v>
      </c>
      <c r="AE96" s="158">
        <f>IF(入力!AN16="","",入力!AN16)</f>
        <v>5</v>
      </c>
      <c r="AF96" s="231">
        <f>IF(入力!AO16="","",入力!AO16)</f>
        <v>180</v>
      </c>
      <c r="AG96" s="244">
        <f>IF(入力!AP16="","",入力!AP16)</f>
        <v>22</v>
      </c>
      <c r="AH96" s="510">
        <f>IF(入力!AQ16="","",入力!AQ16)</f>
        <v>82</v>
      </c>
      <c r="AI96" s="84">
        <f>IF(入力!AR16="","",入力!AR16)</f>
        <v>87</v>
      </c>
      <c r="AJ96" s="351">
        <f>IF(入力!AS16="","",入力!AS16)</f>
        <v>800</v>
      </c>
      <c r="AK96" s="158">
        <f>IF(入力!AT16="","",入力!AT16)</f>
        <v>25</v>
      </c>
      <c r="AL96" s="160">
        <f>IF(入力!AU16="",IF(入力!AV16="","",入力!AV16),IF(入力!AV16="",入力!AU16,IF(入力!AU16&gt;入力!AV16,入力!AU16,入力!AV16)))</f>
        <v>38.700000000000003</v>
      </c>
      <c r="AM96" s="283">
        <f>IF(入力!AW16="",IF(入力!AX16="","",入力!AX16),IF(入力!AX16="",入力!AW16,IF(入力!AW16&gt;入力!AX16,入力!AW16,入力!AX16)))</f>
        <v>39.9</v>
      </c>
      <c r="AN96" s="199">
        <f>IF(入力!K16="","", IF(入力!AC16="","", IF(入力!Z16="","", K96/224*((X96-224)+(V96-224)))))</f>
        <v>78.234375000000014</v>
      </c>
    </row>
    <row r="97" spans="1:40">
      <c r="A97" s="96">
        <f>IF(入力!A17="","",入力!A17)</f>
        <v>4</v>
      </c>
      <c r="B97" s="185" t="str">
        <f>IF(入力!B17="","",入力!B17)</f>
        <v>■■　■■</v>
      </c>
      <c r="C97" s="185" t="str">
        <f>IF(入力!C17="","",入力!C17)</f>
        <v>□□　□□</v>
      </c>
      <c r="D97" s="227">
        <f>IF(入力!D17="","",入力!D17)</f>
        <v>37350</v>
      </c>
      <c r="E97" s="418">
        <f>IF(入力!E17="", IF(D97="","",DATEDIF(D97,入力!$C$3,"Y")),入力!E17)</f>
        <v>13</v>
      </c>
      <c r="F97" s="350" t="str">
        <f>IF(入力!F17="","",入力!F17)</f>
        <v>女</v>
      </c>
      <c r="G97" s="185" t="str">
        <f>IF(入力!G17="","",入力!G17)</f>
        <v>神奈川県</v>
      </c>
      <c r="H97" s="185" t="str">
        <f>IF(入力!H17="","",入力!H17)</f>
        <v>◆◆市立西中学校</v>
      </c>
      <c r="I97" s="350" t="str">
        <f>IF(入力!I17="","",入力!I17)</f>
        <v>左</v>
      </c>
      <c r="J97" s="350" t="str">
        <f>IF(入力!J17="","",入力!J17)</f>
        <v>ＷＳ・OP</v>
      </c>
      <c r="K97" s="159">
        <f>IF(入力!K17="","",入力!K17)</f>
        <v>167.5</v>
      </c>
      <c r="L97" s="83">
        <f>IF(入力!L17="","",入力!L17)</f>
        <v>56.8</v>
      </c>
      <c r="M97" s="205">
        <f>IF(OR(入力!M17="",入力!N17=""),"",((4.57/(1.0888-0.00153*(入力!M17+入力!N17))-4.142)*100))</f>
        <v>21.444696955253484</v>
      </c>
      <c r="N97" s="83">
        <f>IF(OR(入力!L17="",入力!M17="",入力!N17=""),"",(入力!L17-(入力!L17*(4.57/(1.0888-0.00153*(入力!M17+入力!N17))-4.142)*100)/100))</f>
        <v>44.61941212941602</v>
      </c>
      <c r="O97" s="83">
        <f>IF(入力!P17="", IF(入力!K17="","",入力!L17/POWER(入力!K17/100,2)),入力!P17)</f>
        <v>20.245043439518824</v>
      </c>
      <c r="P97" s="83">
        <f>IF(入力!Q17="","",入力!Q17)</f>
        <v>218.5</v>
      </c>
      <c r="Q97" s="189">
        <f>IF(入力!R17="","",入力!R17)</f>
        <v>216.5</v>
      </c>
      <c r="R97" s="232">
        <f xml:space="preserve"> IF(入力!S17="",IF(入力!T17="","",入力!T17),IF(入力!T17="",入力!S17,IF(入力!S17&gt;入力!T17,入力!T17,入力!S17)))</f>
        <v>3.4</v>
      </c>
      <c r="S97" s="487">
        <f>IF(入力!U17="",IF(入力!V17="","",入力!V17),IF(入力!V17="",入力!U17,IF(入力!U17&gt;入力!V17,入力!V17,入力!U17)))</f>
        <v>4.97</v>
      </c>
      <c r="T97" s="226">
        <f>IF(入力!W17="",IF(入力!X17="","",入力!X17),IF(入力!X17="",入力!W17,IF(入力!W17&gt;入力!X17,入力!W17,入力!X17)))</f>
        <v>276</v>
      </c>
      <c r="U97" s="234">
        <f>IF(入力!Y17="", IF(入力!W17="",IF(入力!X17="","",入力!X17-入力!Q17),IF(入力!X17="",入力!W17-入力!Q17,IF(入力!W17&gt;入力!X17,入力!W17-入力!Q17,入力!X17-入力!Q17))),入力!Y17)</f>
        <v>57.5</v>
      </c>
      <c r="V97" s="234">
        <f>IF(入力!Z17="",IF(入力!AA17="","",入力!AA17),IF(入力!AA17="",入力!Z17,IF(入力!Z17&gt;入力!AA17,入力!Z17,入力!AA17)))</f>
        <v>281</v>
      </c>
      <c r="W97" s="234">
        <f>IF(入力!AB17="", IF(入力!Z17="",IF(入力!AA17="","",入力!AA17-入力!Q17),IF(入力!AA17="",入力!Z17-入力!Q17,IF(入力!Z17&gt;入力!AA17,入力!Z17-入力!Q17,入力!AA17-入力!Q17))),入力!AB17)</f>
        <v>62.5</v>
      </c>
      <c r="X97" s="234">
        <f>IF(入力!AC17="",IF(入力!AD17="","",入力!AD17),IF(入力!AD17="",入力!AC17,IF(入力!AC17&gt;入力!AD17,入力!AC17,入力!AD17)))</f>
        <v>271</v>
      </c>
      <c r="Y97" s="234">
        <f>IF(入力!AE17="", IF(入力!AC17="",IF(入力!AD17="","",入力!AD17-入力!Q17),IF(入力!AD17="",入力!AC17-入力!Q17,IF(入力!AC17&gt;入力!AD17,入力!AC17-入力!Q17,入力!AD17-入力!Q17))),入力!AE17)</f>
        <v>52.5</v>
      </c>
      <c r="Z97" s="234">
        <f>IF(入力!AF17="",IF(入力!AG17="","",入力!AG17),IF(入力!AG17="",入力!AF17,IF(入力!AF17&gt;入力!AG17,入力!AF17,入力!AG17)))</f>
        <v>269</v>
      </c>
      <c r="AA97" s="234">
        <f>IF(入力!AH17="", IF(入力!AF17="",IF(入力!AG17="","",入力!AG17-入力!Q17),IF(入力!AG17="",入力!AF17-入力!Q17,IF(入力!AF17&gt;入力!AG17,入力!AF17-入力!Q17,入力!AG17-入力!Q17))),入力!AH17)</f>
        <v>50.5</v>
      </c>
      <c r="AB97" s="126">
        <f>IF(入力!AI17="",IF(入力!AJ17="","",入力!AJ17),IF(入力!AJ17="",入力!AI17,IF(入力!AI17&gt;入力!AJ17,入力!AI17,入力!AJ17)))</f>
        <v>7.63</v>
      </c>
      <c r="AC97" s="232">
        <f>IF(入力!AK17="",IF(入力!AL17="","",入力!AL17),IF(入力!AL17="",入力!AK17,IF(入力!AK17&gt;入力!AL17,入力!AK17,入力!AL17)))</f>
        <v>8.1999999999999993</v>
      </c>
      <c r="AD97" s="231">
        <f>IF(入力!AM17="","",入力!AM17)</f>
        <v>8.5</v>
      </c>
      <c r="AE97" s="158">
        <f>IF(入力!AN17="","",入力!AN17)</f>
        <v>6</v>
      </c>
      <c r="AF97" s="231">
        <f>IF(入力!AO17="","",入力!AO17)</f>
        <v>153</v>
      </c>
      <c r="AG97" s="244">
        <f>IF(入力!AP17="","",入力!AP17)</f>
        <v>12</v>
      </c>
      <c r="AH97" s="510">
        <f>IF(入力!AQ17="","",入力!AQ17)</f>
        <v>85</v>
      </c>
      <c r="AI97" s="84">
        <f>IF(入力!AR17="","",入力!AR17)</f>
        <v>82</v>
      </c>
      <c r="AJ97" s="351">
        <f>IF(入力!AS17="","",入力!AS17)</f>
        <v>1000</v>
      </c>
      <c r="AK97" s="158">
        <f>IF(入力!AT17="","",入力!AT17)</f>
        <v>31</v>
      </c>
      <c r="AL97" s="160">
        <f>IF(入力!AU17="",IF(入力!AV17="","",入力!AV17),IF(入力!AV17="",入力!AU17,IF(入力!AU17&gt;入力!AV17,入力!AU17,入力!AV17)))</f>
        <v>34</v>
      </c>
      <c r="AM97" s="283">
        <f>IF(入力!AW17="",IF(入力!AX17="","",入力!AX17),IF(入力!AX17="",入力!AW17,IF(入力!AW17&gt;入力!AX17,入力!AW17,入力!AX17)))</f>
        <v>34</v>
      </c>
      <c r="AN97" s="199">
        <f>IF(入力!K17="","", IF(入力!AC17="","", IF(入力!Z17="","", K97/224*((X97-224)+(V97-224)))))</f>
        <v>77.767857142857139</v>
      </c>
    </row>
    <row r="98" spans="1:40">
      <c r="A98" s="96">
        <f>IF(入力!A18="","",入力!A18)</f>
        <v>5</v>
      </c>
      <c r="B98" s="185" t="str">
        <f>IF(入力!B18="","",入力!B18)</f>
        <v>■■　■■</v>
      </c>
      <c r="C98" s="185" t="str">
        <f>IF(入力!C18="","",入力!C18)</f>
        <v>□□　□□</v>
      </c>
      <c r="D98" s="227">
        <f>IF(入力!D18="","",入力!D18)</f>
        <v>37381</v>
      </c>
      <c r="E98" s="418">
        <f>IF(入力!E18="", IF(D98="","",DATEDIF(D98,入力!$C$3,"Y")),入力!E18)</f>
        <v>13</v>
      </c>
      <c r="F98" s="350" t="str">
        <f>IF(入力!F18="","",入力!F18)</f>
        <v>女</v>
      </c>
      <c r="G98" s="185" t="str">
        <f>IF(入力!G18="","",入力!G18)</f>
        <v>北海道</v>
      </c>
      <c r="H98" s="185" t="str">
        <f>IF(入力!H18="","",入力!H18)</f>
        <v>◆◆付属中学校</v>
      </c>
      <c r="I98" s="350" t="str">
        <f>IF(入力!I18="","",入力!I18)</f>
        <v>右</v>
      </c>
      <c r="J98" s="350" t="str">
        <f>IF(入力!J18="","",入力!J18)</f>
        <v>WS・MB</v>
      </c>
      <c r="K98" s="159">
        <f>IF(入力!K18="","",入力!K18)</f>
        <v>181.5</v>
      </c>
      <c r="L98" s="83">
        <f>IF(入力!L18="","",入力!L18)</f>
        <v>63.6</v>
      </c>
      <c r="M98" s="205">
        <f>IF(OR(入力!M18="",入力!N18=""),"",((4.57/(1.0888-0.00153*(入力!M18+入力!N18))-4.142)*100))</f>
        <v>25.938301663279706</v>
      </c>
      <c r="N98" s="83">
        <f>IF(OR(入力!L18="",入力!M18="",入力!N18=""),"",(入力!L18-(入力!L18*(4.57/(1.0888-0.00153*(入力!M18+入力!N18))-4.142)*100)/100))</f>
        <v>47.103240142154107</v>
      </c>
      <c r="O98" s="83">
        <f>IF(入力!P18="", IF(入力!K18="","",入力!L18/POWER(入力!K18/100,2)),入力!P18)</f>
        <v>19.306513671652667</v>
      </c>
      <c r="P98" s="83">
        <f>IF(入力!Q18="","",入力!Q18)</f>
        <v>237</v>
      </c>
      <c r="Q98" s="189">
        <f>IF(入力!R18="","",入力!R18)</f>
        <v>234</v>
      </c>
      <c r="R98" s="232">
        <f xml:space="preserve"> IF(入力!S18="",IF(入力!T18="","",入力!T18),IF(入力!T18="",入力!S18,IF(入力!S18&gt;入力!T18,入力!T18,入力!S18)))</f>
        <v>3.61</v>
      </c>
      <c r="S98" s="487">
        <f>IF(入力!U18="",IF(入力!V18="","",入力!V18),IF(入力!V18="",入力!U18,IF(入力!U18&gt;入力!V18,入力!V18,入力!U18)))</f>
        <v>5.38</v>
      </c>
      <c r="T98" s="226">
        <f>IF(入力!W18="",IF(入力!X18="","",入力!X18),IF(入力!X18="",入力!W18,IF(入力!W18&gt;入力!X18,入力!W18,入力!X18)))</f>
        <v>281</v>
      </c>
      <c r="U98" s="234">
        <f>IF(入力!Y18="", IF(入力!W18="",IF(入力!X18="","",入力!X18-入力!Q18),IF(入力!X18="",入力!W18-入力!Q18,IF(入力!W18&gt;入力!X18,入力!W18-入力!Q18,入力!X18-入力!Q18))),入力!Y18)</f>
        <v>44</v>
      </c>
      <c r="V98" s="234">
        <f>IF(入力!Z18="",IF(入力!AA18="","",入力!AA18),IF(入力!AA18="",入力!Z18,IF(入力!Z18&gt;入力!AA18,入力!Z18,入力!AA18)))</f>
        <v>287</v>
      </c>
      <c r="W98" s="234">
        <f>IF(入力!AB18="", IF(入力!Z18="",IF(入力!AA18="","",入力!AA18-入力!Q18),IF(入力!AA18="",入力!Z18-入力!Q18,IF(入力!Z18&gt;入力!AA18,入力!Z18-入力!Q18,入力!AA18-入力!Q18))),入力!AB18)</f>
        <v>50</v>
      </c>
      <c r="X98" s="234">
        <f>IF(入力!AC18="",IF(入力!AD18="","",入力!AD18),IF(入力!AD18="",入力!AC18,IF(入力!AC18&gt;入力!AD18,入力!AC18,入力!AD18)))</f>
        <v>276</v>
      </c>
      <c r="Y98" s="234">
        <f>IF(入力!AE18="", IF(入力!AC18="",IF(入力!AD18="","",入力!AD18-入力!Q18),IF(入力!AD18="",入力!AC18-入力!Q18,IF(入力!AC18&gt;入力!AD18,入力!AC18-入力!Q18,入力!AD18-入力!Q18))),入力!AE18)</f>
        <v>39</v>
      </c>
      <c r="Z98" s="234">
        <f>IF(入力!AF18="",IF(入力!AG18="","",入力!AG18),IF(入力!AG18="",入力!AF18,IF(入力!AF18&gt;入力!AG18,入力!AF18,入力!AG18)))</f>
        <v>276</v>
      </c>
      <c r="AA98" s="234">
        <f>IF(入力!AH18="", IF(入力!AF18="",IF(入力!AG18="","",入力!AG18-入力!Q18),IF(入力!AG18="",入力!AF18-入力!Q18,IF(入力!AF18&gt;入力!AG18,入力!AF18-入力!Q18,入力!AG18-入力!Q18))),入力!AH18)</f>
        <v>39</v>
      </c>
      <c r="AB98" s="126">
        <f>IF(入力!AI18="",IF(入力!AJ18="","",入力!AJ18),IF(入力!AJ18="",入力!AI18,IF(入力!AI18&gt;入力!AJ18,入力!AI18,入力!AJ18)))</f>
        <v>6.09</v>
      </c>
      <c r="AC98" s="232">
        <f>IF(入力!AK18="",IF(入力!AL18="","",入力!AL18),IF(入力!AL18="",入力!AK18,IF(入力!AK18&gt;入力!AL18,入力!AK18,入力!AL18)))</f>
        <v>9.3000000000000007</v>
      </c>
      <c r="AD98" s="231">
        <f>IF(入力!AM18="","",入力!AM18)</f>
        <v>16</v>
      </c>
      <c r="AE98" s="158">
        <f>IF(入力!AN18="","",入力!AN18)</f>
        <v>-6</v>
      </c>
      <c r="AF98" s="231">
        <f>IF(入力!AO18="","",入力!AO18)</f>
        <v>188</v>
      </c>
      <c r="AG98" s="244">
        <f>IF(入力!AP18="","",入力!AP18)</f>
        <v>14</v>
      </c>
      <c r="AH98" s="510">
        <f>IF(入力!AQ18="","",入力!AQ18)</f>
        <v>90</v>
      </c>
      <c r="AI98" s="84">
        <f>IF(入力!AR18="","",入力!AR18)</f>
        <v>89</v>
      </c>
      <c r="AJ98" s="351">
        <f>IF(入力!AS18="","",入力!AS18)</f>
        <v>480</v>
      </c>
      <c r="AK98" s="158">
        <f>IF(入力!AT18="","",入力!AT18)</f>
        <v>25</v>
      </c>
      <c r="AL98" s="160">
        <f>IF(入力!AU18="",IF(入力!AV18="","",入力!AV18),IF(入力!AV18="",入力!AU18,IF(入力!AU18&gt;入力!AV18,入力!AU18,入力!AV18)))</f>
        <v>34</v>
      </c>
      <c r="AM98" s="283">
        <f>IF(入力!AW18="",IF(入力!AX18="","",入力!AX18),IF(入力!AX18="",入力!AW18,IF(入力!AW18&gt;入力!AX18,入力!AW18,入力!AX18)))</f>
        <v>29.3</v>
      </c>
      <c r="AN98" s="199">
        <f>IF(入力!K18="","", IF(入力!AC18="","", IF(入力!Z18="","", K98/224*((X98-224)+(V98-224)))))</f>
        <v>93.180803571428569</v>
      </c>
    </row>
    <row r="99" spans="1:40">
      <c r="A99" s="96">
        <f>IF(入力!A19="","",入力!A19)</f>
        <v>6</v>
      </c>
      <c r="B99" s="185" t="str">
        <f>IF(入力!B19="","",入力!B19)</f>
        <v/>
      </c>
      <c r="C99" s="185" t="str">
        <f>IF(入力!C19="","",入力!C19)</f>
        <v/>
      </c>
      <c r="D99" s="227" t="str">
        <f>IF(入力!D19="","",入力!D19)</f>
        <v/>
      </c>
      <c r="E99" s="418" t="str">
        <f>IF(入力!E19="", IF(D99="","",DATEDIF(D99,入力!$C$3,"Y")),入力!E19)</f>
        <v/>
      </c>
      <c r="F99" s="350" t="str">
        <f>IF(入力!F19="","",入力!F19)</f>
        <v/>
      </c>
      <c r="G99" s="185" t="str">
        <f>IF(入力!G19="","",入力!G19)</f>
        <v/>
      </c>
      <c r="H99" s="185" t="str">
        <f>IF(入力!H19="","",入力!H19)</f>
        <v/>
      </c>
      <c r="I99" s="350" t="str">
        <f>IF(入力!I19="","",入力!I19)</f>
        <v/>
      </c>
      <c r="J99" s="350" t="str">
        <f>IF(入力!J19="","",入力!J19)</f>
        <v/>
      </c>
      <c r="K99" s="159" t="str">
        <f>IF(入力!K19="","",入力!K19)</f>
        <v/>
      </c>
      <c r="L99" s="83" t="str">
        <f>IF(入力!L19="","",入力!L19)</f>
        <v/>
      </c>
      <c r="M99" s="205" t="str">
        <f>IF(OR(入力!M19="",入力!N19=""),"",((4.57/(1.0888-0.00153*(入力!M19+入力!N19))-4.142)*100))</f>
        <v/>
      </c>
      <c r="N99" s="83" t="str">
        <f>IF(OR(入力!L19="",入力!M19="",入力!N19=""),"",(入力!L19-(入力!L19*(4.57/(1.0888-0.00153*(入力!M19+入力!N19))-4.142)*100)/100))</f>
        <v/>
      </c>
      <c r="O99" s="83" t="str">
        <f>IF(入力!P19="", IF(入力!K19="","",入力!L19/POWER(入力!K19/100,2)),入力!P19)</f>
        <v/>
      </c>
      <c r="P99" s="83" t="str">
        <f>IF(入力!Q19="","",入力!Q19)</f>
        <v/>
      </c>
      <c r="Q99" s="189" t="str">
        <f>IF(入力!R19="","",入力!R19)</f>
        <v/>
      </c>
      <c r="R99" s="232" t="str">
        <f xml:space="preserve"> IF(入力!S19="",IF(入力!T19="","",入力!T19),IF(入力!T19="",入力!S19,IF(入力!S19&gt;入力!T19,入力!T19,入力!S19)))</f>
        <v/>
      </c>
      <c r="S99" s="487" t="str">
        <f>IF(入力!U19="",IF(入力!V19="","",入力!V19),IF(入力!V19="",入力!U19,IF(入力!U19&gt;入力!V19,入力!V19,入力!U19)))</f>
        <v/>
      </c>
      <c r="T99" s="226" t="str">
        <f>IF(入力!W19="",IF(入力!X19="","",入力!X19),IF(入力!X19="",入力!W19,IF(入力!W19&gt;入力!X19,入力!W19,入力!X19)))</f>
        <v/>
      </c>
      <c r="U99" s="234" t="str">
        <f>IF(入力!Y19="", IF(入力!W19="",IF(入力!X19="","",入力!X19-入力!Q19),IF(入力!X19="",入力!W19-入力!Q19,IF(入力!W19&gt;入力!X19,入力!W19-入力!Q19,入力!X19-入力!Q19))),入力!Y19)</f>
        <v/>
      </c>
      <c r="V99" s="234" t="str">
        <f>IF(入力!Z19="",IF(入力!AA19="","",入力!AA19),IF(入力!AA19="",入力!Z19,IF(入力!Z19&gt;入力!AA19,入力!Z19,入力!AA19)))</f>
        <v/>
      </c>
      <c r="W99" s="234" t="str">
        <f>IF(入力!AB19="", IF(入力!Z19="",IF(入力!AA19="","",入力!AA19-入力!Q19),IF(入力!AA19="",入力!Z19-入力!Q19,IF(入力!Z19&gt;入力!AA19,入力!Z19-入力!Q19,入力!AA19-入力!Q19))),入力!AB19)</f>
        <v/>
      </c>
      <c r="X99" s="234" t="str">
        <f>IF(入力!AC19="",IF(入力!AD19="","",入力!AD19),IF(入力!AD19="",入力!AC19,IF(入力!AC19&gt;入力!AD19,入力!AC19,入力!AD19)))</f>
        <v/>
      </c>
      <c r="Y99" s="234" t="str">
        <f>IF(入力!AE19="", IF(入力!AC19="",IF(入力!AD19="","",入力!AD19-入力!Q19),IF(入力!AD19="",入力!AC19-入力!Q19,IF(入力!AC19&gt;入力!AD19,入力!AC19-入力!Q19,入力!AD19-入力!Q19))),入力!AE19)</f>
        <v/>
      </c>
      <c r="Z99" s="234" t="str">
        <f>IF(入力!AF19="",IF(入力!AG19="","",入力!AG19),IF(入力!AG19="",入力!AF19,IF(入力!AF19&gt;入力!AG19,入力!AF19,入力!AG19)))</f>
        <v/>
      </c>
      <c r="AA99" s="234" t="str">
        <f>IF(入力!AH19="", IF(入力!AF19="",IF(入力!AG19="","",入力!AG19-入力!Q19),IF(入力!AG19="",入力!AF19-入力!Q19,IF(入力!AF19&gt;入力!AG19,入力!AF19-入力!Q19,入力!AG19-入力!Q19))),入力!AH19)</f>
        <v/>
      </c>
      <c r="AB99" s="126" t="str">
        <f>IF(入力!AI19="",IF(入力!AJ19="","",入力!AJ19),IF(入力!AJ19="",入力!AI19,IF(入力!AI19&gt;入力!AJ19,入力!AI19,入力!AJ19)))</f>
        <v/>
      </c>
      <c r="AC99" s="232" t="str">
        <f>IF(入力!AK19="",IF(入力!AL19="","",入力!AL19),IF(入力!AL19="",入力!AK19,IF(入力!AK19&gt;入力!AL19,入力!AK19,入力!AL19)))</f>
        <v/>
      </c>
      <c r="AD99" s="231" t="str">
        <f>IF(入力!AM19="","",入力!AM19)</f>
        <v/>
      </c>
      <c r="AE99" s="158" t="str">
        <f>IF(入力!AN19="","",入力!AN19)</f>
        <v/>
      </c>
      <c r="AF99" s="231" t="str">
        <f>IF(入力!AO19="","",入力!AO19)</f>
        <v/>
      </c>
      <c r="AG99" s="244" t="str">
        <f>IF(入力!AP19="","",入力!AP19)</f>
        <v/>
      </c>
      <c r="AH99" s="510" t="str">
        <f>IF(入力!AQ19="","",入力!AQ19)</f>
        <v/>
      </c>
      <c r="AI99" s="84" t="str">
        <f>IF(入力!AR19="","",入力!AR19)</f>
        <v/>
      </c>
      <c r="AJ99" s="351" t="str">
        <f>IF(入力!AS19="","",入力!AS19)</f>
        <v/>
      </c>
      <c r="AK99" s="158" t="str">
        <f>IF(入力!AT19="","",入力!AT19)</f>
        <v/>
      </c>
      <c r="AL99" s="160" t="str">
        <f>IF(入力!AU19="",IF(入力!AV19="","",入力!AV19),IF(入力!AV19="",入力!AU19,IF(入力!AU19&gt;入力!AV19,入力!AU19,入力!AV19)))</f>
        <v/>
      </c>
      <c r="AM99" s="283" t="str">
        <f>IF(入力!AW19="",IF(入力!AX19="","",入力!AX19),IF(入力!AX19="",入力!AW19,IF(入力!AW19&gt;入力!AX19,入力!AW19,入力!AX19)))</f>
        <v/>
      </c>
      <c r="AN99" s="199" t="str">
        <f>IF(入力!K19="","", IF(入力!AC19="","", IF(入力!Z19="","", K99/224*((X99-224)+(V99-224)))))</f>
        <v/>
      </c>
    </row>
    <row r="100" spans="1:40">
      <c r="A100" s="96">
        <f>IF(入力!A20="","",入力!A20)</f>
        <v>7</v>
      </c>
      <c r="B100" s="185" t="str">
        <f>IF(入力!B20="","",入力!B20)</f>
        <v/>
      </c>
      <c r="C100" s="185" t="str">
        <f>IF(入力!C20="","",入力!C20)</f>
        <v/>
      </c>
      <c r="D100" s="227" t="str">
        <f>IF(入力!D20="","",入力!D20)</f>
        <v/>
      </c>
      <c r="E100" s="418" t="str">
        <f>IF(入力!E20="", IF(D100="","",DATEDIF(D100,入力!$C$3,"Y")),入力!E20)</f>
        <v/>
      </c>
      <c r="F100" s="350" t="str">
        <f>IF(入力!F20="","",入力!F20)</f>
        <v/>
      </c>
      <c r="G100" s="185" t="str">
        <f>IF(入力!G20="","",入力!G20)</f>
        <v/>
      </c>
      <c r="H100" s="185" t="str">
        <f>IF(入力!H20="","",入力!H20)</f>
        <v/>
      </c>
      <c r="I100" s="350" t="str">
        <f>IF(入力!I20="","",入力!I20)</f>
        <v/>
      </c>
      <c r="J100" s="350" t="str">
        <f>IF(入力!J20="","",入力!J20)</f>
        <v/>
      </c>
      <c r="K100" s="159" t="str">
        <f>IF(入力!K20="","",入力!K20)</f>
        <v/>
      </c>
      <c r="L100" s="83" t="str">
        <f>IF(入力!L20="","",入力!L20)</f>
        <v/>
      </c>
      <c r="M100" s="205" t="str">
        <f>IF(OR(入力!M20="",入力!N20=""),"",((4.57/(1.0888-0.00153*(入力!M20+入力!N20))-4.142)*100))</f>
        <v/>
      </c>
      <c r="N100" s="83" t="str">
        <f>IF(OR(入力!L20="",入力!M20="",入力!N20=""),"",(入力!L20-(入力!L20*(4.57/(1.0888-0.00153*(入力!M20+入力!N20))-4.142)*100)/100))</f>
        <v/>
      </c>
      <c r="O100" s="83" t="str">
        <f>IF(入力!P20="", IF(入力!K20="","",入力!L20/POWER(入力!K20/100,2)),入力!P20)</f>
        <v/>
      </c>
      <c r="P100" s="83" t="str">
        <f>IF(入力!Q20="","",入力!Q20)</f>
        <v/>
      </c>
      <c r="Q100" s="189" t="str">
        <f>IF(入力!R20="","",入力!R20)</f>
        <v/>
      </c>
      <c r="R100" s="232" t="str">
        <f xml:space="preserve"> IF(入力!S20="",IF(入力!T20="","",入力!T20),IF(入力!T20="",入力!S20,IF(入力!S20&gt;入力!T20,入力!T20,入力!S20)))</f>
        <v/>
      </c>
      <c r="S100" s="487" t="str">
        <f>IF(入力!U20="",IF(入力!V20="","",入力!V20),IF(入力!V20="",入力!U20,IF(入力!U20&gt;入力!V20,入力!V20,入力!U20)))</f>
        <v/>
      </c>
      <c r="T100" s="226" t="str">
        <f>IF(入力!W20="",IF(入力!X20="","",入力!X20),IF(入力!X20="",入力!W20,IF(入力!W20&gt;入力!X20,入力!W20,入力!X20)))</f>
        <v/>
      </c>
      <c r="U100" s="234" t="str">
        <f>IF(入力!Y20="", IF(入力!W20="",IF(入力!X20="","",入力!X20-入力!Q20),IF(入力!X20="",入力!W20-入力!Q20,IF(入力!W20&gt;入力!X20,入力!W20-入力!Q20,入力!X20-入力!Q20))),入力!Y20)</f>
        <v/>
      </c>
      <c r="V100" s="234" t="str">
        <f>IF(入力!Z20="",IF(入力!AA20="","",入力!AA20),IF(入力!AA20="",入力!Z20,IF(入力!Z20&gt;入力!AA20,入力!Z20,入力!AA20)))</f>
        <v/>
      </c>
      <c r="W100" s="234" t="str">
        <f>IF(入力!AB20="", IF(入力!Z20="",IF(入力!AA20="","",入力!AA20-入力!Q20),IF(入力!AA20="",入力!Z20-入力!Q20,IF(入力!Z20&gt;入力!AA20,入力!Z20-入力!Q20,入力!AA20-入力!Q20))),入力!AB20)</f>
        <v/>
      </c>
      <c r="X100" s="234" t="str">
        <f>IF(入力!AC20="",IF(入力!AD20="","",入力!AD20),IF(入力!AD20="",入力!AC20,IF(入力!AC20&gt;入力!AD20,入力!AC20,入力!AD20)))</f>
        <v/>
      </c>
      <c r="Y100" s="234" t="str">
        <f>IF(入力!AE20="", IF(入力!AC20="",IF(入力!AD20="","",入力!AD20-入力!Q20),IF(入力!AD20="",入力!AC20-入力!Q20,IF(入力!AC20&gt;入力!AD20,入力!AC20-入力!Q20,入力!AD20-入力!Q20))),入力!AE20)</f>
        <v/>
      </c>
      <c r="Z100" s="234" t="str">
        <f>IF(入力!AF20="",IF(入力!AG20="","",入力!AG20),IF(入力!AG20="",入力!AF20,IF(入力!AF20&gt;入力!AG20,入力!AF20,入力!AG20)))</f>
        <v/>
      </c>
      <c r="AA100" s="234" t="str">
        <f>IF(入力!AH20="", IF(入力!AF20="",IF(入力!AG20="","",入力!AG20-入力!Q20),IF(入力!AG20="",入力!AF20-入力!Q20,IF(入力!AF20&gt;入力!AG20,入力!AF20-入力!Q20,入力!AG20-入力!Q20))),入力!AH20)</f>
        <v/>
      </c>
      <c r="AB100" s="126" t="str">
        <f>IF(入力!AI20="",IF(入力!AJ20="","",入力!AJ20),IF(入力!AJ20="",入力!AI20,IF(入力!AI20&gt;入力!AJ20,入力!AI20,入力!AJ20)))</f>
        <v/>
      </c>
      <c r="AC100" s="232" t="str">
        <f>IF(入力!AK20="",IF(入力!AL20="","",入力!AL20),IF(入力!AL20="",入力!AK20,IF(入力!AK20&gt;入力!AL20,入力!AK20,入力!AL20)))</f>
        <v/>
      </c>
      <c r="AD100" s="231" t="str">
        <f>IF(入力!AM20="","",入力!AM20)</f>
        <v/>
      </c>
      <c r="AE100" s="158" t="str">
        <f>IF(入力!AN20="","",入力!AN20)</f>
        <v/>
      </c>
      <c r="AF100" s="231" t="str">
        <f>IF(入力!AO20="","",入力!AO20)</f>
        <v/>
      </c>
      <c r="AG100" s="244" t="str">
        <f>IF(入力!AP20="","",入力!AP20)</f>
        <v/>
      </c>
      <c r="AH100" s="510" t="str">
        <f>IF(入力!AQ20="","",入力!AQ20)</f>
        <v/>
      </c>
      <c r="AI100" s="84" t="str">
        <f>IF(入力!AR20="","",入力!AR20)</f>
        <v/>
      </c>
      <c r="AJ100" s="351" t="str">
        <f>IF(入力!AS20="","",入力!AS20)</f>
        <v/>
      </c>
      <c r="AK100" s="158" t="str">
        <f>IF(入力!AT20="","",入力!AT20)</f>
        <v/>
      </c>
      <c r="AL100" s="160" t="str">
        <f>IF(入力!AU20="",IF(入力!AV20="","",入力!AV20),IF(入力!AV20="",入力!AU20,IF(入力!AU20&gt;入力!AV20,入力!AU20,入力!AV20)))</f>
        <v/>
      </c>
      <c r="AM100" s="283" t="str">
        <f>IF(入力!AW20="",IF(入力!AX20="","",入力!AX20),IF(入力!AX20="",入力!AW20,IF(入力!AW20&gt;入力!AX20,入力!AW20,入力!AX20)))</f>
        <v/>
      </c>
      <c r="AN100" s="199" t="str">
        <f>IF(入力!K20="","", IF(入力!AC20="","", IF(入力!Z20="","", K100/224*((X100-224)+(V100-224)))))</f>
        <v/>
      </c>
    </row>
    <row r="101" spans="1:40">
      <c r="A101" s="96">
        <f>IF(入力!A21="","",入力!A21)</f>
        <v>8</v>
      </c>
      <c r="B101" s="185" t="str">
        <f>IF(入力!B21="","",入力!B21)</f>
        <v/>
      </c>
      <c r="C101" s="185" t="str">
        <f>IF(入力!C21="","",入力!C21)</f>
        <v/>
      </c>
      <c r="D101" s="227" t="str">
        <f>IF(入力!D21="","",入力!D21)</f>
        <v/>
      </c>
      <c r="E101" s="418" t="str">
        <f>IF(入力!E21="", IF(D101="","",DATEDIF(D101,入力!$C$3,"Y")),入力!E21)</f>
        <v/>
      </c>
      <c r="F101" s="350" t="str">
        <f>IF(入力!F21="","",入力!F21)</f>
        <v/>
      </c>
      <c r="G101" s="185" t="str">
        <f>IF(入力!G21="","",入力!G21)</f>
        <v/>
      </c>
      <c r="H101" s="185" t="str">
        <f>IF(入力!H21="","",入力!H21)</f>
        <v/>
      </c>
      <c r="I101" s="350" t="str">
        <f>IF(入力!I21="","",入力!I21)</f>
        <v/>
      </c>
      <c r="J101" s="350" t="str">
        <f>IF(入力!J21="","",入力!J21)</f>
        <v/>
      </c>
      <c r="K101" s="159" t="str">
        <f>IF(入力!K21="","",入力!K21)</f>
        <v/>
      </c>
      <c r="L101" s="83" t="str">
        <f>IF(入力!L21="","",入力!L21)</f>
        <v/>
      </c>
      <c r="M101" s="205" t="str">
        <f>IF(OR(入力!M21="",入力!N21=""),"",((4.57/(1.0888-0.00153*(入力!M21+入力!N21))-4.142)*100))</f>
        <v/>
      </c>
      <c r="N101" s="83" t="str">
        <f>IF(OR(入力!L21="",入力!M21="",入力!N21=""),"",(入力!L21-(入力!L21*(4.57/(1.0888-0.00153*(入力!M21+入力!N21))-4.142)*100)/100))</f>
        <v/>
      </c>
      <c r="O101" s="83" t="str">
        <f>IF(入力!P21="", IF(入力!K21="","",入力!L21/POWER(入力!K21/100,2)),入力!P21)</f>
        <v/>
      </c>
      <c r="P101" s="83" t="str">
        <f>IF(入力!Q21="","",入力!Q21)</f>
        <v/>
      </c>
      <c r="Q101" s="189" t="str">
        <f>IF(入力!R21="","",入力!R21)</f>
        <v/>
      </c>
      <c r="R101" s="232" t="str">
        <f xml:space="preserve"> IF(入力!S21="",IF(入力!T21="","",入力!T21),IF(入力!T21="",入力!S21,IF(入力!S21&gt;入力!T21,入力!T21,入力!S21)))</f>
        <v/>
      </c>
      <c r="S101" s="487" t="str">
        <f>IF(入力!U21="",IF(入力!V21="","",入力!V21),IF(入力!V21="",入力!U21,IF(入力!U21&gt;入力!V21,入力!V21,入力!U21)))</f>
        <v/>
      </c>
      <c r="T101" s="226" t="str">
        <f>IF(入力!W21="",IF(入力!X21="","",入力!X21),IF(入力!X21="",入力!W21,IF(入力!W21&gt;入力!X21,入力!W21,入力!X21)))</f>
        <v/>
      </c>
      <c r="U101" s="234" t="str">
        <f>IF(入力!Y21="", IF(入力!W21="",IF(入力!X21="","",入力!X21-入力!Q21),IF(入力!X21="",入力!W21-入力!Q21,IF(入力!W21&gt;入力!X21,入力!W21-入力!Q21,入力!X21-入力!Q21))),入力!Y21)</f>
        <v/>
      </c>
      <c r="V101" s="234" t="str">
        <f>IF(入力!Z21="",IF(入力!AA21="","",入力!AA21),IF(入力!AA21="",入力!Z21,IF(入力!Z21&gt;入力!AA21,入力!Z21,入力!AA21)))</f>
        <v/>
      </c>
      <c r="W101" s="234" t="str">
        <f>IF(入力!AB21="", IF(入力!Z21="",IF(入力!AA21="","",入力!AA21-入力!Q21),IF(入力!AA21="",入力!Z21-入力!Q21,IF(入力!Z21&gt;入力!AA21,入力!Z21-入力!Q21,入力!AA21-入力!Q21))),入力!AB21)</f>
        <v/>
      </c>
      <c r="X101" s="234" t="str">
        <f>IF(入力!AC21="",IF(入力!AD21="","",入力!AD21),IF(入力!AD21="",入力!AC21,IF(入力!AC21&gt;入力!AD21,入力!AC21,入力!AD21)))</f>
        <v/>
      </c>
      <c r="Y101" s="234" t="str">
        <f>IF(入力!AE21="", IF(入力!AC21="",IF(入力!AD21="","",入力!AD21-入力!Q21),IF(入力!AD21="",入力!AC21-入力!Q21,IF(入力!AC21&gt;入力!AD21,入力!AC21-入力!Q21,入力!AD21-入力!Q21))),入力!AE21)</f>
        <v/>
      </c>
      <c r="Z101" s="234" t="str">
        <f>IF(入力!AF21="",IF(入力!AG21="","",入力!AG21),IF(入力!AG21="",入力!AF21,IF(入力!AF21&gt;入力!AG21,入力!AF21,入力!AG21)))</f>
        <v/>
      </c>
      <c r="AA101" s="234" t="str">
        <f>IF(入力!AH21="", IF(入力!AF21="",IF(入力!AG21="","",入力!AG21-入力!Q21),IF(入力!AG21="",入力!AF21-入力!Q21,IF(入力!AF21&gt;入力!AG21,入力!AF21-入力!Q21,入力!AG21-入力!Q21))),入力!AH21)</f>
        <v/>
      </c>
      <c r="AB101" s="126" t="str">
        <f>IF(入力!AI21="",IF(入力!AJ21="","",入力!AJ21),IF(入力!AJ21="",入力!AI21,IF(入力!AI21&gt;入力!AJ21,入力!AI21,入力!AJ21)))</f>
        <v/>
      </c>
      <c r="AC101" s="232" t="str">
        <f>IF(入力!AK21="",IF(入力!AL21="","",入力!AL21),IF(入力!AL21="",入力!AK21,IF(入力!AK21&gt;入力!AL21,入力!AK21,入力!AL21)))</f>
        <v/>
      </c>
      <c r="AD101" s="231" t="str">
        <f>IF(入力!AM21="","",入力!AM21)</f>
        <v/>
      </c>
      <c r="AE101" s="158" t="str">
        <f>IF(入力!AN21="","",入力!AN21)</f>
        <v/>
      </c>
      <c r="AF101" s="231" t="str">
        <f>IF(入力!AO21="","",入力!AO21)</f>
        <v/>
      </c>
      <c r="AG101" s="244" t="str">
        <f>IF(入力!AP21="","",入力!AP21)</f>
        <v/>
      </c>
      <c r="AH101" s="510" t="str">
        <f>IF(入力!AQ21="","",入力!AQ21)</f>
        <v/>
      </c>
      <c r="AI101" s="84" t="str">
        <f>IF(入力!AR21="","",入力!AR21)</f>
        <v/>
      </c>
      <c r="AJ101" s="351" t="str">
        <f>IF(入力!AS21="","",入力!AS21)</f>
        <v/>
      </c>
      <c r="AK101" s="158" t="str">
        <f>IF(入力!AT21="","",入力!AT21)</f>
        <v/>
      </c>
      <c r="AL101" s="160" t="str">
        <f>IF(入力!AU21="",IF(入力!AV21="","",入力!AV21),IF(入力!AV21="",入力!AU21,IF(入力!AU21&gt;入力!AV21,入力!AU21,入力!AV21)))</f>
        <v/>
      </c>
      <c r="AM101" s="283" t="str">
        <f>IF(入力!AW21="",IF(入力!AX21="","",入力!AX21),IF(入力!AX21="",入力!AW21,IF(入力!AW21&gt;入力!AX21,入力!AW21,入力!AX21)))</f>
        <v/>
      </c>
      <c r="AN101" s="199" t="str">
        <f>IF(入力!K21="","", IF(入力!AC21="","", IF(入力!Z21="","", K101/224*((X101-224)+(V101-224)))))</f>
        <v/>
      </c>
    </row>
    <row r="102" spans="1:40">
      <c r="A102" s="96">
        <f>IF(入力!A22="","",入力!A22)</f>
        <v>9</v>
      </c>
      <c r="B102" s="185" t="str">
        <f>IF(入力!B22="","",入力!B22)</f>
        <v/>
      </c>
      <c r="C102" s="185" t="str">
        <f>IF(入力!C22="","",入力!C22)</f>
        <v/>
      </c>
      <c r="D102" s="227" t="str">
        <f>IF(入力!D22="","",入力!D22)</f>
        <v/>
      </c>
      <c r="E102" s="418" t="str">
        <f>IF(入力!E22="", IF(D102="","",DATEDIF(D102,入力!$C$3,"Y")),入力!E22)</f>
        <v/>
      </c>
      <c r="F102" s="350" t="str">
        <f>IF(入力!F22="","",入力!F22)</f>
        <v/>
      </c>
      <c r="G102" s="185" t="str">
        <f>IF(入力!G22="","",入力!G22)</f>
        <v/>
      </c>
      <c r="H102" s="185" t="str">
        <f>IF(入力!H22="","",入力!H22)</f>
        <v/>
      </c>
      <c r="I102" s="350" t="str">
        <f>IF(入力!I22="","",入力!I22)</f>
        <v/>
      </c>
      <c r="J102" s="350" t="str">
        <f>IF(入力!J22="","",入力!J22)</f>
        <v/>
      </c>
      <c r="K102" s="159" t="str">
        <f>IF(入力!K22="","",入力!K22)</f>
        <v/>
      </c>
      <c r="L102" s="83" t="str">
        <f>IF(入力!L22="","",入力!L22)</f>
        <v/>
      </c>
      <c r="M102" s="205" t="str">
        <f>IF(OR(入力!M22="",入力!N22=""),"",((4.57/(1.0888-0.00153*(入力!M22+入力!N22))-4.142)*100))</f>
        <v/>
      </c>
      <c r="N102" s="83" t="str">
        <f>IF(OR(入力!L22="",入力!M22="",入力!N22=""),"",(入力!L22-(入力!L22*(4.57/(1.0888-0.00153*(入力!M22+入力!N22))-4.142)*100)/100))</f>
        <v/>
      </c>
      <c r="O102" s="83" t="str">
        <f>IF(入力!P22="", IF(入力!K22="","",入力!L22/POWER(入力!K22/100,2)),入力!P22)</f>
        <v/>
      </c>
      <c r="P102" s="83" t="str">
        <f>IF(入力!Q22="","",入力!Q22)</f>
        <v/>
      </c>
      <c r="Q102" s="189" t="str">
        <f>IF(入力!R22="","",入力!R22)</f>
        <v/>
      </c>
      <c r="R102" s="232" t="str">
        <f xml:space="preserve"> IF(入力!S22="",IF(入力!T22="","",入力!T22),IF(入力!T22="",入力!S22,IF(入力!S22&gt;入力!T22,入力!T22,入力!S22)))</f>
        <v/>
      </c>
      <c r="S102" s="487" t="str">
        <f>IF(入力!U22="",IF(入力!V22="","",入力!V22),IF(入力!V22="",入力!U22,IF(入力!U22&gt;入力!V22,入力!V22,入力!U22)))</f>
        <v/>
      </c>
      <c r="T102" s="226" t="str">
        <f>IF(入力!W22="",IF(入力!X22="","",入力!X22),IF(入力!X22="",入力!W22,IF(入力!W22&gt;入力!X22,入力!W22,入力!X22)))</f>
        <v/>
      </c>
      <c r="U102" s="234" t="str">
        <f>IF(入力!Y22="", IF(入力!W22="",IF(入力!X22="","",入力!X22-入力!Q22),IF(入力!X22="",入力!W22-入力!Q22,IF(入力!W22&gt;入力!X22,入力!W22-入力!Q22,入力!X22-入力!Q22))),入力!Y22)</f>
        <v/>
      </c>
      <c r="V102" s="234" t="str">
        <f>IF(入力!Z22="",IF(入力!AA22="","",入力!AA22),IF(入力!AA22="",入力!Z22,IF(入力!Z22&gt;入力!AA22,入力!Z22,入力!AA22)))</f>
        <v/>
      </c>
      <c r="W102" s="234" t="str">
        <f>IF(入力!AB22="", IF(入力!Z22="",IF(入力!AA22="","",入力!AA22-入力!Q22),IF(入力!AA22="",入力!Z22-入力!Q22,IF(入力!Z22&gt;入力!AA22,入力!Z22-入力!Q22,入力!AA22-入力!Q22))),入力!AB22)</f>
        <v/>
      </c>
      <c r="X102" s="234" t="str">
        <f>IF(入力!AC22="",IF(入力!AD22="","",入力!AD22),IF(入力!AD22="",入力!AC22,IF(入力!AC22&gt;入力!AD22,入力!AC22,入力!AD22)))</f>
        <v/>
      </c>
      <c r="Y102" s="234" t="str">
        <f>IF(入力!AE22="", IF(入力!AC22="",IF(入力!AD22="","",入力!AD22-入力!Q22),IF(入力!AD22="",入力!AC22-入力!Q22,IF(入力!AC22&gt;入力!AD22,入力!AC22-入力!Q22,入力!AD22-入力!Q22))),入力!AE22)</f>
        <v/>
      </c>
      <c r="Z102" s="234" t="str">
        <f>IF(入力!AF22="",IF(入力!AG22="","",入力!AG22),IF(入力!AG22="",入力!AF22,IF(入力!AF22&gt;入力!AG22,入力!AF22,入力!AG22)))</f>
        <v/>
      </c>
      <c r="AA102" s="234" t="str">
        <f>IF(入力!AH22="", IF(入力!AF22="",IF(入力!AG22="","",入力!AG22-入力!Q22),IF(入力!AG22="",入力!AF22-入力!Q22,IF(入力!AF22&gt;入力!AG22,入力!AF22-入力!Q22,入力!AG22-入力!Q22))),入力!AH22)</f>
        <v/>
      </c>
      <c r="AB102" s="126" t="str">
        <f>IF(入力!AI22="",IF(入力!AJ22="","",入力!AJ22),IF(入力!AJ22="",入力!AI22,IF(入力!AI22&gt;入力!AJ22,入力!AI22,入力!AJ22)))</f>
        <v/>
      </c>
      <c r="AC102" s="232" t="str">
        <f>IF(入力!AK22="",IF(入力!AL22="","",入力!AL22),IF(入力!AL22="",入力!AK22,IF(入力!AK22&gt;入力!AL22,入力!AK22,入力!AL22)))</f>
        <v/>
      </c>
      <c r="AD102" s="231" t="str">
        <f>IF(入力!AM22="","",入力!AM22)</f>
        <v/>
      </c>
      <c r="AE102" s="158" t="str">
        <f>IF(入力!AN22="","",入力!AN22)</f>
        <v/>
      </c>
      <c r="AF102" s="231" t="str">
        <f>IF(入力!AO22="","",入力!AO22)</f>
        <v/>
      </c>
      <c r="AG102" s="244" t="str">
        <f>IF(入力!AP22="","",入力!AP22)</f>
        <v/>
      </c>
      <c r="AH102" s="510" t="str">
        <f>IF(入力!AQ22="","",入力!AQ22)</f>
        <v/>
      </c>
      <c r="AI102" s="84" t="str">
        <f>IF(入力!AR22="","",入力!AR22)</f>
        <v/>
      </c>
      <c r="AJ102" s="351" t="str">
        <f>IF(入力!AS22="","",入力!AS22)</f>
        <v/>
      </c>
      <c r="AK102" s="158" t="str">
        <f>IF(入力!AT22="","",入力!AT22)</f>
        <v/>
      </c>
      <c r="AL102" s="160" t="str">
        <f>IF(入力!AU22="",IF(入力!AV22="","",入力!AV22),IF(入力!AV22="",入力!AU22,IF(入力!AU22&gt;入力!AV22,入力!AU22,入力!AV22)))</f>
        <v/>
      </c>
      <c r="AM102" s="283" t="str">
        <f>IF(入力!AW22="",IF(入力!AX22="","",入力!AX22),IF(入力!AX22="",入力!AW22,IF(入力!AW22&gt;入力!AX22,入力!AW22,入力!AX22)))</f>
        <v/>
      </c>
      <c r="AN102" s="199" t="str">
        <f>IF(入力!K22="","", IF(入力!AC22="","", IF(入力!Z22="","", K102/224*((X102-224)+(V102-224)))))</f>
        <v/>
      </c>
    </row>
    <row r="103" spans="1:40">
      <c r="A103" s="96">
        <f>IF(入力!A23="","",入力!A23)</f>
        <v>10</v>
      </c>
      <c r="B103" s="185" t="str">
        <f>IF(入力!B23="","",入力!B23)</f>
        <v/>
      </c>
      <c r="C103" s="185" t="str">
        <f>IF(入力!C23="","",入力!C23)</f>
        <v/>
      </c>
      <c r="D103" s="227" t="str">
        <f>IF(入力!D23="","",入力!D23)</f>
        <v/>
      </c>
      <c r="E103" s="418" t="str">
        <f>IF(入力!E23="", IF(D103="","",DATEDIF(D103,入力!$C$3,"Y")),入力!E23)</f>
        <v/>
      </c>
      <c r="F103" s="350" t="str">
        <f>IF(入力!F23="","",入力!F23)</f>
        <v/>
      </c>
      <c r="G103" s="185" t="str">
        <f>IF(入力!G23="","",入力!G23)</f>
        <v/>
      </c>
      <c r="H103" s="185" t="str">
        <f>IF(入力!H23="","",入力!H23)</f>
        <v/>
      </c>
      <c r="I103" s="350" t="str">
        <f>IF(入力!I23="","",入力!I23)</f>
        <v/>
      </c>
      <c r="J103" s="350" t="str">
        <f>IF(入力!J23="","",入力!J23)</f>
        <v/>
      </c>
      <c r="K103" s="159" t="str">
        <f>IF(入力!K23="","",入力!K23)</f>
        <v/>
      </c>
      <c r="L103" s="83" t="str">
        <f>IF(入力!L23="","",入力!L23)</f>
        <v/>
      </c>
      <c r="M103" s="205" t="str">
        <f>IF(OR(入力!M23="",入力!N23=""),"",((4.57/(1.0888-0.00153*(入力!M23+入力!N23))-4.142)*100))</f>
        <v/>
      </c>
      <c r="N103" s="83" t="str">
        <f>IF(OR(入力!L23="",入力!M23="",入力!N23=""),"",(入力!L23-(入力!L23*(4.57/(1.0888-0.00153*(入力!M23+入力!N23))-4.142)*100)/100))</f>
        <v/>
      </c>
      <c r="O103" s="83" t="str">
        <f>IF(入力!P23="", IF(入力!K23="","",入力!L23/POWER(入力!K23/100,2)),入力!P23)</f>
        <v/>
      </c>
      <c r="P103" s="83" t="str">
        <f>IF(入力!Q23="","",入力!Q23)</f>
        <v/>
      </c>
      <c r="Q103" s="189" t="str">
        <f>IF(入力!R23="","",入力!R23)</f>
        <v/>
      </c>
      <c r="R103" s="232" t="str">
        <f xml:space="preserve"> IF(入力!S23="",IF(入力!T23="","",入力!T23),IF(入力!T23="",入力!S23,IF(入力!S23&gt;入力!T23,入力!T23,入力!S23)))</f>
        <v/>
      </c>
      <c r="S103" s="487" t="str">
        <f>IF(入力!U23="",IF(入力!V23="","",入力!V23),IF(入力!V23="",入力!U23,IF(入力!U23&gt;入力!V23,入力!V23,入力!U23)))</f>
        <v/>
      </c>
      <c r="T103" s="226" t="str">
        <f>IF(入力!W23="",IF(入力!X23="","",入力!X23),IF(入力!X23="",入力!W23,IF(入力!W23&gt;入力!X23,入力!W23,入力!X23)))</f>
        <v/>
      </c>
      <c r="U103" s="234" t="str">
        <f>IF(入力!Y23="", IF(入力!W23="",IF(入力!X23="","",入力!X23-入力!Q23),IF(入力!X23="",入力!W23-入力!Q23,IF(入力!W23&gt;入力!X23,入力!W23-入力!Q23,入力!X23-入力!Q23))),入力!Y23)</f>
        <v/>
      </c>
      <c r="V103" s="234" t="str">
        <f>IF(入力!Z23="",IF(入力!AA23="","",入力!AA23),IF(入力!AA23="",入力!Z23,IF(入力!Z23&gt;入力!AA23,入力!Z23,入力!AA23)))</f>
        <v/>
      </c>
      <c r="W103" s="234" t="str">
        <f>IF(入力!AB23="", IF(入力!Z23="",IF(入力!AA23="","",入力!AA23-入力!Q23),IF(入力!AA23="",入力!Z23-入力!Q23,IF(入力!Z23&gt;入力!AA23,入力!Z23-入力!Q23,入力!AA23-入力!Q23))),入力!AB23)</f>
        <v/>
      </c>
      <c r="X103" s="234" t="str">
        <f>IF(入力!AC23="",IF(入力!AD23="","",入力!AD23),IF(入力!AD23="",入力!AC23,IF(入力!AC23&gt;入力!AD23,入力!AC23,入力!AD23)))</f>
        <v/>
      </c>
      <c r="Y103" s="234" t="str">
        <f>IF(入力!AE23="", IF(入力!AC23="",IF(入力!AD23="","",入力!AD23-入力!Q23),IF(入力!AD23="",入力!AC23-入力!Q23,IF(入力!AC23&gt;入力!AD23,入力!AC23-入力!Q23,入力!AD23-入力!Q23))),入力!AE23)</f>
        <v/>
      </c>
      <c r="Z103" s="234" t="str">
        <f>IF(入力!AF23="",IF(入力!AG23="","",入力!AG23),IF(入力!AG23="",入力!AF23,IF(入力!AF23&gt;入力!AG23,入力!AF23,入力!AG23)))</f>
        <v/>
      </c>
      <c r="AA103" s="234" t="str">
        <f>IF(入力!AH23="", IF(入力!AF23="",IF(入力!AG23="","",入力!AG23-入力!Q23),IF(入力!AG23="",入力!AF23-入力!Q23,IF(入力!AF23&gt;入力!AG23,入力!AF23-入力!Q23,入力!AG23-入力!Q23))),入力!AH23)</f>
        <v/>
      </c>
      <c r="AB103" s="126" t="str">
        <f>IF(入力!AI23="",IF(入力!AJ23="","",入力!AJ23),IF(入力!AJ23="",入力!AI23,IF(入力!AI23&gt;入力!AJ23,入力!AI23,入力!AJ23)))</f>
        <v/>
      </c>
      <c r="AC103" s="232" t="str">
        <f>IF(入力!AK23="",IF(入力!AL23="","",入力!AL23),IF(入力!AL23="",入力!AK23,IF(入力!AK23&gt;入力!AL23,入力!AK23,入力!AL23)))</f>
        <v/>
      </c>
      <c r="AD103" s="231" t="str">
        <f>IF(入力!AM23="","",入力!AM23)</f>
        <v/>
      </c>
      <c r="AE103" s="158" t="str">
        <f>IF(入力!AN23="","",入力!AN23)</f>
        <v/>
      </c>
      <c r="AF103" s="231" t="str">
        <f>IF(入力!AO23="","",入力!AO23)</f>
        <v/>
      </c>
      <c r="AG103" s="244" t="str">
        <f>IF(入力!AP23="","",入力!AP23)</f>
        <v/>
      </c>
      <c r="AH103" s="510" t="str">
        <f>IF(入力!AQ23="","",入力!AQ23)</f>
        <v/>
      </c>
      <c r="AI103" s="84" t="str">
        <f>IF(入力!AR23="","",入力!AR23)</f>
        <v/>
      </c>
      <c r="AJ103" s="351" t="str">
        <f>IF(入力!AS23="","",入力!AS23)</f>
        <v/>
      </c>
      <c r="AK103" s="158" t="str">
        <f>IF(入力!AT23="","",入力!AT23)</f>
        <v/>
      </c>
      <c r="AL103" s="160" t="str">
        <f>IF(入力!AU23="",IF(入力!AV23="","",入力!AV23),IF(入力!AV23="",入力!AU23,IF(入力!AU23&gt;入力!AV23,入力!AU23,入力!AV23)))</f>
        <v/>
      </c>
      <c r="AM103" s="283" t="str">
        <f>IF(入力!AW23="",IF(入力!AX23="","",入力!AX23),IF(入力!AX23="",入力!AW23,IF(入力!AW23&gt;入力!AX23,入力!AW23,入力!AX23)))</f>
        <v/>
      </c>
      <c r="AN103" s="199" t="str">
        <f>IF(入力!K23="","", IF(入力!AC23="","", IF(入力!Z23="","", K103/224*((X103-224)+(V103-224)))))</f>
        <v/>
      </c>
    </row>
    <row r="104" spans="1:40">
      <c r="A104" s="96">
        <f>IF(入力!A24="","",入力!A24)</f>
        <v>11</v>
      </c>
      <c r="B104" s="185" t="str">
        <f>IF(入力!B24="","",入力!B24)</f>
        <v/>
      </c>
      <c r="C104" s="185" t="str">
        <f>IF(入力!C24="","",入力!C24)</f>
        <v/>
      </c>
      <c r="D104" s="227" t="str">
        <f>IF(入力!D24="","",入力!D24)</f>
        <v/>
      </c>
      <c r="E104" s="418" t="str">
        <f>IF(入力!E24="", IF(D104="","",DATEDIF(D104,入力!$C$3,"Y")),入力!E24)</f>
        <v/>
      </c>
      <c r="F104" s="350" t="str">
        <f>IF(入力!F24="","",入力!F24)</f>
        <v/>
      </c>
      <c r="G104" s="185" t="str">
        <f>IF(入力!G24="","",入力!G24)</f>
        <v/>
      </c>
      <c r="H104" s="185" t="str">
        <f>IF(入力!H24="","",入力!H24)</f>
        <v/>
      </c>
      <c r="I104" s="350" t="str">
        <f>IF(入力!I24="","",入力!I24)</f>
        <v/>
      </c>
      <c r="J104" s="350" t="str">
        <f>IF(入力!J24="","",入力!J24)</f>
        <v/>
      </c>
      <c r="K104" s="159" t="str">
        <f>IF(入力!K24="","",入力!K24)</f>
        <v/>
      </c>
      <c r="L104" s="83" t="str">
        <f>IF(入力!L24="","",入力!L24)</f>
        <v/>
      </c>
      <c r="M104" s="205" t="str">
        <f>IF(OR(入力!M24="",入力!N24=""),"",((4.57/(1.0888-0.00153*(入力!M24+入力!N24))-4.142)*100))</f>
        <v/>
      </c>
      <c r="N104" s="83" t="str">
        <f>IF(OR(入力!L24="",入力!M24="",入力!N24=""),"",(入力!L24-(入力!L24*(4.57/(1.0888-0.00153*(入力!M24+入力!N24))-4.142)*100)/100))</f>
        <v/>
      </c>
      <c r="O104" s="83" t="str">
        <f>IF(入力!P24="", IF(入力!K24="","",入力!L24/POWER(入力!K24/100,2)),入力!P24)</f>
        <v/>
      </c>
      <c r="P104" s="83" t="str">
        <f>IF(入力!Q24="","",入力!Q24)</f>
        <v/>
      </c>
      <c r="Q104" s="189" t="str">
        <f>IF(入力!R24="","",入力!R24)</f>
        <v/>
      </c>
      <c r="R104" s="232" t="str">
        <f xml:space="preserve"> IF(入力!S24="",IF(入力!T24="","",入力!T24),IF(入力!T24="",入力!S24,IF(入力!S24&gt;入力!T24,入力!T24,入力!S24)))</f>
        <v/>
      </c>
      <c r="S104" s="487" t="str">
        <f>IF(入力!U24="",IF(入力!V24="","",入力!V24),IF(入力!V24="",入力!U24,IF(入力!U24&gt;入力!V24,入力!V24,入力!U24)))</f>
        <v/>
      </c>
      <c r="T104" s="226" t="str">
        <f>IF(入力!W24="",IF(入力!X24="","",入力!X24),IF(入力!X24="",入力!W24,IF(入力!W24&gt;入力!X24,入力!W24,入力!X24)))</f>
        <v/>
      </c>
      <c r="U104" s="234" t="str">
        <f>IF(入力!Y24="", IF(入力!W24="",IF(入力!X24="","",入力!X24-入力!Q24),IF(入力!X24="",入力!W24-入力!Q24,IF(入力!W24&gt;入力!X24,入力!W24-入力!Q24,入力!X24-入力!Q24))),入力!Y24)</f>
        <v/>
      </c>
      <c r="V104" s="234" t="str">
        <f>IF(入力!Z24="",IF(入力!AA24="","",入力!AA24),IF(入力!AA24="",入力!Z24,IF(入力!Z24&gt;入力!AA24,入力!Z24,入力!AA24)))</f>
        <v/>
      </c>
      <c r="W104" s="234" t="str">
        <f>IF(入力!AB24="", IF(入力!Z24="",IF(入力!AA24="","",入力!AA24-入力!Q24),IF(入力!AA24="",入力!Z24-入力!Q24,IF(入力!Z24&gt;入力!AA24,入力!Z24-入力!Q24,入力!AA24-入力!Q24))),入力!AB24)</f>
        <v/>
      </c>
      <c r="X104" s="234" t="str">
        <f>IF(入力!AC24="",IF(入力!AD24="","",入力!AD24),IF(入力!AD24="",入力!AC24,IF(入力!AC24&gt;入力!AD24,入力!AC24,入力!AD24)))</f>
        <v/>
      </c>
      <c r="Y104" s="234" t="str">
        <f>IF(入力!AE24="", IF(入力!AC24="",IF(入力!AD24="","",入力!AD24-入力!Q24),IF(入力!AD24="",入力!AC24-入力!Q24,IF(入力!AC24&gt;入力!AD24,入力!AC24-入力!Q24,入力!AD24-入力!Q24))),入力!AE24)</f>
        <v/>
      </c>
      <c r="Z104" s="234" t="str">
        <f>IF(入力!AF24="",IF(入力!AG24="","",入力!AG24),IF(入力!AG24="",入力!AF24,IF(入力!AF24&gt;入力!AG24,入力!AF24,入力!AG24)))</f>
        <v/>
      </c>
      <c r="AA104" s="234" t="str">
        <f>IF(入力!AH24="", IF(入力!AF24="",IF(入力!AG24="","",入力!AG24-入力!Q24),IF(入力!AG24="",入力!AF24-入力!Q24,IF(入力!AF24&gt;入力!AG24,入力!AF24-入力!Q24,入力!AG24-入力!Q24))),入力!AH24)</f>
        <v/>
      </c>
      <c r="AB104" s="126" t="str">
        <f>IF(入力!AI24="",IF(入力!AJ24="","",入力!AJ24),IF(入力!AJ24="",入力!AI24,IF(入力!AI24&gt;入力!AJ24,入力!AI24,入力!AJ24)))</f>
        <v/>
      </c>
      <c r="AC104" s="232" t="str">
        <f>IF(入力!AK24="",IF(入力!AL24="","",入力!AL24),IF(入力!AL24="",入力!AK24,IF(入力!AK24&gt;入力!AL24,入力!AK24,入力!AL24)))</f>
        <v/>
      </c>
      <c r="AD104" s="231" t="str">
        <f>IF(入力!AM24="","",入力!AM24)</f>
        <v/>
      </c>
      <c r="AE104" s="158" t="str">
        <f>IF(入力!AN24="","",入力!AN24)</f>
        <v/>
      </c>
      <c r="AF104" s="231" t="str">
        <f>IF(入力!AO24="","",入力!AO24)</f>
        <v/>
      </c>
      <c r="AG104" s="244" t="str">
        <f>IF(入力!AP24="","",入力!AP24)</f>
        <v/>
      </c>
      <c r="AH104" s="510" t="str">
        <f>IF(入力!AQ24="","",入力!AQ24)</f>
        <v/>
      </c>
      <c r="AI104" s="84" t="str">
        <f>IF(入力!AR24="","",入力!AR24)</f>
        <v/>
      </c>
      <c r="AJ104" s="351" t="str">
        <f>IF(入力!AS24="","",入力!AS24)</f>
        <v/>
      </c>
      <c r="AK104" s="158" t="str">
        <f>IF(入力!AT24="","",入力!AT24)</f>
        <v/>
      </c>
      <c r="AL104" s="160" t="str">
        <f>IF(入力!AU24="",IF(入力!AV24="","",入力!AV24),IF(入力!AV24="",入力!AU24,IF(入力!AU24&gt;入力!AV24,入力!AU24,入力!AV24)))</f>
        <v/>
      </c>
      <c r="AM104" s="283" t="str">
        <f>IF(入力!AW24="",IF(入力!AX24="","",入力!AX24),IF(入力!AX24="",入力!AW24,IF(入力!AW24&gt;入力!AX24,入力!AW24,入力!AX24)))</f>
        <v/>
      </c>
      <c r="AN104" s="199" t="str">
        <f>IF(入力!K24="","", IF(入力!AC24="","", IF(入力!Z24="","", K104/224*((X104-224)+(V104-224)))))</f>
        <v/>
      </c>
    </row>
    <row r="105" spans="1:40">
      <c r="A105" s="96">
        <f>IF(入力!A25="","",入力!A25)</f>
        <v>12</v>
      </c>
      <c r="B105" s="185" t="str">
        <f>IF(入力!B25="","",入力!B25)</f>
        <v/>
      </c>
      <c r="C105" s="185" t="str">
        <f>IF(入力!C25="","",入力!C25)</f>
        <v/>
      </c>
      <c r="D105" s="227" t="str">
        <f>IF(入力!D25="","",入力!D25)</f>
        <v/>
      </c>
      <c r="E105" s="418" t="str">
        <f>IF(入力!E25="", IF(D105="","",DATEDIF(D105,入力!$C$3,"Y")),入力!E25)</f>
        <v/>
      </c>
      <c r="F105" s="350" t="str">
        <f>IF(入力!F25="","",入力!F25)</f>
        <v/>
      </c>
      <c r="G105" s="185" t="str">
        <f>IF(入力!G25="","",入力!G25)</f>
        <v/>
      </c>
      <c r="H105" s="185" t="str">
        <f>IF(入力!H25="","",入力!H25)</f>
        <v/>
      </c>
      <c r="I105" s="350" t="str">
        <f>IF(入力!I25="","",入力!I25)</f>
        <v/>
      </c>
      <c r="J105" s="350" t="str">
        <f>IF(入力!J25="","",入力!J25)</f>
        <v/>
      </c>
      <c r="K105" s="159" t="str">
        <f>IF(入力!K25="","",入力!K25)</f>
        <v/>
      </c>
      <c r="L105" s="83" t="str">
        <f>IF(入力!L25="","",入力!L25)</f>
        <v/>
      </c>
      <c r="M105" s="205" t="str">
        <f>IF(OR(入力!M25="",入力!N25=""),"",((4.57/(1.0888-0.00153*(入力!M25+入力!N25))-4.142)*100))</f>
        <v/>
      </c>
      <c r="N105" s="83" t="str">
        <f>IF(OR(入力!L25="",入力!M25="",入力!N25=""),"",(入力!L25-(入力!L25*(4.57/(1.0888-0.00153*(入力!M25+入力!N25))-4.142)*100)/100))</f>
        <v/>
      </c>
      <c r="O105" s="83" t="str">
        <f>IF(入力!P25="", IF(入力!K25="","",入力!L25/POWER(入力!K25/100,2)),入力!P25)</f>
        <v/>
      </c>
      <c r="P105" s="83" t="str">
        <f>IF(入力!Q25="","",入力!Q25)</f>
        <v/>
      </c>
      <c r="Q105" s="189" t="str">
        <f>IF(入力!R25="","",入力!R25)</f>
        <v/>
      </c>
      <c r="R105" s="232" t="str">
        <f xml:space="preserve"> IF(入力!S25="",IF(入力!T25="","",入力!T25),IF(入力!T25="",入力!S25,IF(入力!S25&gt;入力!T25,入力!T25,入力!S25)))</f>
        <v/>
      </c>
      <c r="S105" s="487" t="str">
        <f>IF(入力!U25="",IF(入力!V25="","",入力!V25),IF(入力!V25="",入力!U25,IF(入力!U25&gt;入力!V25,入力!V25,入力!U25)))</f>
        <v/>
      </c>
      <c r="T105" s="226" t="str">
        <f>IF(入力!W25="",IF(入力!X25="","",入力!X25),IF(入力!X25="",入力!W25,IF(入力!W25&gt;入力!X25,入力!W25,入力!X25)))</f>
        <v/>
      </c>
      <c r="U105" s="234" t="str">
        <f>IF(入力!Y25="", IF(入力!W25="",IF(入力!X25="","",入力!X25-入力!Q25),IF(入力!X25="",入力!W25-入力!Q25,IF(入力!W25&gt;入力!X25,入力!W25-入力!Q25,入力!X25-入力!Q25))),入力!Y25)</f>
        <v/>
      </c>
      <c r="V105" s="234" t="str">
        <f>IF(入力!Z25="",IF(入力!AA25="","",入力!AA25),IF(入力!AA25="",入力!Z25,IF(入力!Z25&gt;入力!AA25,入力!Z25,入力!AA25)))</f>
        <v/>
      </c>
      <c r="W105" s="234" t="str">
        <f>IF(入力!AB25="", IF(入力!Z25="",IF(入力!AA25="","",入力!AA25-入力!Q25),IF(入力!AA25="",入力!Z25-入力!Q25,IF(入力!Z25&gt;入力!AA25,入力!Z25-入力!Q25,入力!AA25-入力!Q25))),入力!AB25)</f>
        <v/>
      </c>
      <c r="X105" s="234" t="str">
        <f>IF(入力!AC25="",IF(入力!AD25="","",入力!AD25),IF(入力!AD25="",入力!AC25,IF(入力!AC25&gt;入力!AD25,入力!AC25,入力!AD25)))</f>
        <v/>
      </c>
      <c r="Y105" s="234" t="str">
        <f>IF(入力!AE25="", IF(入力!AC25="",IF(入力!AD25="","",入力!AD25-入力!Q25),IF(入力!AD25="",入力!AC25-入力!Q25,IF(入力!AC25&gt;入力!AD25,入力!AC25-入力!Q25,入力!AD25-入力!Q25))),入力!AE25)</f>
        <v/>
      </c>
      <c r="Z105" s="234" t="str">
        <f>IF(入力!AF25="",IF(入力!AG25="","",入力!AG25),IF(入力!AG25="",入力!AF25,IF(入力!AF25&gt;入力!AG25,入力!AF25,入力!AG25)))</f>
        <v/>
      </c>
      <c r="AA105" s="234" t="str">
        <f>IF(入力!AH25="", IF(入力!AF25="",IF(入力!AG25="","",入力!AG25-入力!Q25),IF(入力!AG25="",入力!AF25-入力!Q25,IF(入力!AF25&gt;入力!AG25,入力!AF25-入力!Q25,入力!AG25-入力!Q25))),入力!AH25)</f>
        <v/>
      </c>
      <c r="AB105" s="126" t="str">
        <f>IF(入力!AI25="",IF(入力!AJ25="","",入力!AJ25),IF(入力!AJ25="",入力!AI25,IF(入力!AI25&gt;入力!AJ25,入力!AI25,入力!AJ25)))</f>
        <v/>
      </c>
      <c r="AC105" s="232" t="str">
        <f>IF(入力!AK25="",IF(入力!AL25="","",入力!AL25),IF(入力!AL25="",入力!AK25,IF(入力!AK25&gt;入力!AL25,入力!AK25,入力!AL25)))</f>
        <v/>
      </c>
      <c r="AD105" s="231" t="str">
        <f>IF(入力!AM25="","",入力!AM25)</f>
        <v/>
      </c>
      <c r="AE105" s="158" t="str">
        <f>IF(入力!AN25="","",入力!AN25)</f>
        <v/>
      </c>
      <c r="AF105" s="231" t="str">
        <f>IF(入力!AO25="","",入力!AO25)</f>
        <v/>
      </c>
      <c r="AG105" s="244" t="str">
        <f>IF(入力!AP25="","",入力!AP25)</f>
        <v/>
      </c>
      <c r="AH105" s="510" t="str">
        <f>IF(入力!AQ25="","",入力!AQ25)</f>
        <v/>
      </c>
      <c r="AI105" s="84" t="str">
        <f>IF(入力!AR25="","",入力!AR25)</f>
        <v/>
      </c>
      <c r="AJ105" s="351" t="str">
        <f>IF(入力!AS25="","",入力!AS25)</f>
        <v/>
      </c>
      <c r="AK105" s="158" t="str">
        <f>IF(入力!AT25="","",入力!AT25)</f>
        <v/>
      </c>
      <c r="AL105" s="160" t="str">
        <f>IF(入力!AU25="",IF(入力!AV25="","",入力!AV25),IF(入力!AV25="",入力!AU25,IF(入力!AU25&gt;入力!AV25,入力!AU25,入力!AV25)))</f>
        <v/>
      </c>
      <c r="AM105" s="283" t="str">
        <f>IF(入力!AW25="",IF(入力!AX25="","",入力!AX25),IF(入力!AX25="",入力!AW25,IF(入力!AW25&gt;入力!AX25,入力!AW25,入力!AX25)))</f>
        <v/>
      </c>
      <c r="AN105" s="199" t="str">
        <f>IF(入力!K25="","", IF(入力!AC25="","", IF(入力!Z25="","", K105/224*((X105-224)+(V105-224)))))</f>
        <v/>
      </c>
    </row>
    <row r="106" spans="1:40">
      <c r="A106" s="96">
        <f>IF(入力!A26="","",入力!A26)</f>
        <v>13</v>
      </c>
      <c r="B106" s="185" t="str">
        <f>IF(入力!B26="","",入力!B26)</f>
        <v/>
      </c>
      <c r="C106" s="185" t="str">
        <f>IF(入力!C26="","",入力!C26)</f>
        <v/>
      </c>
      <c r="D106" s="227" t="str">
        <f>IF(入力!D26="","",入力!D26)</f>
        <v/>
      </c>
      <c r="E106" s="418" t="str">
        <f>IF(入力!E26="", IF(D106="","",DATEDIF(D106,入力!$C$3,"Y")),入力!E26)</f>
        <v/>
      </c>
      <c r="F106" s="350" t="str">
        <f>IF(入力!F26="","",入力!F26)</f>
        <v/>
      </c>
      <c r="G106" s="185" t="str">
        <f>IF(入力!G26="","",入力!G26)</f>
        <v/>
      </c>
      <c r="H106" s="185" t="str">
        <f>IF(入力!H26="","",入力!H26)</f>
        <v/>
      </c>
      <c r="I106" s="350" t="str">
        <f>IF(入力!I26="","",入力!I26)</f>
        <v/>
      </c>
      <c r="J106" s="350" t="str">
        <f>IF(入力!J26="","",入力!J26)</f>
        <v/>
      </c>
      <c r="K106" s="159" t="str">
        <f>IF(入力!K26="","",入力!K26)</f>
        <v/>
      </c>
      <c r="L106" s="83" t="str">
        <f>IF(入力!L26="","",入力!L26)</f>
        <v/>
      </c>
      <c r="M106" s="205" t="str">
        <f>IF(OR(入力!M26="",入力!N26=""),"",((4.57/(1.0888-0.00153*(入力!M26+入力!N26))-4.142)*100))</f>
        <v/>
      </c>
      <c r="N106" s="83" t="str">
        <f>IF(OR(入力!L26="",入力!M26="",入力!N26=""),"",(入力!L26-(入力!L26*(4.57/(1.0888-0.00153*(入力!M26+入力!N26))-4.142)*100)/100))</f>
        <v/>
      </c>
      <c r="O106" s="83" t="str">
        <f>IF(入力!P26="", IF(入力!K26="","",入力!L26/POWER(入力!K26/100,2)),入力!P26)</f>
        <v/>
      </c>
      <c r="P106" s="83" t="str">
        <f>IF(入力!Q26="","",入力!Q26)</f>
        <v/>
      </c>
      <c r="Q106" s="189" t="str">
        <f>IF(入力!R26="","",入力!R26)</f>
        <v/>
      </c>
      <c r="R106" s="232" t="str">
        <f xml:space="preserve"> IF(入力!S26="",IF(入力!T26="","",入力!T26),IF(入力!T26="",入力!S26,IF(入力!S26&gt;入力!T26,入力!T26,入力!S26)))</f>
        <v/>
      </c>
      <c r="S106" s="487" t="str">
        <f>IF(入力!U26="",IF(入力!V26="","",入力!V26),IF(入力!V26="",入力!U26,IF(入力!U26&gt;入力!V26,入力!V26,入力!U26)))</f>
        <v/>
      </c>
      <c r="T106" s="226" t="str">
        <f>IF(入力!W26="",IF(入力!X26="","",入力!X26),IF(入力!X26="",入力!W26,IF(入力!W26&gt;入力!X26,入力!W26,入力!X26)))</f>
        <v/>
      </c>
      <c r="U106" s="234" t="str">
        <f>IF(入力!Y26="", IF(入力!W26="",IF(入力!X26="","",入力!X26-入力!Q26),IF(入力!X26="",入力!W26-入力!Q26,IF(入力!W26&gt;入力!X26,入力!W26-入力!Q26,入力!X26-入力!Q26))),入力!Y26)</f>
        <v/>
      </c>
      <c r="V106" s="234" t="str">
        <f>IF(入力!Z26="",IF(入力!AA26="","",入力!AA26),IF(入力!AA26="",入力!Z26,IF(入力!Z26&gt;入力!AA26,入力!Z26,入力!AA26)))</f>
        <v/>
      </c>
      <c r="W106" s="234" t="str">
        <f>IF(入力!AB26="", IF(入力!Z26="",IF(入力!AA26="","",入力!AA26-入力!Q26),IF(入力!AA26="",入力!Z26-入力!Q26,IF(入力!Z26&gt;入力!AA26,入力!Z26-入力!Q26,入力!AA26-入力!Q26))),入力!AB26)</f>
        <v/>
      </c>
      <c r="X106" s="234" t="str">
        <f>IF(入力!AC26="",IF(入力!AD26="","",入力!AD26),IF(入力!AD26="",入力!AC26,IF(入力!AC26&gt;入力!AD26,入力!AC26,入力!AD26)))</f>
        <v/>
      </c>
      <c r="Y106" s="234" t="str">
        <f>IF(入力!AE26="", IF(入力!AC26="",IF(入力!AD26="","",入力!AD26-入力!Q26),IF(入力!AD26="",入力!AC26-入力!Q26,IF(入力!AC26&gt;入力!AD26,入力!AC26-入力!Q26,入力!AD26-入力!Q26))),入力!AE26)</f>
        <v/>
      </c>
      <c r="Z106" s="234" t="str">
        <f>IF(入力!AF26="",IF(入力!AG26="","",入力!AG26),IF(入力!AG26="",入力!AF26,IF(入力!AF26&gt;入力!AG26,入力!AF26,入力!AG26)))</f>
        <v/>
      </c>
      <c r="AA106" s="234" t="str">
        <f>IF(入力!AH26="", IF(入力!AF26="",IF(入力!AG26="","",入力!AG26-入力!Q26),IF(入力!AG26="",入力!AF26-入力!Q26,IF(入力!AF26&gt;入力!AG26,入力!AF26-入力!Q26,入力!AG26-入力!Q26))),入力!AH26)</f>
        <v/>
      </c>
      <c r="AB106" s="126" t="str">
        <f>IF(入力!AI26="",IF(入力!AJ26="","",入力!AJ26),IF(入力!AJ26="",入力!AI26,IF(入力!AI26&gt;入力!AJ26,入力!AI26,入力!AJ26)))</f>
        <v/>
      </c>
      <c r="AC106" s="232" t="str">
        <f>IF(入力!AK26="",IF(入力!AL26="","",入力!AL26),IF(入力!AL26="",入力!AK26,IF(入力!AK26&gt;入力!AL26,入力!AK26,入力!AL26)))</f>
        <v/>
      </c>
      <c r="AD106" s="231" t="str">
        <f>IF(入力!AM26="","",入力!AM26)</f>
        <v/>
      </c>
      <c r="AE106" s="158" t="str">
        <f>IF(入力!AN26="","",入力!AN26)</f>
        <v/>
      </c>
      <c r="AF106" s="231" t="str">
        <f>IF(入力!AO26="","",入力!AO26)</f>
        <v/>
      </c>
      <c r="AG106" s="244" t="str">
        <f>IF(入力!AP26="","",入力!AP26)</f>
        <v/>
      </c>
      <c r="AH106" s="510" t="str">
        <f>IF(入力!AQ26="","",入力!AQ26)</f>
        <v/>
      </c>
      <c r="AI106" s="84" t="str">
        <f>IF(入力!AR26="","",入力!AR26)</f>
        <v/>
      </c>
      <c r="AJ106" s="351" t="str">
        <f>IF(入力!AS26="","",入力!AS26)</f>
        <v/>
      </c>
      <c r="AK106" s="158" t="str">
        <f>IF(入力!AT26="","",入力!AT26)</f>
        <v/>
      </c>
      <c r="AL106" s="160" t="str">
        <f>IF(入力!AU26="",IF(入力!AV26="","",入力!AV26),IF(入力!AV26="",入力!AU26,IF(入力!AU26&gt;入力!AV26,入力!AU26,入力!AV26)))</f>
        <v/>
      </c>
      <c r="AM106" s="283" t="str">
        <f>IF(入力!AW26="",IF(入力!AX26="","",入力!AX26),IF(入力!AX26="",入力!AW26,IF(入力!AW26&gt;入力!AX26,入力!AW26,入力!AX26)))</f>
        <v/>
      </c>
      <c r="AN106" s="199" t="str">
        <f>IF(入力!K26="","", IF(入力!AC26="","", IF(入力!Z26="","", K106/224*((X106-224)+(V106-224)))))</f>
        <v/>
      </c>
    </row>
    <row r="107" spans="1:40">
      <c r="A107" s="96">
        <f>IF(入力!A27="","",入力!A27)</f>
        <v>14</v>
      </c>
      <c r="B107" s="185" t="str">
        <f>IF(入力!B27="","",入力!B27)</f>
        <v/>
      </c>
      <c r="C107" s="185" t="str">
        <f>IF(入力!C27="","",入力!C27)</f>
        <v/>
      </c>
      <c r="D107" s="227" t="str">
        <f>IF(入力!D27="","",入力!D27)</f>
        <v/>
      </c>
      <c r="E107" s="418" t="str">
        <f>IF(入力!E27="", IF(D107="","",DATEDIF(D107,入力!$C$3,"Y")),入力!E27)</f>
        <v/>
      </c>
      <c r="F107" s="350" t="str">
        <f>IF(入力!F27="","",入力!F27)</f>
        <v/>
      </c>
      <c r="G107" s="185" t="str">
        <f>IF(入力!G27="","",入力!G27)</f>
        <v/>
      </c>
      <c r="H107" s="185" t="str">
        <f>IF(入力!H27="","",入力!H27)</f>
        <v/>
      </c>
      <c r="I107" s="350" t="str">
        <f>IF(入力!I27="","",入力!I27)</f>
        <v/>
      </c>
      <c r="J107" s="350" t="str">
        <f>IF(入力!J27="","",入力!J27)</f>
        <v/>
      </c>
      <c r="K107" s="159" t="str">
        <f>IF(入力!K27="","",入力!K27)</f>
        <v/>
      </c>
      <c r="L107" s="83" t="str">
        <f>IF(入力!L27="","",入力!L27)</f>
        <v/>
      </c>
      <c r="M107" s="205" t="str">
        <f>IF(OR(入力!M27="",入力!N27=""),"",((4.57/(1.0888-0.00153*(入力!M27+入力!N27))-4.142)*100))</f>
        <v/>
      </c>
      <c r="N107" s="83" t="str">
        <f>IF(OR(入力!L27="",入力!M27="",入力!N27=""),"",(入力!L27-(入力!L27*(4.57/(1.0888-0.00153*(入力!M27+入力!N27))-4.142)*100)/100))</f>
        <v/>
      </c>
      <c r="O107" s="83" t="str">
        <f>IF(入力!P27="", IF(入力!K27="","",入力!L27/POWER(入力!K27/100,2)),入力!P27)</f>
        <v/>
      </c>
      <c r="P107" s="83" t="str">
        <f>IF(入力!Q27="","",入力!Q27)</f>
        <v/>
      </c>
      <c r="Q107" s="189" t="str">
        <f>IF(入力!R27="","",入力!R27)</f>
        <v/>
      </c>
      <c r="R107" s="232" t="str">
        <f xml:space="preserve"> IF(入力!S27="",IF(入力!T27="","",入力!T27),IF(入力!T27="",入力!S27,IF(入力!S27&gt;入力!T27,入力!T27,入力!S27)))</f>
        <v/>
      </c>
      <c r="S107" s="487" t="str">
        <f>IF(入力!U27="",IF(入力!V27="","",入力!V27),IF(入力!V27="",入力!U27,IF(入力!U27&gt;入力!V27,入力!V27,入力!U27)))</f>
        <v/>
      </c>
      <c r="T107" s="226" t="str">
        <f>IF(入力!W27="",IF(入力!X27="","",入力!X27),IF(入力!X27="",入力!W27,IF(入力!W27&gt;入力!X27,入力!W27,入力!X27)))</f>
        <v/>
      </c>
      <c r="U107" s="234" t="str">
        <f>IF(入力!Y27="", IF(入力!W27="",IF(入力!X27="","",入力!X27-入力!Q27),IF(入力!X27="",入力!W27-入力!Q27,IF(入力!W27&gt;入力!X27,入力!W27-入力!Q27,入力!X27-入力!Q27))),入力!Y27)</f>
        <v/>
      </c>
      <c r="V107" s="234" t="str">
        <f>IF(入力!Z27="",IF(入力!AA27="","",入力!AA27),IF(入力!AA27="",入力!Z27,IF(入力!Z27&gt;入力!AA27,入力!Z27,入力!AA27)))</f>
        <v/>
      </c>
      <c r="W107" s="234" t="str">
        <f>IF(入力!AB27="", IF(入力!Z27="",IF(入力!AA27="","",入力!AA27-入力!Q27),IF(入力!AA27="",入力!Z27-入力!Q27,IF(入力!Z27&gt;入力!AA27,入力!Z27-入力!Q27,入力!AA27-入力!Q27))),入力!AB27)</f>
        <v/>
      </c>
      <c r="X107" s="234" t="str">
        <f>IF(入力!AC27="",IF(入力!AD27="","",入力!AD27),IF(入力!AD27="",入力!AC27,IF(入力!AC27&gt;入力!AD27,入力!AC27,入力!AD27)))</f>
        <v/>
      </c>
      <c r="Y107" s="234" t="str">
        <f>IF(入力!AE27="", IF(入力!AC27="",IF(入力!AD27="","",入力!AD27-入力!Q27),IF(入力!AD27="",入力!AC27-入力!Q27,IF(入力!AC27&gt;入力!AD27,入力!AC27-入力!Q27,入力!AD27-入力!Q27))),入力!AE27)</f>
        <v/>
      </c>
      <c r="Z107" s="234" t="str">
        <f>IF(入力!AF27="",IF(入力!AG27="","",入力!AG27),IF(入力!AG27="",入力!AF27,IF(入力!AF27&gt;入力!AG27,入力!AF27,入力!AG27)))</f>
        <v/>
      </c>
      <c r="AA107" s="234" t="str">
        <f>IF(入力!AH27="", IF(入力!AF27="",IF(入力!AG27="","",入力!AG27-入力!Q27),IF(入力!AG27="",入力!AF27-入力!Q27,IF(入力!AF27&gt;入力!AG27,入力!AF27-入力!Q27,入力!AG27-入力!Q27))),入力!AH27)</f>
        <v/>
      </c>
      <c r="AB107" s="126" t="str">
        <f>IF(入力!AI27="",IF(入力!AJ27="","",入力!AJ27),IF(入力!AJ27="",入力!AI27,IF(入力!AI27&gt;入力!AJ27,入力!AI27,入力!AJ27)))</f>
        <v/>
      </c>
      <c r="AC107" s="232" t="str">
        <f>IF(入力!AK27="",IF(入力!AL27="","",入力!AL27),IF(入力!AL27="",入力!AK27,IF(入力!AK27&gt;入力!AL27,入力!AK27,入力!AL27)))</f>
        <v/>
      </c>
      <c r="AD107" s="231" t="str">
        <f>IF(入力!AM27="","",入力!AM27)</f>
        <v/>
      </c>
      <c r="AE107" s="158" t="str">
        <f>IF(入力!AN27="","",入力!AN27)</f>
        <v/>
      </c>
      <c r="AF107" s="231" t="str">
        <f>IF(入力!AO27="","",入力!AO27)</f>
        <v/>
      </c>
      <c r="AG107" s="244" t="str">
        <f>IF(入力!AP27="","",入力!AP27)</f>
        <v/>
      </c>
      <c r="AH107" s="510" t="str">
        <f>IF(入力!AQ27="","",入力!AQ27)</f>
        <v/>
      </c>
      <c r="AI107" s="84" t="str">
        <f>IF(入力!AR27="","",入力!AR27)</f>
        <v/>
      </c>
      <c r="AJ107" s="351" t="str">
        <f>IF(入力!AS27="","",入力!AS27)</f>
        <v/>
      </c>
      <c r="AK107" s="158" t="str">
        <f>IF(入力!AT27="","",入力!AT27)</f>
        <v/>
      </c>
      <c r="AL107" s="160" t="str">
        <f>IF(入力!AU27="",IF(入力!AV27="","",入力!AV27),IF(入力!AV27="",入力!AU27,IF(入力!AU27&gt;入力!AV27,入力!AU27,入力!AV27)))</f>
        <v/>
      </c>
      <c r="AM107" s="283" t="str">
        <f>IF(入力!AW27="",IF(入力!AX27="","",入力!AX27),IF(入力!AX27="",入力!AW27,IF(入力!AW27&gt;入力!AX27,入力!AW27,入力!AX27)))</f>
        <v/>
      </c>
      <c r="AN107" s="199" t="str">
        <f>IF(入力!K27="","", IF(入力!AC27="","", IF(入力!Z27="","", K107/224*((X107-224)+(V107-224)))))</f>
        <v/>
      </c>
    </row>
    <row r="108" spans="1:40">
      <c r="A108" s="96">
        <f>IF(入力!A28="","",入力!A28)</f>
        <v>15</v>
      </c>
      <c r="B108" s="185" t="str">
        <f>IF(入力!B28="","",入力!B28)</f>
        <v/>
      </c>
      <c r="C108" s="185" t="str">
        <f>IF(入力!C28="","",入力!C28)</f>
        <v/>
      </c>
      <c r="D108" s="227" t="str">
        <f>IF(入力!D28="","",入力!D28)</f>
        <v/>
      </c>
      <c r="E108" s="418" t="str">
        <f>IF(入力!E28="", IF(D108="","",DATEDIF(D108,入力!$C$3,"Y")),入力!E28)</f>
        <v/>
      </c>
      <c r="F108" s="350" t="str">
        <f>IF(入力!F28="","",入力!F28)</f>
        <v/>
      </c>
      <c r="G108" s="185" t="str">
        <f>IF(入力!G28="","",入力!G28)</f>
        <v/>
      </c>
      <c r="H108" s="185" t="str">
        <f>IF(入力!H28="","",入力!H28)</f>
        <v/>
      </c>
      <c r="I108" s="350" t="str">
        <f>IF(入力!I28="","",入力!I28)</f>
        <v/>
      </c>
      <c r="J108" s="350" t="str">
        <f>IF(入力!J28="","",入力!J28)</f>
        <v/>
      </c>
      <c r="K108" s="159" t="str">
        <f>IF(入力!K28="","",入力!K28)</f>
        <v/>
      </c>
      <c r="L108" s="83" t="str">
        <f>IF(入力!L28="","",入力!L28)</f>
        <v/>
      </c>
      <c r="M108" s="205" t="str">
        <f>IF(OR(入力!M28="",入力!N28=""),"",((4.57/(1.0888-0.00153*(入力!M28+入力!N28))-4.142)*100))</f>
        <v/>
      </c>
      <c r="N108" s="83" t="str">
        <f>IF(OR(入力!L28="",入力!M28="",入力!N28=""),"",(入力!L28-(入力!L28*(4.57/(1.0888-0.00153*(入力!M28+入力!N28))-4.142)*100)/100))</f>
        <v/>
      </c>
      <c r="O108" s="83" t="str">
        <f>IF(入力!P28="", IF(入力!K28="","",入力!L28/POWER(入力!K28/100,2)),入力!P28)</f>
        <v/>
      </c>
      <c r="P108" s="83" t="str">
        <f>IF(入力!Q28="","",入力!Q28)</f>
        <v/>
      </c>
      <c r="Q108" s="189" t="str">
        <f>IF(入力!R28="","",入力!R28)</f>
        <v/>
      </c>
      <c r="R108" s="232" t="str">
        <f xml:space="preserve"> IF(入力!S28="",IF(入力!T28="","",入力!T28),IF(入力!T28="",入力!S28,IF(入力!S28&gt;入力!T28,入力!T28,入力!S28)))</f>
        <v/>
      </c>
      <c r="S108" s="487" t="str">
        <f>IF(入力!U28="",IF(入力!V28="","",入力!V28),IF(入力!V28="",入力!U28,IF(入力!U28&gt;入力!V28,入力!V28,入力!U28)))</f>
        <v/>
      </c>
      <c r="T108" s="226" t="str">
        <f>IF(入力!W28="",IF(入力!X28="","",入力!X28),IF(入力!X28="",入力!W28,IF(入力!W28&gt;入力!X28,入力!W28,入力!X28)))</f>
        <v/>
      </c>
      <c r="U108" s="234" t="str">
        <f>IF(入力!Y28="", IF(入力!W28="",IF(入力!X28="","",入力!X28-入力!Q28),IF(入力!X28="",入力!W28-入力!Q28,IF(入力!W28&gt;入力!X28,入力!W28-入力!Q28,入力!X28-入力!Q28))),入力!Y28)</f>
        <v/>
      </c>
      <c r="V108" s="234" t="str">
        <f>IF(入力!Z28="",IF(入力!AA28="","",入力!AA28),IF(入力!AA28="",入力!Z28,IF(入力!Z28&gt;入力!AA28,入力!Z28,入力!AA28)))</f>
        <v/>
      </c>
      <c r="W108" s="234" t="str">
        <f>IF(入力!AB28="", IF(入力!Z28="",IF(入力!AA28="","",入力!AA28-入力!Q28),IF(入力!AA28="",入力!Z28-入力!Q28,IF(入力!Z28&gt;入力!AA28,入力!Z28-入力!Q28,入力!AA28-入力!Q28))),入力!AB28)</f>
        <v/>
      </c>
      <c r="X108" s="234" t="str">
        <f>IF(入力!AC28="",IF(入力!AD28="","",入力!AD28),IF(入力!AD28="",入力!AC28,IF(入力!AC28&gt;入力!AD28,入力!AC28,入力!AD28)))</f>
        <v/>
      </c>
      <c r="Y108" s="234" t="str">
        <f>IF(入力!AE28="", IF(入力!AC28="",IF(入力!AD28="","",入力!AD28-入力!Q28),IF(入力!AD28="",入力!AC28-入力!Q28,IF(入力!AC28&gt;入力!AD28,入力!AC28-入力!Q28,入力!AD28-入力!Q28))),入力!AE28)</f>
        <v/>
      </c>
      <c r="Z108" s="234" t="str">
        <f>IF(入力!AF28="",IF(入力!AG28="","",入力!AG28),IF(入力!AG28="",入力!AF28,IF(入力!AF28&gt;入力!AG28,入力!AF28,入力!AG28)))</f>
        <v/>
      </c>
      <c r="AA108" s="234" t="str">
        <f>IF(入力!AH28="", IF(入力!AF28="",IF(入力!AG28="","",入力!AG28-入力!Q28),IF(入力!AG28="",入力!AF28-入力!Q28,IF(入力!AF28&gt;入力!AG28,入力!AF28-入力!Q28,入力!AG28-入力!Q28))),入力!AH28)</f>
        <v/>
      </c>
      <c r="AB108" s="126" t="str">
        <f>IF(入力!AI28="",IF(入力!AJ28="","",入力!AJ28),IF(入力!AJ28="",入力!AI28,IF(入力!AI28&gt;入力!AJ28,入力!AI28,入力!AJ28)))</f>
        <v/>
      </c>
      <c r="AC108" s="232" t="str">
        <f>IF(入力!AK28="",IF(入力!AL28="","",入力!AL28),IF(入力!AL28="",入力!AK28,IF(入力!AK28&gt;入力!AL28,入力!AK28,入力!AL28)))</f>
        <v/>
      </c>
      <c r="AD108" s="231" t="str">
        <f>IF(入力!AM28="","",入力!AM28)</f>
        <v/>
      </c>
      <c r="AE108" s="158" t="str">
        <f>IF(入力!AN28="","",入力!AN28)</f>
        <v/>
      </c>
      <c r="AF108" s="231" t="str">
        <f>IF(入力!AO28="","",入力!AO28)</f>
        <v/>
      </c>
      <c r="AG108" s="244" t="str">
        <f>IF(入力!AP28="","",入力!AP28)</f>
        <v/>
      </c>
      <c r="AH108" s="510" t="str">
        <f>IF(入力!AQ28="","",入力!AQ28)</f>
        <v/>
      </c>
      <c r="AI108" s="84" t="str">
        <f>IF(入力!AR28="","",入力!AR28)</f>
        <v/>
      </c>
      <c r="AJ108" s="351" t="str">
        <f>IF(入力!AS28="","",入力!AS28)</f>
        <v/>
      </c>
      <c r="AK108" s="158" t="str">
        <f>IF(入力!AT28="","",入力!AT28)</f>
        <v/>
      </c>
      <c r="AL108" s="160" t="str">
        <f>IF(入力!AU28="",IF(入力!AV28="","",入力!AV28),IF(入力!AV28="",入力!AU28,IF(入力!AU28&gt;入力!AV28,入力!AU28,入力!AV28)))</f>
        <v/>
      </c>
      <c r="AM108" s="283" t="str">
        <f>IF(入力!AW28="",IF(入力!AX28="","",入力!AX28),IF(入力!AX28="",入力!AW28,IF(入力!AW28&gt;入力!AX28,入力!AW28,入力!AX28)))</f>
        <v/>
      </c>
      <c r="AN108" s="199" t="str">
        <f>IF(入力!K28="","", IF(入力!AC28="","", IF(入力!Z28="","", K108/224*((X108-224)+(V108-224)))))</f>
        <v/>
      </c>
    </row>
    <row r="109" spans="1:40">
      <c r="A109" s="96">
        <f>IF(入力!A29="","",入力!A29)</f>
        <v>16</v>
      </c>
      <c r="B109" s="185" t="str">
        <f>IF(入力!B29="","",入力!B29)</f>
        <v/>
      </c>
      <c r="C109" s="185" t="str">
        <f>IF(入力!C29="","",入力!C29)</f>
        <v/>
      </c>
      <c r="D109" s="227" t="str">
        <f>IF(入力!D29="","",入力!D29)</f>
        <v/>
      </c>
      <c r="E109" s="418" t="str">
        <f>IF(入力!E29="", IF(D109="","",DATEDIF(D109,入力!$C$3,"Y")),入力!E29)</f>
        <v/>
      </c>
      <c r="F109" s="350" t="str">
        <f>IF(入力!F29="","",入力!F29)</f>
        <v/>
      </c>
      <c r="G109" s="185" t="str">
        <f>IF(入力!G29="","",入力!G29)</f>
        <v/>
      </c>
      <c r="H109" s="185" t="str">
        <f>IF(入力!H29="","",入力!H29)</f>
        <v/>
      </c>
      <c r="I109" s="350" t="str">
        <f>IF(入力!I29="","",入力!I29)</f>
        <v/>
      </c>
      <c r="J109" s="350" t="str">
        <f>IF(入力!J29="","",入力!J29)</f>
        <v/>
      </c>
      <c r="K109" s="159" t="str">
        <f>IF(入力!K29="","",入力!K29)</f>
        <v/>
      </c>
      <c r="L109" s="83" t="str">
        <f>IF(入力!L29="","",入力!L29)</f>
        <v/>
      </c>
      <c r="M109" s="205" t="str">
        <f>IF(OR(入力!M29="",入力!N29=""),"",((4.57/(1.0888-0.00153*(入力!M29+入力!N29))-4.142)*100))</f>
        <v/>
      </c>
      <c r="N109" s="83" t="str">
        <f>IF(OR(入力!L29="",入力!M29="",入力!N29=""),"",(入力!L29-(入力!L29*(4.57/(1.0888-0.00153*(入力!M29+入力!N29))-4.142)*100)/100))</f>
        <v/>
      </c>
      <c r="O109" s="83" t="str">
        <f>IF(入力!P29="", IF(入力!K29="","",入力!L29/POWER(入力!K29/100,2)),入力!P29)</f>
        <v/>
      </c>
      <c r="P109" s="83" t="str">
        <f>IF(入力!Q29="","",入力!Q29)</f>
        <v/>
      </c>
      <c r="Q109" s="189" t="str">
        <f>IF(入力!R29="","",入力!R29)</f>
        <v/>
      </c>
      <c r="R109" s="232" t="str">
        <f xml:space="preserve"> IF(入力!S29="",IF(入力!T29="","",入力!T29),IF(入力!T29="",入力!S29,IF(入力!S29&gt;入力!T29,入力!T29,入力!S29)))</f>
        <v/>
      </c>
      <c r="S109" s="487" t="str">
        <f>IF(入力!U29="",IF(入力!V29="","",入力!V29),IF(入力!V29="",入力!U29,IF(入力!U29&gt;入力!V29,入力!V29,入力!U29)))</f>
        <v/>
      </c>
      <c r="T109" s="226" t="str">
        <f>IF(入力!W29="",IF(入力!X29="","",入力!X29),IF(入力!X29="",入力!W29,IF(入力!W29&gt;入力!X29,入力!W29,入力!X29)))</f>
        <v/>
      </c>
      <c r="U109" s="234" t="str">
        <f>IF(入力!Y29="", IF(入力!W29="",IF(入力!X29="","",入力!X29-入力!Q29),IF(入力!X29="",入力!W29-入力!Q29,IF(入力!W29&gt;入力!X29,入力!W29-入力!Q29,入力!X29-入力!Q29))),入力!Y29)</f>
        <v/>
      </c>
      <c r="V109" s="234" t="str">
        <f>IF(入力!Z29="",IF(入力!AA29="","",入力!AA29),IF(入力!AA29="",入力!Z29,IF(入力!Z29&gt;入力!AA29,入力!Z29,入力!AA29)))</f>
        <v/>
      </c>
      <c r="W109" s="234" t="str">
        <f>IF(入力!AB29="", IF(入力!Z29="",IF(入力!AA29="","",入力!AA29-入力!Q29),IF(入力!AA29="",入力!Z29-入力!Q29,IF(入力!Z29&gt;入力!AA29,入力!Z29-入力!Q29,入力!AA29-入力!Q29))),入力!AB29)</f>
        <v/>
      </c>
      <c r="X109" s="234" t="str">
        <f>IF(入力!AC29="",IF(入力!AD29="","",入力!AD29),IF(入力!AD29="",入力!AC29,IF(入力!AC29&gt;入力!AD29,入力!AC29,入力!AD29)))</f>
        <v/>
      </c>
      <c r="Y109" s="234" t="str">
        <f>IF(入力!AE29="", IF(入力!AC29="",IF(入力!AD29="","",入力!AD29-入力!Q29),IF(入力!AD29="",入力!AC29-入力!Q29,IF(入力!AC29&gt;入力!AD29,入力!AC29-入力!Q29,入力!AD29-入力!Q29))),入力!AE29)</f>
        <v/>
      </c>
      <c r="Z109" s="234" t="str">
        <f>IF(入力!AF29="",IF(入力!AG29="","",入力!AG29),IF(入力!AG29="",入力!AF29,IF(入力!AF29&gt;入力!AG29,入力!AF29,入力!AG29)))</f>
        <v/>
      </c>
      <c r="AA109" s="234" t="str">
        <f>IF(入力!AH29="", IF(入力!AF29="",IF(入力!AG29="","",入力!AG29-入力!Q29),IF(入力!AG29="",入力!AF29-入力!Q29,IF(入力!AF29&gt;入力!AG29,入力!AF29-入力!Q29,入力!AG29-入力!Q29))),入力!AH29)</f>
        <v/>
      </c>
      <c r="AB109" s="126" t="str">
        <f>IF(入力!AI29="",IF(入力!AJ29="","",入力!AJ29),IF(入力!AJ29="",入力!AI29,IF(入力!AI29&gt;入力!AJ29,入力!AI29,入力!AJ29)))</f>
        <v/>
      </c>
      <c r="AC109" s="232" t="str">
        <f>IF(入力!AK29="",IF(入力!AL29="","",入力!AL29),IF(入力!AL29="",入力!AK29,IF(入力!AK29&gt;入力!AL29,入力!AK29,入力!AL29)))</f>
        <v/>
      </c>
      <c r="AD109" s="231" t="str">
        <f>IF(入力!AM29="","",入力!AM29)</f>
        <v/>
      </c>
      <c r="AE109" s="158" t="str">
        <f>IF(入力!AN29="","",入力!AN29)</f>
        <v/>
      </c>
      <c r="AF109" s="231" t="str">
        <f>IF(入力!AO29="","",入力!AO29)</f>
        <v/>
      </c>
      <c r="AG109" s="244" t="str">
        <f>IF(入力!AP29="","",入力!AP29)</f>
        <v/>
      </c>
      <c r="AH109" s="510" t="str">
        <f>IF(入力!AQ29="","",入力!AQ29)</f>
        <v/>
      </c>
      <c r="AI109" s="84" t="str">
        <f>IF(入力!AR29="","",入力!AR29)</f>
        <v/>
      </c>
      <c r="AJ109" s="351" t="str">
        <f>IF(入力!AS29="","",入力!AS29)</f>
        <v/>
      </c>
      <c r="AK109" s="158" t="str">
        <f>IF(入力!AT29="","",入力!AT29)</f>
        <v/>
      </c>
      <c r="AL109" s="160" t="str">
        <f>IF(入力!AU29="",IF(入力!AV29="","",入力!AV29),IF(入力!AV29="",入力!AU29,IF(入力!AU29&gt;入力!AV29,入力!AU29,入力!AV29)))</f>
        <v/>
      </c>
      <c r="AM109" s="283" t="str">
        <f>IF(入力!AW29="",IF(入力!AX29="","",入力!AX29),IF(入力!AX29="",入力!AW29,IF(入力!AW29&gt;入力!AX29,入力!AW29,入力!AX29)))</f>
        <v/>
      </c>
      <c r="AN109" s="199" t="str">
        <f>IF(入力!K29="","", IF(入力!AC29="","", IF(入力!Z29="","", K109/224*((X109-224)+(V109-224)))))</f>
        <v/>
      </c>
    </row>
    <row r="110" spans="1:40">
      <c r="A110" s="96">
        <f>IF(入力!A30="","",入力!A30)</f>
        <v>17</v>
      </c>
      <c r="B110" s="185" t="str">
        <f>IF(入力!B30="","",入力!B30)</f>
        <v/>
      </c>
      <c r="C110" s="185" t="str">
        <f>IF(入力!C30="","",入力!C30)</f>
        <v/>
      </c>
      <c r="D110" s="227" t="str">
        <f>IF(入力!D30="","",入力!D30)</f>
        <v/>
      </c>
      <c r="E110" s="418" t="str">
        <f>IF(入力!E30="", IF(D110="","",DATEDIF(D110,入力!$C$3,"Y")),入力!E30)</f>
        <v/>
      </c>
      <c r="F110" s="350" t="str">
        <f>IF(入力!F30="","",入力!F30)</f>
        <v/>
      </c>
      <c r="G110" s="185" t="str">
        <f>IF(入力!G30="","",入力!G30)</f>
        <v/>
      </c>
      <c r="H110" s="185" t="str">
        <f>IF(入力!H30="","",入力!H30)</f>
        <v/>
      </c>
      <c r="I110" s="350" t="str">
        <f>IF(入力!I30="","",入力!I30)</f>
        <v/>
      </c>
      <c r="J110" s="350" t="str">
        <f>IF(入力!J30="","",入力!J30)</f>
        <v/>
      </c>
      <c r="K110" s="159" t="str">
        <f>IF(入力!K30="","",入力!K30)</f>
        <v/>
      </c>
      <c r="L110" s="83" t="str">
        <f>IF(入力!L30="","",入力!L30)</f>
        <v/>
      </c>
      <c r="M110" s="205" t="str">
        <f>IF(OR(入力!M30="",入力!N30=""),"",((4.57/(1.0888-0.00153*(入力!M30+入力!N30))-4.142)*100))</f>
        <v/>
      </c>
      <c r="N110" s="83" t="str">
        <f>IF(OR(入力!L30="",入力!M30="",入力!N30=""),"",(入力!L30-(入力!L30*(4.57/(1.0888-0.00153*(入力!M30+入力!N30))-4.142)*100)/100))</f>
        <v/>
      </c>
      <c r="O110" s="83" t="str">
        <f>IF(入力!P30="", IF(入力!K30="","",入力!L30/POWER(入力!K30/100,2)),入力!P30)</f>
        <v/>
      </c>
      <c r="P110" s="83" t="str">
        <f>IF(入力!Q30="","",入力!Q30)</f>
        <v/>
      </c>
      <c r="Q110" s="189" t="str">
        <f>IF(入力!R30="","",入力!R30)</f>
        <v/>
      </c>
      <c r="R110" s="232" t="str">
        <f xml:space="preserve"> IF(入力!S30="",IF(入力!T30="","",入力!T30),IF(入力!T30="",入力!S30,IF(入力!S30&gt;入力!T30,入力!T30,入力!S30)))</f>
        <v/>
      </c>
      <c r="S110" s="487" t="str">
        <f>IF(入力!U30="",IF(入力!V30="","",入力!V30),IF(入力!V30="",入力!U30,IF(入力!U30&gt;入力!V30,入力!V30,入力!U30)))</f>
        <v/>
      </c>
      <c r="T110" s="226" t="str">
        <f>IF(入力!W30="",IF(入力!X30="","",入力!X30),IF(入力!X30="",入力!W30,IF(入力!W30&gt;入力!X30,入力!W30,入力!X30)))</f>
        <v/>
      </c>
      <c r="U110" s="234" t="str">
        <f>IF(入力!Y30="", IF(入力!W30="",IF(入力!X30="","",入力!X30-入力!Q30),IF(入力!X30="",入力!W30-入力!Q30,IF(入力!W30&gt;入力!X30,入力!W30-入力!Q30,入力!X30-入力!Q30))),入力!Y30)</f>
        <v/>
      </c>
      <c r="V110" s="234" t="str">
        <f>IF(入力!Z30="",IF(入力!AA30="","",入力!AA30),IF(入力!AA30="",入力!Z30,IF(入力!Z30&gt;入力!AA30,入力!Z30,入力!AA30)))</f>
        <v/>
      </c>
      <c r="W110" s="234" t="str">
        <f>IF(入力!AB30="", IF(入力!Z30="",IF(入力!AA30="","",入力!AA30-入力!Q30),IF(入力!AA30="",入力!Z30-入力!Q30,IF(入力!Z30&gt;入力!AA30,入力!Z30-入力!Q30,入力!AA30-入力!Q30))),入力!AB30)</f>
        <v/>
      </c>
      <c r="X110" s="234" t="str">
        <f>IF(入力!AC30="",IF(入力!AD30="","",入力!AD30),IF(入力!AD30="",入力!AC30,IF(入力!AC30&gt;入力!AD30,入力!AC30,入力!AD30)))</f>
        <v/>
      </c>
      <c r="Y110" s="234" t="str">
        <f>IF(入力!AE30="", IF(入力!AC30="",IF(入力!AD30="","",入力!AD30-入力!Q30),IF(入力!AD30="",入力!AC30-入力!Q30,IF(入力!AC30&gt;入力!AD30,入力!AC30-入力!Q30,入力!AD30-入力!Q30))),入力!AE30)</f>
        <v/>
      </c>
      <c r="Z110" s="234" t="str">
        <f>IF(入力!AF30="",IF(入力!AG30="","",入力!AG30),IF(入力!AG30="",入力!AF30,IF(入力!AF30&gt;入力!AG30,入力!AF30,入力!AG30)))</f>
        <v/>
      </c>
      <c r="AA110" s="234" t="str">
        <f>IF(入力!AH30="", IF(入力!AF30="",IF(入力!AG30="","",入力!AG30-入力!Q30),IF(入力!AG30="",入力!AF30-入力!Q30,IF(入力!AF30&gt;入力!AG30,入力!AF30-入力!Q30,入力!AG30-入力!Q30))),入力!AH30)</f>
        <v/>
      </c>
      <c r="AB110" s="126" t="str">
        <f>IF(入力!AI30="",IF(入力!AJ30="","",入力!AJ30),IF(入力!AJ30="",入力!AI30,IF(入力!AI30&gt;入力!AJ30,入力!AI30,入力!AJ30)))</f>
        <v/>
      </c>
      <c r="AC110" s="232" t="str">
        <f>IF(入力!AK30="",IF(入力!AL30="","",入力!AL30),IF(入力!AL30="",入力!AK30,IF(入力!AK30&gt;入力!AL30,入力!AK30,入力!AL30)))</f>
        <v/>
      </c>
      <c r="AD110" s="231" t="str">
        <f>IF(入力!AM30="","",入力!AM30)</f>
        <v/>
      </c>
      <c r="AE110" s="158" t="str">
        <f>IF(入力!AN30="","",入力!AN30)</f>
        <v/>
      </c>
      <c r="AF110" s="231" t="str">
        <f>IF(入力!AO30="","",入力!AO30)</f>
        <v/>
      </c>
      <c r="AG110" s="244" t="str">
        <f>IF(入力!AP30="","",入力!AP30)</f>
        <v/>
      </c>
      <c r="AH110" s="510" t="str">
        <f>IF(入力!AQ30="","",入力!AQ30)</f>
        <v/>
      </c>
      <c r="AI110" s="84" t="str">
        <f>IF(入力!AR30="","",入力!AR30)</f>
        <v/>
      </c>
      <c r="AJ110" s="351" t="str">
        <f>IF(入力!AS30="","",入力!AS30)</f>
        <v/>
      </c>
      <c r="AK110" s="158" t="str">
        <f>IF(入力!AT30="","",入力!AT30)</f>
        <v/>
      </c>
      <c r="AL110" s="160" t="str">
        <f>IF(入力!AU30="",IF(入力!AV30="","",入力!AV30),IF(入力!AV30="",入力!AU30,IF(入力!AU30&gt;入力!AV30,入力!AU30,入力!AV30)))</f>
        <v/>
      </c>
      <c r="AM110" s="283" t="str">
        <f>IF(入力!AW30="",IF(入力!AX30="","",入力!AX30),IF(入力!AX30="",入力!AW30,IF(入力!AW30&gt;入力!AX30,入力!AW30,入力!AX30)))</f>
        <v/>
      </c>
      <c r="AN110" s="199" t="str">
        <f>IF(入力!K30="","", IF(入力!AC30="","", IF(入力!Z30="","", K110/224*((X110-224)+(V110-224)))))</f>
        <v/>
      </c>
    </row>
    <row r="111" spans="1:40">
      <c r="A111" s="96">
        <f>IF(入力!A31="","",入力!A31)</f>
        <v>18</v>
      </c>
      <c r="B111" s="185" t="str">
        <f>IF(入力!B31="","",入力!B31)</f>
        <v/>
      </c>
      <c r="C111" s="185" t="str">
        <f>IF(入力!C31="","",入力!C31)</f>
        <v/>
      </c>
      <c r="D111" s="227" t="str">
        <f>IF(入力!D31="","",入力!D31)</f>
        <v/>
      </c>
      <c r="E111" s="418" t="str">
        <f>IF(入力!E31="", IF(D111="","",DATEDIF(D111,入力!$C$3,"Y")),入力!E31)</f>
        <v/>
      </c>
      <c r="F111" s="350" t="str">
        <f>IF(入力!F31="","",入力!F31)</f>
        <v/>
      </c>
      <c r="G111" s="185" t="str">
        <f>IF(入力!G31="","",入力!G31)</f>
        <v/>
      </c>
      <c r="H111" s="185" t="str">
        <f>IF(入力!H31="","",入力!H31)</f>
        <v/>
      </c>
      <c r="I111" s="350" t="str">
        <f>IF(入力!I31="","",入力!I31)</f>
        <v/>
      </c>
      <c r="J111" s="350" t="str">
        <f>IF(入力!J31="","",入力!J31)</f>
        <v/>
      </c>
      <c r="K111" s="159" t="str">
        <f>IF(入力!K31="","",入力!K31)</f>
        <v/>
      </c>
      <c r="L111" s="83" t="str">
        <f>IF(入力!L31="","",入力!L31)</f>
        <v/>
      </c>
      <c r="M111" s="205" t="str">
        <f>IF(OR(入力!M31="",入力!N31=""),"",((4.57/(1.0888-0.00153*(入力!M31+入力!N31))-4.142)*100))</f>
        <v/>
      </c>
      <c r="N111" s="83" t="str">
        <f>IF(OR(入力!L31="",入力!M31="",入力!N31=""),"",(入力!L31-(入力!L31*(4.57/(1.0888-0.00153*(入力!M31+入力!N31))-4.142)*100)/100))</f>
        <v/>
      </c>
      <c r="O111" s="83" t="str">
        <f>IF(入力!P31="", IF(入力!K31="","",入力!L31/POWER(入力!K31/100,2)),入力!P31)</f>
        <v/>
      </c>
      <c r="P111" s="83" t="str">
        <f>IF(入力!Q31="","",入力!Q31)</f>
        <v/>
      </c>
      <c r="Q111" s="189" t="str">
        <f>IF(入力!R31="","",入力!R31)</f>
        <v/>
      </c>
      <c r="R111" s="232" t="str">
        <f xml:space="preserve"> IF(入力!S31="",IF(入力!T31="","",入力!T31),IF(入力!T31="",入力!S31,IF(入力!S31&gt;入力!T31,入力!T31,入力!S31)))</f>
        <v/>
      </c>
      <c r="S111" s="487" t="str">
        <f>IF(入力!U31="",IF(入力!V31="","",入力!V31),IF(入力!V31="",入力!U31,IF(入力!U31&gt;入力!V31,入力!V31,入力!U31)))</f>
        <v/>
      </c>
      <c r="T111" s="226" t="str">
        <f>IF(入力!W31="",IF(入力!X31="","",入力!X31),IF(入力!X31="",入力!W31,IF(入力!W31&gt;入力!X31,入力!W31,入力!X31)))</f>
        <v/>
      </c>
      <c r="U111" s="234" t="str">
        <f>IF(入力!Y31="", IF(入力!W31="",IF(入力!X31="","",入力!X31-入力!Q31),IF(入力!X31="",入力!W31-入力!Q31,IF(入力!W31&gt;入力!X31,入力!W31-入力!Q31,入力!X31-入力!Q31))),入力!Y31)</f>
        <v/>
      </c>
      <c r="V111" s="234" t="str">
        <f>IF(入力!Z31="",IF(入力!AA31="","",入力!AA31),IF(入力!AA31="",入力!Z31,IF(入力!Z31&gt;入力!AA31,入力!Z31,入力!AA31)))</f>
        <v/>
      </c>
      <c r="W111" s="234" t="str">
        <f>IF(入力!AB31="", IF(入力!Z31="",IF(入力!AA31="","",入力!AA31-入力!Q31),IF(入力!AA31="",入力!Z31-入力!Q31,IF(入力!Z31&gt;入力!AA31,入力!Z31-入力!Q31,入力!AA31-入力!Q31))),入力!AB31)</f>
        <v/>
      </c>
      <c r="X111" s="234" t="str">
        <f>IF(入力!AC31="",IF(入力!AD31="","",入力!AD31),IF(入力!AD31="",入力!AC31,IF(入力!AC31&gt;入力!AD31,入力!AC31,入力!AD31)))</f>
        <v/>
      </c>
      <c r="Y111" s="234" t="str">
        <f>IF(入力!AE31="", IF(入力!AC31="",IF(入力!AD31="","",入力!AD31-入力!Q31),IF(入力!AD31="",入力!AC31-入力!Q31,IF(入力!AC31&gt;入力!AD31,入力!AC31-入力!Q31,入力!AD31-入力!Q31))),入力!AE31)</f>
        <v/>
      </c>
      <c r="Z111" s="234" t="str">
        <f>IF(入力!AF31="",IF(入力!AG31="","",入力!AG31),IF(入力!AG31="",入力!AF31,IF(入力!AF31&gt;入力!AG31,入力!AF31,入力!AG31)))</f>
        <v/>
      </c>
      <c r="AA111" s="234" t="str">
        <f>IF(入力!AH31="", IF(入力!AF31="",IF(入力!AG31="","",入力!AG31-入力!Q31),IF(入力!AG31="",入力!AF31-入力!Q31,IF(入力!AF31&gt;入力!AG31,入力!AF31-入力!Q31,入力!AG31-入力!Q31))),入力!AH31)</f>
        <v/>
      </c>
      <c r="AB111" s="126" t="str">
        <f>IF(入力!AI31="",IF(入力!AJ31="","",入力!AJ31),IF(入力!AJ31="",入力!AI31,IF(入力!AI31&gt;入力!AJ31,入力!AI31,入力!AJ31)))</f>
        <v/>
      </c>
      <c r="AC111" s="232" t="str">
        <f>IF(入力!AK31="",IF(入力!AL31="","",入力!AL31),IF(入力!AL31="",入力!AK31,IF(入力!AK31&gt;入力!AL31,入力!AK31,入力!AL31)))</f>
        <v/>
      </c>
      <c r="AD111" s="231" t="str">
        <f>IF(入力!AM31="","",入力!AM31)</f>
        <v/>
      </c>
      <c r="AE111" s="158" t="str">
        <f>IF(入力!AN31="","",入力!AN31)</f>
        <v/>
      </c>
      <c r="AF111" s="231" t="str">
        <f>IF(入力!AO31="","",入力!AO31)</f>
        <v/>
      </c>
      <c r="AG111" s="244" t="str">
        <f>IF(入力!AP31="","",入力!AP31)</f>
        <v/>
      </c>
      <c r="AH111" s="510" t="str">
        <f>IF(入力!AQ31="","",入力!AQ31)</f>
        <v/>
      </c>
      <c r="AI111" s="84" t="str">
        <f>IF(入力!AR31="","",入力!AR31)</f>
        <v/>
      </c>
      <c r="AJ111" s="351" t="str">
        <f>IF(入力!AS31="","",入力!AS31)</f>
        <v/>
      </c>
      <c r="AK111" s="158" t="str">
        <f>IF(入力!AT31="","",入力!AT31)</f>
        <v/>
      </c>
      <c r="AL111" s="160" t="str">
        <f>IF(入力!AU31="",IF(入力!AV31="","",入力!AV31),IF(入力!AV31="",入力!AU31,IF(入力!AU31&gt;入力!AV31,入力!AU31,入力!AV31)))</f>
        <v/>
      </c>
      <c r="AM111" s="283" t="str">
        <f>IF(入力!AW31="",IF(入力!AX31="","",入力!AX31),IF(入力!AX31="",入力!AW31,IF(入力!AW31&gt;入力!AX31,入力!AW31,入力!AX31)))</f>
        <v/>
      </c>
      <c r="AN111" s="199" t="str">
        <f>IF(入力!K31="","", IF(入力!AC31="","", IF(入力!Z31="","", K111/224*((X111-224)+(V111-224)))))</f>
        <v/>
      </c>
    </row>
    <row r="112" spans="1:40">
      <c r="A112" s="96">
        <f>IF(入力!A32="","",入力!A32)</f>
        <v>19</v>
      </c>
      <c r="B112" s="185" t="str">
        <f>IF(入力!B32="","",入力!B32)</f>
        <v/>
      </c>
      <c r="C112" s="185" t="str">
        <f>IF(入力!C32="","",入力!C32)</f>
        <v/>
      </c>
      <c r="D112" s="227" t="str">
        <f>IF(入力!D32="","",入力!D32)</f>
        <v/>
      </c>
      <c r="E112" s="418" t="str">
        <f>IF(入力!E32="", IF(D112="","",DATEDIF(D112,入力!$C$3,"Y")),入力!E32)</f>
        <v/>
      </c>
      <c r="F112" s="350" t="str">
        <f>IF(入力!F32="","",入力!F32)</f>
        <v/>
      </c>
      <c r="G112" s="185" t="str">
        <f>IF(入力!G32="","",入力!G32)</f>
        <v/>
      </c>
      <c r="H112" s="185" t="str">
        <f>IF(入力!H32="","",入力!H32)</f>
        <v/>
      </c>
      <c r="I112" s="350" t="str">
        <f>IF(入力!I32="","",入力!I32)</f>
        <v/>
      </c>
      <c r="J112" s="350" t="str">
        <f>IF(入力!J32="","",入力!J32)</f>
        <v/>
      </c>
      <c r="K112" s="159" t="str">
        <f>IF(入力!K32="","",入力!K32)</f>
        <v/>
      </c>
      <c r="L112" s="83" t="str">
        <f>IF(入力!L32="","",入力!L32)</f>
        <v/>
      </c>
      <c r="M112" s="205" t="str">
        <f>IF(OR(入力!M32="",入力!N32=""),"",((4.57/(1.0888-0.00153*(入力!M32+入力!N32))-4.142)*100))</f>
        <v/>
      </c>
      <c r="N112" s="83" t="str">
        <f>IF(OR(入力!L32="",入力!M32="",入力!N32=""),"",(入力!L32-(入力!L32*(4.57/(1.0888-0.00153*(入力!M32+入力!N32))-4.142)*100)/100))</f>
        <v/>
      </c>
      <c r="O112" s="83" t="str">
        <f>IF(入力!P32="", IF(入力!K32="","",入力!L32/POWER(入力!K32/100,2)),入力!P32)</f>
        <v/>
      </c>
      <c r="P112" s="83" t="str">
        <f>IF(入力!Q32="","",入力!Q32)</f>
        <v/>
      </c>
      <c r="Q112" s="189" t="str">
        <f>IF(入力!R32="","",入力!R32)</f>
        <v/>
      </c>
      <c r="R112" s="232" t="str">
        <f xml:space="preserve"> IF(入力!S32="",IF(入力!T32="","",入力!T32),IF(入力!T32="",入力!S32,IF(入力!S32&gt;入力!T32,入力!T32,入力!S32)))</f>
        <v/>
      </c>
      <c r="S112" s="487" t="str">
        <f>IF(入力!U32="",IF(入力!V32="","",入力!V32),IF(入力!V32="",入力!U32,IF(入力!U32&gt;入力!V32,入力!V32,入力!U32)))</f>
        <v/>
      </c>
      <c r="T112" s="226" t="str">
        <f>IF(入力!W32="",IF(入力!X32="","",入力!X32),IF(入力!X32="",入力!W32,IF(入力!W32&gt;入力!X32,入力!W32,入力!X32)))</f>
        <v/>
      </c>
      <c r="U112" s="234" t="str">
        <f>IF(入力!Y32="", IF(入力!W32="",IF(入力!X32="","",入力!X32-入力!Q32),IF(入力!X32="",入力!W32-入力!Q32,IF(入力!W32&gt;入力!X32,入力!W32-入力!Q32,入力!X32-入力!Q32))),入力!Y32)</f>
        <v/>
      </c>
      <c r="V112" s="234" t="str">
        <f>IF(入力!Z32="",IF(入力!AA32="","",入力!AA32),IF(入力!AA32="",入力!Z32,IF(入力!Z32&gt;入力!AA32,入力!Z32,入力!AA32)))</f>
        <v/>
      </c>
      <c r="W112" s="234" t="str">
        <f>IF(入力!AB32="", IF(入力!Z32="",IF(入力!AA32="","",入力!AA32-入力!Q32),IF(入力!AA32="",入力!Z32-入力!Q32,IF(入力!Z32&gt;入力!AA32,入力!Z32-入力!Q32,入力!AA32-入力!Q32))),入力!AB32)</f>
        <v/>
      </c>
      <c r="X112" s="234" t="str">
        <f>IF(入力!AC32="",IF(入力!AD32="","",入力!AD32),IF(入力!AD32="",入力!AC32,IF(入力!AC32&gt;入力!AD32,入力!AC32,入力!AD32)))</f>
        <v/>
      </c>
      <c r="Y112" s="234" t="str">
        <f>IF(入力!AE32="", IF(入力!AC32="",IF(入力!AD32="","",入力!AD32-入力!Q32),IF(入力!AD32="",入力!AC32-入力!Q32,IF(入力!AC32&gt;入力!AD32,入力!AC32-入力!Q32,入力!AD32-入力!Q32))),入力!AE32)</f>
        <v/>
      </c>
      <c r="Z112" s="234" t="str">
        <f>IF(入力!AF32="",IF(入力!AG32="","",入力!AG32),IF(入力!AG32="",入力!AF32,IF(入力!AF32&gt;入力!AG32,入力!AF32,入力!AG32)))</f>
        <v/>
      </c>
      <c r="AA112" s="234" t="str">
        <f>IF(入力!AH32="", IF(入力!AF32="",IF(入力!AG32="","",入力!AG32-入力!Q32),IF(入力!AG32="",入力!AF32-入力!Q32,IF(入力!AF32&gt;入力!AG32,入力!AF32-入力!Q32,入力!AG32-入力!Q32))),入力!AH32)</f>
        <v/>
      </c>
      <c r="AB112" s="126" t="str">
        <f>IF(入力!AI32="",IF(入力!AJ32="","",入力!AJ32),IF(入力!AJ32="",入力!AI32,IF(入力!AI32&gt;入力!AJ32,入力!AI32,入力!AJ32)))</f>
        <v/>
      </c>
      <c r="AC112" s="232" t="str">
        <f>IF(入力!AK32="",IF(入力!AL32="","",入力!AL32),IF(入力!AL32="",入力!AK32,IF(入力!AK32&gt;入力!AL32,入力!AK32,入力!AL32)))</f>
        <v/>
      </c>
      <c r="AD112" s="231" t="str">
        <f>IF(入力!AM32="","",入力!AM32)</f>
        <v/>
      </c>
      <c r="AE112" s="158" t="str">
        <f>IF(入力!AN32="","",入力!AN32)</f>
        <v/>
      </c>
      <c r="AF112" s="231" t="str">
        <f>IF(入力!AO32="","",入力!AO32)</f>
        <v/>
      </c>
      <c r="AG112" s="244" t="str">
        <f>IF(入力!AP32="","",入力!AP32)</f>
        <v/>
      </c>
      <c r="AH112" s="510" t="str">
        <f>IF(入力!AQ32="","",入力!AQ32)</f>
        <v/>
      </c>
      <c r="AI112" s="84" t="str">
        <f>IF(入力!AR32="","",入力!AR32)</f>
        <v/>
      </c>
      <c r="AJ112" s="351" t="str">
        <f>IF(入力!AS32="","",入力!AS32)</f>
        <v/>
      </c>
      <c r="AK112" s="158" t="str">
        <f>IF(入力!AT32="","",入力!AT32)</f>
        <v/>
      </c>
      <c r="AL112" s="160" t="str">
        <f>IF(入力!AU32="",IF(入力!AV32="","",入力!AV32),IF(入力!AV32="",入力!AU32,IF(入力!AU32&gt;入力!AV32,入力!AU32,入力!AV32)))</f>
        <v/>
      </c>
      <c r="AM112" s="283" t="str">
        <f>IF(入力!AW32="",IF(入力!AX32="","",入力!AX32),IF(入力!AX32="",入力!AW32,IF(入力!AW32&gt;入力!AX32,入力!AW32,入力!AX32)))</f>
        <v/>
      </c>
      <c r="AN112" s="199" t="str">
        <f>IF(入力!K32="","", IF(入力!AC32="","", IF(入力!Z32="","", K112/224*((X112-224)+(V112-224)))))</f>
        <v/>
      </c>
    </row>
    <row r="113" spans="1:40">
      <c r="A113" s="96">
        <f>IF(入力!A33="","",入力!A33)</f>
        <v>20</v>
      </c>
      <c r="B113" s="185" t="str">
        <f>IF(入力!B33="","",入力!B33)</f>
        <v/>
      </c>
      <c r="C113" s="185" t="str">
        <f>IF(入力!C33="","",入力!C33)</f>
        <v/>
      </c>
      <c r="D113" s="227" t="str">
        <f>IF(入力!D33="","",入力!D33)</f>
        <v/>
      </c>
      <c r="E113" s="418" t="str">
        <f>IF(入力!E33="", IF(D113="","",DATEDIF(D113,入力!$C$3,"Y")),入力!E33)</f>
        <v/>
      </c>
      <c r="F113" s="350" t="str">
        <f>IF(入力!F33="","",入力!F33)</f>
        <v/>
      </c>
      <c r="G113" s="185" t="str">
        <f>IF(入力!G33="","",入力!G33)</f>
        <v/>
      </c>
      <c r="H113" s="185" t="str">
        <f>IF(入力!H33="","",入力!H33)</f>
        <v/>
      </c>
      <c r="I113" s="350" t="str">
        <f>IF(入力!I33="","",入力!I33)</f>
        <v/>
      </c>
      <c r="J113" s="350" t="str">
        <f>IF(入力!J33="","",入力!J33)</f>
        <v/>
      </c>
      <c r="K113" s="159" t="str">
        <f>IF(入力!K33="","",入力!K33)</f>
        <v/>
      </c>
      <c r="L113" s="83" t="str">
        <f>IF(入力!L33="","",入力!L33)</f>
        <v/>
      </c>
      <c r="M113" s="205" t="str">
        <f>IF(OR(入力!M33="",入力!N33=""),"",((4.57/(1.0888-0.00153*(入力!M33+入力!N33))-4.142)*100))</f>
        <v/>
      </c>
      <c r="N113" s="83" t="str">
        <f>IF(OR(入力!L33="",入力!M33="",入力!N33=""),"",(入力!L33-(入力!L33*(4.57/(1.0888-0.00153*(入力!M33+入力!N33))-4.142)*100)/100))</f>
        <v/>
      </c>
      <c r="O113" s="83" t="str">
        <f>IF(入力!P33="", IF(入力!K33="","",入力!L33/POWER(入力!K33/100,2)),入力!P33)</f>
        <v/>
      </c>
      <c r="P113" s="83" t="str">
        <f>IF(入力!Q33="","",入力!Q33)</f>
        <v/>
      </c>
      <c r="Q113" s="189" t="str">
        <f>IF(入力!R33="","",入力!R33)</f>
        <v/>
      </c>
      <c r="R113" s="232" t="str">
        <f xml:space="preserve"> IF(入力!S33="",IF(入力!T33="","",入力!T33),IF(入力!T33="",入力!S33,IF(入力!S33&gt;入力!T33,入力!T33,入力!S33)))</f>
        <v/>
      </c>
      <c r="S113" s="487" t="str">
        <f>IF(入力!U33="",IF(入力!V33="","",入力!V33),IF(入力!V33="",入力!U33,IF(入力!U33&gt;入力!V33,入力!V33,入力!U33)))</f>
        <v/>
      </c>
      <c r="T113" s="226" t="str">
        <f>IF(入力!W33="",IF(入力!X33="","",入力!X33),IF(入力!X33="",入力!W33,IF(入力!W33&gt;入力!X33,入力!W33,入力!X33)))</f>
        <v/>
      </c>
      <c r="U113" s="234" t="str">
        <f>IF(入力!Y33="", IF(入力!W33="",IF(入力!X33="","",入力!X33-入力!Q33),IF(入力!X33="",入力!W33-入力!Q33,IF(入力!W33&gt;入力!X33,入力!W33-入力!Q33,入力!X33-入力!Q33))),入力!Y33)</f>
        <v/>
      </c>
      <c r="V113" s="234" t="str">
        <f>IF(入力!Z33="",IF(入力!AA33="","",入力!AA33),IF(入力!AA33="",入力!Z33,IF(入力!Z33&gt;入力!AA33,入力!Z33,入力!AA33)))</f>
        <v/>
      </c>
      <c r="W113" s="234" t="str">
        <f>IF(入力!AB33="", IF(入力!Z33="",IF(入力!AA33="","",入力!AA33-入力!Q33),IF(入力!AA33="",入力!Z33-入力!Q33,IF(入力!Z33&gt;入力!AA33,入力!Z33-入力!Q33,入力!AA33-入力!Q33))),入力!AB33)</f>
        <v/>
      </c>
      <c r="X113" s="234" t="str">
        <f>IF(入力!AC33="",IF(入力!AD33="","",入力!AD33),IF(入力!AD33="",入力!AC33,IF(入力!AC33&gt;入力!AD33,入力!AC33,入力!AD33)))</f>
        <v/>
      </c>
      <c r="Y113" s="234" t="str">
        <f>IF(入力!AE33="", IF(入力!AC33="",IF(入力!AD33="","",入力!AD33-入力!Q33),IF(入力!AD33="",入力!AC33-入力!Q33,IF(入力!AC33&gt;入力!AD33,入力!AC33-入力!Q33,入力!AD33-入力!Q33))),入力!AE33)</f>
        <v/>
      </c>
      <c r="Z113" s="234" t="str">
        <f>IF(入力!AF33="",IF(入力!AG33="","",入力!AG33),IF(入力!AG33="",入力!AF33,IF(入力!AF33&gt;入力!AG33,入力!AF33,入力!AG33)))</f>
        <v/>
      </c>
      <c r="AA113" s="234" t="str">
        <f>IF(入力!AH33="", IF(入力!AF33="",IF(入力!AG33="","",入力!AG33-入力!Q33),IF(入力!AG33="",入力!AF33-入力!Q33,IF(入力!AF33&gt;入力!AG33,入力!AF33-入力!Q33,入力!AG33-入力!Q33))),入力!AH33)</f>
        <v/>
      </c>
      <c r="AB113" s="126" t="str">
        <f>IF(入力!AI33="",IF(入力!AJ33="","",入力!AJ33),IF(入力!AJ33="",入力!AI33,IF(入力!AI33&gt;入力!AJ33,入力!AI33,入力!AJ33)))</f>
        <v/>
      </c>
      <c r="AC113" s="232" t="str">
        <f>IF(入力!AK33="",IF(入力!AL33="","",入力!AL33),IF(入力!AL33="",入力!AK33,IF(入力!AK33&gt;入力!AL33,入力!AK33,入力!AL33)))</f>
        <v/>
      </c>
      <c r="AD113" s="231" t="str">
        <f>IF(入力!AM33="","",入力!AM33)</f>
        <v/>
      </c>
      <c r="AE113" s="158" t="str">
        <f>IF(入力!AN33="","",入力!AN33)</f>
        <v/>
      </c>
      <c r="AF113" s="231" t="str">
        <f>IF(入力!AO33="","",入力!AO33)</f>
        <v/>
      </c>
      <c r="AG113" s="244" t="str">
        <f>IF(入力!AP33="","",入力!AP33)</f>
        <v/>
      </c>
      <c r="AH113" s="510" t="str">
        <f>IF(入力!AQ33="","",入力!AQ33)</f>
        <v/>
      </c>
      <c r="AI113" s="84" t="str">
        <f>IF(入力!AR33="","",入力!AR33)</f>
        <v/>
      </c>
      <c r="AJ113" s="351" t="str">
        <f>IF(入力!AS33="","",入力!AS33)</f>
        <v/>
      </c>
      <c r="AK113" s="158" t="str">
        <f>IF(入力!AT33="","",入力!AT33)</f>
        <v/>
      </c>
      <c r="AL113" s="160" t="str">
        <f>IF(入力!AU33="",IF(入力!AV33="","",入力!AV33),IF(入力!AV33="",入力!AU33,IF(入力!AU33&gt;入力!AV33,入力!AU33,入力!AV33)))</f>
        <v/>
      </c>
      <c r="AM113" s="283" t="str">
        <f>IF(入力!AW33="",IF(入力!AX33="","",入力!AX33),IF(入力!AX33="",入力!AW33,IF(入力!AW33&gt;入力!AX33,入力!AW33,入力!AX33)))</f>
        <v/>
      </c>
      <c r="AN113" s="199" t="str">
        <f>IF(入力!K33="","", IF(入力!AC33="","", IF(入力!Z33="","", K113/224*((X113-224)+(V113-224)))))</f>
        <v/>
      </c>
    </row>
    <row r="114" spans="1:40">
      <c r="A114" s="96">
        <f>IF(入力!A34="","",入力!A34)</f>
        <v>21</v>
      </c>
      <c r="B114" s="185" t="str">
        <f>IF(入力!B34="","",入力!B34)</f>
        <v/>
      </c>
      <c r="C114" s="185" t="str">
        <f>IF(入力!C34="","",入力!C34)</f>
        <v/>
      </c>
      <c r="D114" s="227" t="str">
        <f>IF(入力!D34="","",入力!D34)</f>
        <v/>
      </c>
      <c r="E114" s="418" t="str">
        <f>IF(入力!E34="", IF(D114="","",DATEDIF(D114,入力!$C$3,"Y")),入力!E34)</f>
        <v/>
      </c>
      <c r="F114" s="350" t="str">
        <f>IF(入力!F34="","",入力!F34)</f>
        <v/>
      </c>
      <c r="G114" s="185" t="str">
        <f>IF(入力!G34="","",入力!G34)</f>
        <v/>
      </c>
      <c r="H114" s="185" t="str">
        <f>IF(入力!H34="","",入力!H34)</f>
        <v/>
      </c>
      <c r="I114" s="350" t="str">
        <f>IF(入力!I34="","",入力!I34)</f>
        <v/>
      </c>
      <c r="J114" s="350" t="str">
        <f>IF(入力!J34="","",入力!J34)</f>
        <v/>
      </c>
      <c r="K114" s="159" t="str">
        <f>IF(入力!K34="","",入力!K34)</f>
        <v/>
      </c>
      <c r="L114" s="83" t="str">
        <f>IF(入力!L34="","",入力!L34)</f>
        <v/>
      </c>
      <c r="M114" s="205" t="str">
        <f>IF(OR(入力!M34="",入力!N34=""),"",((4.57/(1.0888-0.00153*(入力!M34+入力!N34))-4.142)*100))</f>
        <v/>
      </c>
      <c r="N114" s="83" t="str">
        <f>IF(OR(入力!L34="",入力!M34="",入力!N34=""),"",(入力!L34-(入力!L34*(4.57/(1.0888-0.00153*(入力!M34+入力!N34))-4.142)*100)/100))</f>
        <v/>
      </c>
      <c r="O114" s="83" t="str">
        <f>IF(入力!P34="", IF(入力!K34="","",入力!L34/POWER(入力!K34/100,2)),入力!P34)</f>
        <v/>
      </c>
      <c r="P114" s="83" t="str">
        <f>IF(入力!Q34="","",入力!Q34)</f>
        <v/>
      </c>
      <c r="Q114" s="189" t="str">
        <f>IF(入力!R34="","",入力!R34)</f>
        <v/>
      </c>
      <c r="R114" s="232" t="str">
        <f xml:space="preserve"> IF(入力!S34="",IF(入力!T34="","",入力!T34),IF(入力!T34="",入力!S34,IF(入力!S34&gt;入力!T34,入力!T34,入力!S34)))</f>
        <v/>
      </c>
      <c r="S114" s="487" t="str">
        <f>IF(入力!U34="",IF(入力!V34="","",入力!V34),IF(入力!V34="",入力!U34,IF(入力!U34&gt;入力!V34,入力!V34,入力!U34)))</f>
        <v/>
      </c>
      <c r="T114" s="226" t="str">
        <f>IF(入力!W34="",IF(入力!X34="","",入力!X34),IF(入力!X34="",入力!W34,IF(入力!W34&gt;入力!X34,入力!W34,入力!X34)))</f>
        <v/>
      </c>
      <c r="U114" s="234" t="str">
        <f>IF(入力!Y34="", IF(入力!W34="",IF(入力!X34="","",入力!X34-入力!Q34),IF(入力!X34="",入力!W34-入力!Q34,IF(入力!W34&gt;入力!X34,入力!W34-入力!Q34,入力!X34-入力!Q34))),入力!Y34)</f>
        <v/>
      </c>
      <c r="V114" s="234" t="str">
        <f>IF(入力!Z34="",IF(入力!AA34="","",入力!AA34),IF(入力!AA34="",入力!Z34,IF(入力!Z34&gt;入力!AA34,入力!Z34,入力!AA34)))</f>
        <v/>
      </c>
      <c r="W114" s="234" t="str">
        <f>IF(入力!AB34="", IF(入力!Z34="",IF(入力!AA34="","",入力!AA34-入力!Q34),IF(入力!AA34="",入力!Z34-入力!Q34,IF(入力!Z34&gt;入力!AA34,入力!Z34-入力!Q34,入力!AA34-入力!Q34))),入力!AB34)</f>
        <v/>
      </c>
      <c r="X114" s="234" t="str">
        <f>IF(入力!AC34="",IF(入力!AD34="","",入力!AD34),IF(入力!AD34="",入力!AC34,IF(入力!AC34&gt;入力!AD34,入力!AC34,入力!AD34)))</f>
        <v/>
      </c>
      <c r="Y114" s="234" t="str">
        <f>IF(入力!AE34="", IF(入力!AC34="",IF(入力!AD34="","",入力!AD34-入力!Q34),IF(入力!AD34="",入力!AC34-入力!Q34,IF(入力!AC34&gt;入力!AD34,入力!AC34-入力!Q34,入力!AD34-入力!Q34))),入力!AE34)</f>
        <v/>
      </c>
      <c r="Z114" s="234" t="str">
        <f>IF(入力!AF34="",IF(入力!AG34="","",入力!AG34),IF(入力!AG34="",入力!AF34,IF(入力!AF34&gt;入力!AG34,入力!AF34,入力!AG34)))</f>
        <v/>
      </c>
      <c r="AA114" s="234" t="str">
        <f>IF(入力!AH34="", IF(入力!AF34="",IF(入力!AG34="","",入力!AG34-入力!Q34),IF(入力!AG34="",入力!AF34-入力!Q34,IF(入力!AF34&gt;入力!AG34,入力!AF34-入力!Q34,入力!AG34-入力!Q34))),入力!AH34)</f>
        <v/>
      </c>
      <c r="AB114" s="126" t="str">
        <f>IF(入力!AI34="",IF(入力!AJ34="","",入力!AJ34),IF(入力!AJ34="",入力!AI34,IF(入力!AI34&gt;入力!AJ34,入力!AI34,入力!AJ34)))</f>
        <v/>
      </c>
      <c r="AC114" s="232" t="str">
        <f>IF(入力!AK34="",IF(入力!AL34="","",入力!AL34),IF(入力!AL34="",入力!AK34,IF(入力!AK34&gt;入力!AL34,入力!AK34,入力!AL34)))</f>
        <v/>
      </c>
      <c r="AD114" s="231" t="str">
        <f>IF(入力!AM34="","",入力!AM34)</f>
        <v/>
      </c>
      <c r="AE114" s="158" t="str">
        <f>IF(入力!AN34="","",入力!AN34)</f>
        <v/>
      </c>
      <c r="AF114" s="231" t="str">
        <f>IF(入力!AO34="","",入力!AO34)</f>
        <v/>
      </c>
      <c r="AG114" s="244" t="str">
        <f>IF(入力!AP34="","",入力!AP34)</f>
        <v/>
      </c>
      <c r="AH114" s="510" t="str">
        <f>IF(入力!AQ34="","",入力!AQ34)</f>
        <v/>
      </c>
      <c r="AI114" s="84" t="str">
        <f>IF(入力!AR34="","",入力!AR34)</f>
        <v/>
      </c>
      <c r="AJ114" s="351" t="str">
        <f>IF(入力!AS34="","",入力!AS34)</f>
        <v/>
      </c>
      <c r="AK114" s="158" t="str">
        <f>IF(入力!AT34="","",入力!AT34)</f>
        <v/>
      </c>
      <c r="AL114" s="160" t="str">
        <f>IF(入力!AU34="",IF(入力!AV34="","",入力!AV34),IF(入力!AV34="",入力!AU34,IF(入力!AU34&gt;入力!AV34,入力!AU34,入力!AV34)))</f>
        <v/>
      </c>
      <c r="AM114" s="283" t="str">
        <f>IF(入力!AW34="",IF(入力!AX34="","",入力!AX34),IF(入力!AX34="",入力!AW34,IF(入力!AW34&gt;入力!AX34,入力!AW34,入力!AX34)))</f>
        <v/>
      </c>
      <c r="AN114" s="199" t="str">
        <f>IF(入力!K34="","", IF(入力!AC34="","", IF(入力!Z34="","", K114/224*((X114-224)+(V114-224)))))</f>
        <v/>
      </c>
    </row>
    <row r="115" spans="1:40">
      <c r="A115" s="96">
        <f>IF(入力!A35="","",入力!A35)</f>
        <v>22</v>
      </c>
      <c r="B115" s="185" t="str">
        <f>IF(入力!B35="","",入力!B35)</f>
        <v/>
      </c>
      <c r="C115" s="185" t="str">
        <f>IF(入力!C35="","",入力!C35)</f>
        <v/>
      </c>
      <c r="D115" s="227" t="str">
        <f>IF(入力!D35="","",入力!D35)</f>
        <v/>
      </c>
      <c r="E115" s="418" t="str">
        <f>IF(入力!E35="", IF(D115="","",DATEDIF(D115,入力!$C$3,"Y")),入力!E35)</f>
        <v/>
      </c>
      <c r="F115" s="350" t="str">
        <f>IF(入力!F35="","",入力!F35)</f>
        <v/>
      </c>
      <c r="G115" s="185" t="str">
        <f>IF(入力!G35="","",入力!G35)</f>
        <v/>
      </c>
      <c r="H115" s="185" t="str">
        <f>IF(入力!H35="","",入力!H35)</f>
        <v/>
      </c>
      <c r="I115" s="350" t="str">
        <f>IF(入力!I35="","",入力!I35)</f>
        <v/>
      </c>
      <c r="J115" s="350" t="str">
        <f>IF(入力!J35="","",入力!J35)</f>
        <v/>
      </c>
      <c r="K115" s="159" t="str">
        <f>IF(入力!K35="","",入力!K35)</f>
        <v/>
      </c>
      <c r="L115" s="83" t="str">
        <f>IF(入力!L35="","",入力!L35)</f>
        <v/>
      </c>
      <c r="M115" s="205" t="str">
        <f>IF(OR(入力!M35="",入力!N35=""),"",((4.57/(1.0888-0.00153*(入力!M35+入力!N35))-4.142)*100))</f>
        <v/>
      </c>
      <c r="N115" s="83" t="str">
        <f>IF(OR(入力!L35="",入力!M35="",入力!N35=""),"",(入力!L35-(入力!L35*(4.57/(1.0888-0.00153*(入力!M35+入力!N35))-4.142)*100)/100))</f>
        <v/>
      </c>
      <c r="O115" s="83" t="str">
        <f>IF(入力!P35="", IF(入力!K35="","",入力!L35/POWER(入力!K35/100,2)),入力!P35)</f>
        <v/>
      </c>
      <c r="P115" s="83" t="str">
        <f>IF(入力!Q35="","",入力!Q35)</f>
        <v/>
      </c>
      <c r="Q115" s="189" t="str">
        <f>IF(入力!R35="","",入力!R35)</f>
        <v/>
      </c>
      <c r="R115" s="232" t="str">
        <f xml:space="preserve"> IF(入力!S35="",IF(入力!T35="","",入力!T35),IF(入力!T35="",入力!S35,IF(入力!S35&gt;入力!T35,入力!T35,入力!S35)))</f>
        <v/>
      </c>
      <c r="S115" s="487" t="str">
        <f>IF(入力!U35="",IF(入力!V35="","",入力!V35),IF(入力!V35="",入力!U35,IF(入力!U35&gt;入力!V35,入力!V35,入力!U35)))</f>
        <v/>
      </c>
      <c r="T115" s="226" t="str">
        <f>IF(入力!W35="",IF(入力!X35="","",入力!X35),IF(入力!X35="",入力!W35,IF(入力!W35&gt;入力!X35,入力!W35,入力!X35)))</f>
        <v/>
      </c>
      <c r="U115" s="234" t="str">
        <f>IF(入力!Y35="", IF(入力!W35="",IF(入力!X35="","",入力!X35-入力!Q35),IF(入力!X35="",入力!W35-入力!Q35,IF(入力!W35&gt;入力!X35,入力!W35-入力!Q35,入力!X35-入力!Q35))),入力!Y35)</f>
        <v/>
      </c>
      <c r="V115" s="234" t="str">
        <f>IF(入力!Z35="",IF(入力!AA35="","",入力!AA35),IF(入力!AA35="",入力!Z35,IF(入力!Z35&gt;入力!AA35,入力!Z35,入力!AA35)))</f>
        <v/>
      </c>
      <c r="W115" s="234" t="str">
        <f>IF(入力!AB35="", IF(入力!Z35="",IF(入力!AA35="","",入力!AA35-入力!Q35),IF(入力!AA35="",入力!Z35-入力!Q35,IF(入力!Z35&gt;入力!AA35,入力!Z35-入力!Q35,入力!AA35-入力!Q35))),入力!AB35)</f>
        <v/>
      </c>
      <c r="X115" s="234" t="str">
        <f>IF(入力!AC35="",IF(入力!AD35="","",入力!AD35),IF(入力!AD35="",入力!AC35,IF(入力!AC35&gt;入力!AD35,入力!AC35,入力!AD35)))</f>
        <v/>
      </c>
      <c r="Y115" s="234" t="str">
        <f>IF(入力!AE35="", IF(入力!AC35="",IF(入力!AD35="","",入力!AD35-入力!Q35),IF(入力!AD35="",入力!AC35-入力!Q35,IF(入力!AC35&gt;入力!AD35,入力!AC35-入力!Q35,入力!AD35-入力!Q35))),入力!AE35)</f>
        <v/>
      </c>
      <c r="Z115" s="234" t="str">
        <f>IF(入力!AF35="",IF(入力!AG35="","",入力!AG35),IF(入力!AG35="",入力!AF35,IF(入力!AF35&gt;入力!AG35,入力!AF35,入力!AG35)))</f>
        <v/>
      </c>
      <c r="AA115" s="234" t="str">
        <f>IF(入力!AH35="", IF(入力!AF35="",IF(入力!AG35="","",入力!AG35-入力!Q35),IF(入力!AG35="",入力!AF35-入力!Q35,IF(入力!AF35&gt;入力!AG35,入力!AF35-入力!Q35,入力!AG35-入力!Q35))),入力!AH35)</f>
        <v/>
      </c>
      <c r="AB115" s="126" t="str">
        <f>IF(入力!AI35="",IF(入力!AJ35="","",入力!AJ35),IF(入力!AJ35="",入力!AI35,IF(入力!AI35&gt;入力!AJ35,入力!AI35,入力!AJ35)))</f>
        <v/>
      </c>
      <c r="AC115" s="232" t="str">
        <f>IF(入力!AK35="",IF(入力!AL35="","",入力!AL35),IF(入力!AL35="",入力!AK35,IF(入力!AK35&gt;入力!AL35,入力!AK35,入力!AL35)))</f>
        <v/>
      </c>
      <c r="AD115" s="231" t="str">
        <f>IF(入力!AM35="","",入力!AM35)</f>
        <v/>
      </c>
      <c r="AE115" s="158" t="str">
        <f>IF(入力!AN35="","",入力!AN35)</f>
        <v/>
      </c>
      <c r="AF115" s="231" t="str">
        <f>IF(入力!AO35="","",入力!AO35)</f>
        <v/>
      </c>
      <c r="AG115" s="244" t="str">
        <f>IF(入力!AP35="","",入力!AP35)</f>
        <v/>
      </c>
      <c r="AH115" s="510" t="str">
        <f>IF(入力!AQ35="","",入力!AQ35)</f>
        <v/>
      </c>
      <c r="AI115" s="84" t="str">
        <f>IF(入力!AR35="","",入力!AR35)</f>
        <v/>
      </c>
      <c r="AJ115" s="351" t="str">
        <f>IF(入力!AS35="","",入力!AS35)</f>
        <v/>
      </c>
      <c r="AK115" s="158" t="str">
        <f>IF(入力!AT35="","",入力!AT35)</f>
        <v/>
      </c>
      <c r="AL115" s="160" t="str">
        <f>IF(入力!AU35="",IF(入力!AV35="","",入力!AV35),IF(入力!AV35="",入力!AU35,IF(入力!AU35&gt;入力!AV35,入力!AU35,入力!AV35)))</f>
        <v/>
      </c>
      <c r="AM115" s="283" t="str">
        <f>IF(入力!AW35="",IF(入力!AX35="","",入力!AX35),IF(入力!AX35="",入力!AW35,IF(入力!AW35&gt;入力!AX35,入力!AW35,入力!AX35)))</f>
        <v/>
      </c>
      <c r="AN115" s="199" t="str">
        <f>IF(入力!K35="","", IF(入力!AC35="","", IF(入力!Z35="","", K115/224*((X115-224)+(V115-224)))))</f>
        <v/>
      </c>
    </row>
    <row r="116" spans="1:40">
      <c r="A116" s="96">
        <f>IF(入力!A36="","",入力!A36)</f>
        <v>23</v>
      </c>
      <c r="B116" s="185" t="str">
        <f>IF(入力!B36="","",入力!B36)</f>
        <v/>
      </c>
      <c r="C116" s="185" t="str">
        <f>IF(入力!C36="","",入力!C36)</f>
        <v/>
      </c>
      <c r="D116" s="227" t="str">
        <f>IF(入力!D36="","",入力!D36)</f>
        <v/>
      </c>
      <c r="E116" s="418" t="str">
        <f>IF(入力!E36="", IF(D116="","",DATEDIF(D116,入力!$C$3,"Y")),入力!E36)</f>
        <v/>
      </c>
      <c r="F116" s="350" t="str">
        <f>IF(入力!F36="","",入力!F36)</f>
        <v/>
      </c>
      <c r="G116" s="185" t="str">
        <f>IF(入力!G36="","",入力!G36)</f>
        <v/>
      </c>
      <c r="H116" s="185" t="str">
        <f>IF(入力!H36="","",入力!H36)</f>
        <v/>
      </c>
      <c r="I116" s="350" t="str">
        <f>IF(入力!I36="","",入力!I36)</f>
        <v/>
      </c>
      <c r="J116" s="350" t="str">
        <f>IF(入力!J36="","",入力!J36)</f>
        <v/>
      </c>
      <c r="K116" s="159" t="str">
        <f>IF(入力!K36="","",入力!K36)</f>
        <v/>
      </c>
      <c r="L116" s="83" t="str">
        <f>IF(入力!L36="","",入力!L36)</f>
        <v/>
      </c>
      <c r="M116" s="205" t="str">
        <f>IF(OR(入力!M36="",入力!N36=""),"",((4.57/(1.0888-0.00153*(入力!M36+入力!N36))-4.142)*100))</f>
        <v/>
      </c>
      <c r="N116" s="83" t="str">
        <f>IF(OR(入力!L36="",入力!M36="",入力!N36=""),"",(入力!L36-(入力!L36*(4.57/(1.0888-0.00153*(入力!M36+入力!N36))-4.142)*100)/100))</f>
        <v/>
      </c>
      <c r="O116" s="83" t="str">
        <f>IF(入力!P36="", IF(入力!K36="","",入力!L36/POWER(入力!K36/100,2)),入力!P36)</f>
        <v/>
      </c>
      <c r="P116" s="83" t="str">
        <f>IF(入力!Q36="","",入力!Q36)</f>
        <v/>
      </c>
      <c r="Q116" s="189" t="str">
        <f>IF(入力!R36="","",入力!R36)</f>
        <v/>
      </c>
      <c r="R116" s="232" t="str">
        <f xml:space="preserve"> IF(入力!S36="",IF(入力!T36="","",入力!T36),IF(入力!T36="",入力!S36,IF(入力!S36&gt;入力!T36,入力!T36,入力!S36)))</f>
        <v/>
      </c>
      <c r="S116" s="487" t="str">
        <f>IF(入力!U36="",IF(入力!V36="","",入力!V36),IF(入力!V36="",入力!U36,IF(入力!U36&gt;入力!V36,入力!V36,入力!U36)))</f>
        <v/>
      </c>
      <c r="T116" s="226" t="str">
        <f>IF(入力!W36="",IF(入力!X36="","",入力!X36),IF(入力!X36="",入力!W36,IF(入力!W36&gt;入力!X36,入力!W36,入力!X36)))</f>
        <v/>
      </c>
      <c r="U116" s="234" t="str">
        <f>IF(入力!Y36="", IF(入力!W36="",IF(入力!X36="","",入力!X36-入力!Q36),IF(入力!X36="",入力!W36-入力!Q36,IF(入力!W36&gt;入力!X36,入力!W36-入力!Q36,入力!X36-入力!Q36))),入力!Y36)</f>
        <v/>
      </c>
      <c r="V116" s="234" t="str">
        <f>IF(入力!Z36="",IF(入力!AA36="","",入力!AA36),IF(入力!AA36="",入力!Z36,IF(入力!Z36&gt;入力!AA36,入力!Z36,入力!AA36)))</f>
        <v/>
      </c>
      <c r="W116" s="234" t="str">
        <f>IF(入力!AB36="", IF(入力!Z36="",IF(入力!AA36="","",入力!AA36-入力!Q36),IF(入力!AA36="",入力!Z36-入力!Q36,IF(入力!Z36&gt;入力!AA36,入力!Z36-入力!Q36,入力!AA36-入力!Q36))),入力!AB36)</f>
        <v/>
      </c>
      <c r="X116" s="234" t="str">
        <f>IF(入力!AC36="",IF(入力!AD36="","",入力!AD36),IF(入力!AD36="",入力!AC36,IF(入力!AC36&gt;入力!AD36,入力!AC36,入力!AD36)))</f>
        <v/>
      </c>
      <c r="Y116" s="234" t="str">
        <f>IF(入力!AE36="", IF(入力!AC36="",IF(入力!AD36="","",入力!AD36-入力!Q36),IF(入力!AD36="",入力!AC36-入力!Q36,IF(入力!AC36&gt;入力!AD36,入力!AC36-入力!Q36,入力!AD36-入力!Q36))),入力!AE36)</f>
        <v/>
      </c>
      <c r="Z116" s="234" t="str">
        <f>IF(入力!AF36="",IF(入力!AG36="","",入力!AG36),IF(入力!AG36="",入力!AF36,IF(入力!AF36&gt;入力!AG36,入力!AF36,入力!AG36)))</f>
        <v/>
      </c>
      <c r="AA116" s="234" t="str">
        <f>IF(入力!AH36="", IF(入力!AF36="",IF(入力!AG36="","",入力!AG36-入力!Q36),IF(入力!AG36="",入力!AF36-入力!Q36,IF(入力!AF36&gt;入力!AG36,入力!AF36-入力!Q36,入力!AG36-入力!Q36))),入力!AH36)</f>
        <v/>
      </c>
      <c r="AB116" s="126" t="str">
        <f>IF(入力!AI36="",IF(入力!AJ36="","",入力!AJ36),IF(入力!AJ36="",入力!AI36,IF(入力!AI36&gt;入力!AJ36,入力!AI36,入力!AJ36)))</f>
        <v/>
      </c>
      <c r="AC116" s="232" t="str">
        <f>IF(入力!AK36="",IF(入力!AL36="","",入力!AL36),IF(入力!AL36="",入力!AK36,IF(入力!AK36&gt;入力!AL36,入力!AK36,入力!AL36)))</f>
        <v/>
      </c>
      <c r="AD116" s="231" t="str">
        <f>IF(入力!AM36="","",入力!AM36)</f>
        <v/>
      </c>
      <c r="AE116" s="158" t="str">
        <f>IF(入力!AN36="","",入力!AN36)</f>
        <v/>
      </c>
      <c r="AF116" s="231" t="str">
        <f>IF(入力!AO36="","",入力!AO36)</f>
        <v/>
      </c>
      <c r="AG116" s="244" t="str">
        <f>IF(入力!AP36="","",入力!AP36)</f>
        <v/>
      </c>
      <c r="AH116" s="510" t="str">
        <f>IF(入力!AQ36="","",入力!AQ36)</f>
        <v/>
      </c>
      <c r="AI116" s="84" t="str">
        <f>IF(入力!AR36="","",入力!AR36)</f>
        <v/>
      </c>
      <c r="AJ116" s="351" t="str">
        <f>IF(入力!AS36="","",入力!AS36)</f>
        <v/>
      </c>
      <c r="AK116" s="158" t="str">
        <f>IF(入力!AT36="","",入力!AT36)</f>
        <v/>
      </c>
      <c r="AL116" s="160" t="str">
        <f>IF(入力!AU36="",IF(入力!AV36="","",入力!AV36),IF(入力!AV36="",入力!AU36,IF(入力!AU36&gt;入力!AV36,入力!AU36,入力!AV36)))</f>
        <v/>
      </c>
      <c r="AM116" s="283" t="str">
        <f>IF(入力!AW36="",IF(入力!AX36="","",入力!AX36),IF(入力!AX36="",入力!AW36,IF(入力!AW36&gt;入力!AX36,入力!AW36,入力!AX36)))</f>
        <v/>
      </c>
      <c r="AN116" s="199" t="str">
        <f>IF(入力!K36="","", IF(入力!AC36="","", IF(入力!Z36="","", K116/224*((X116-224)+(V116-224)))))</f>
        <v/>
      </c>
    </row>
    <row r="117" spans="1:40">
      <c r="A117" s="96">
        <f>IF(入力!A37="","",入力!A37)</f>
        <v>24</v>
      </c>
      <c r="B117" s="185" t="str">
        <f>IF(入力!B37="","",入力!B37)</f>
        <v/>
      </c>
      <c r="C117" s="185" t="str">
        <f>IF(入力!C37="","",入力!C37)</f>
        <v/>
      </c>
      <c r="D117" s="227" t="str">
        <f>IF(入力!D37="","",入力!D37)</f>
        <v/>
      </c>
      <c r="E117" s="418" t="str">
        <f>IF(入力!E37="", IF(D117="","",DATEDIF(D117,入力!$C$3,"Y")),入力!E37)</f>
        <v/>
      </c>
      <c r="F117" s="350" t="str">
        <f>IF(入力!F37="","",入力!F37)</f>
        <v/>
      </c>
      <c r="G117" s="185" t="str">
        <f>IF(入力!G37="","",入力!G37)</f>
        <v/>
      </c>
      <c r="H117" s="185" t="str">
        <f>IF(入力!H37="","",入力!H37)</f>
        <v/>
      </c>
      <c r="I117" s="350" t="str">
        <f>IF(入力!I37="","",入力!I37)</f>
        <v/>
      </c>
      <c r="J117" s="350" t="str">
        <f>IF(入力!J37="","",入力!J37)</f>
        <v/>
      </c>
      <c r="K117" s="159" t="str">
        <f>IF(入力!K37="","",入力!K37)</f>
        <v/>
      </c>
      <c r="L117" s="83" t="str">
        <f>IF(入力!L37="","",入力!L37)</f>
        <v/>
      </c>
      <c r="M117" s="205" t="str">
        <f>IF(OR(入力!M37="",入力!N37=""),"",((4.57/(1.0888-0.00153*(入力!M37+入力!N37))-4.142)*100))</f>
        <v/>
      </c>
      <c r="N117" s="83" t="str">
        <f>IF(OR(入力!L37="",入力!M37="",入力!N37=""),"",(入力!L37-(入力!L37*(4.57/(1.0888-0.00153*(入力!M37+入力!N37))-4.142)*100)/100))</f>
        <v/>
      </c>
      <c r="O117" s="83" t="str">
        <f>IF(入力!P37="", IF(入力!K37="","",入力!L37/POWER(入力!K37/100,2)),入力!P37)</f>
        <v/>
      </c>
      <c r="P117" s="83" t="str">
        <f>IF(入力!Q37="","",入力!Q37)</f>
        <v/>
      </c>
      <c r="Q117" s="189" t="str">
        <f>IF(入力!R37="","",入力!R37)</f>
        <v/>
      </c>
      <c r="R117" s="232" t="str">
        <f xml:space="preserve"> IF(入力!S37="",IF(入力!T37="","",入力!T37),IF(入力!T37="",入力!S37,IF(入力!S37&gt;入力!T37,入力!T37,入力!S37)))</f>
        <v/>
      </c>
      <c r="S117" s="487" t="str">
        <f>IF(入力!U37="",IF(入力!V37="","",入力!V37),IF(入力!V37="",入力!U37,IF(入力!U37&gt;入力!V37,入力!V37,入力!U37)))</f>
        <v/>
      </c>
      <c r="T117" s="226" t="str">
        <f>IF(入力!W37="",IF(入力!X37="","",入力!X37),IF(入力!X37="",入力!W37,IF(入力!W37&gt;入力!X37,入力!W37,入力!X37)))</f>
        <v/>
      </c>
      <c r="U117" s="234" t="str">
        <f>IF(入力!Y37="", IF(入力!W37="",IF(入力!X37="","",入力!X37-入力!Q37),IF(入力!X37="",入力!W37-入力!Q37,IF(入力!W37&gt;入力!X37,入力!W37-入力!Q37,入力!X37-入力!Q37))),入力!Y37)</f>
        <v/>
      </c>
      <c r="V117" s="234" t="str">
        <f>IF(入力!Z37="",IF(入力!AA37="","",入力!AA37),IF(入力!AA37="",入力!Z37,IF(入力!Z37&gt;入力!AA37,入力!Z37,入力!AA37)))</f>
        <v/>
      </c>
      <c r="W117" s="234" t="str">
        <f>IF(入力!AB37="", IF(入力!Z37="",IF(入力!AA37="","",入力!AA37-入力!Q37),IF(入力!AA37="",入力!Z37-入力!Q37,IF(入力!Z37&gt;入力!AA37,入力!Z37-入力!Q37,入力!AA37-入力!Q37))),入力!AB37)</f>
        <v/>
      </c>
      <c r="X117" s="234" t="str">
        <f>IF(入力!AC37="",IF(入力!AD37="","",入力!AD37),IF(入力!AD37="",入力!AC37,IF(入力!AC37&gt;入力!AD37,入力!AC37,入力!AD37)))</f>
        <v/>
      </c>
      <c r="Y117" s="234" t="str">
        <f>IF(入力!AE37="", IF(入力!AC37="",IF(入力!AD37="","",入力!AD37-入力!Q37),IF(入力!AD37="",入力!AC37-入力!Q37,IF(入力!AC37&gt;入力!AD37,入力!AC37-入力!Q37,入力!AD37-入力!Q37))),入力!AE37)</f>
        <v/>
      </c>
      <c r="Z117" s="234" t="str">
        <f>IF(入力!AF37="",IF(入力!AG37="","",入力!AG37),IF(入力!AG37="",入力!AF37,IF(入力!AF37&gt;入力!AG37,入力!AF37,入力!AG37)))</f>
        <v/>
      </c>
      <c r="AA117" s="234" t="str">
        <f>IF(入力!AH37="", IF(入力!AF37="",IF(入力!AG37="","",入力!AG37-入力!Q37),IF(入力!AG37="",入力!AF37-入力!Q37,IF(入力!AF37&gt;入力!AG37,入力!AF37-入力!Q37,入力!AG37-入力!Q37))),入力!AH37)</f>
        <v/>
      </c>
      <c r="AB117" s="126" t="str">
        <f>IF(入力!AI37="",IF(入力!AJ37="","",入力!AJ37),IF(入力!AJ37="",入力!AI37,IF(入力!AI37&gt;入力!AJ37,入力!AI37,入力!AJ37)))</f>
        <v/>
      </c>
      <c r="AC117" s="232" t="str">
        <f>IF(入力!AK37="",IF(入力!AL37="","",入力!AL37),IF(入力!AL37="",入力!AK37,IF(入力!AK37&gt;入力!AL37,入力!AK37,入力!AL37)))</f>
        <v/>
      </c>
      <c r="AD117" s="231" t="str">
        <f>IF(入力!AM37="","",入力!AM37)</f>
        <v/>
      </c>
      <c r="AE117" s="158" t="str">
        <f>IF(入力!AN37="","",入力!AN37)</f>
        <v/>
      </c>
      <c r="AF117" s="231" t="str">
        <f>IF(入力!AO37="","",入力!AO37)</f>
        <v/>
      </c>
      <c r="AG117" s="244" t="str">
        <f>IF(入力!AP37="","",入力!AP37)</f>
        <v/>
      </c>
      <c r="AH117" s="510" t="str">
        <f>IF(入力!AQ37="","",入力!AQ37)</f>
        <v/>
      </c>
      <c r="AI117" s="84" t="str">
        <f>IF(入力!AR37="","",入力!AR37)</f>
        <v/>
      </c>
      <c r="AJ117" s="351" t="str">
        <f>IF(入力!AS37="","",入力!AS37)</f>
        <v/>
      </c>
      <c r="AK117" s="158" t="str">
        <f>IF(入力!AT37="","",入力!AT37)</f>
        <v/>
      </c>
      <c r="AL117" s="160" t="str">
        <f>IF(入力!AU37="",IF(入力!AV37="","",入力!AV37),IF(入力!AV37="",入力!AU37,IF(入力!AU37&gt;入力!AV37,入力!AU37,入力!AV37)))</f>
        <v/>
      </c>
      <c r="AM117" s="283" t="str">
        <f>IF(入力!AW37="",IF(入力!AX37="","",入力!AX37),IF(入力!AX37="",入力!AW37,IF(入力!AW37&gt;入力!AX37,入力!AW37,入力!AX37)))</f>
        <v/>
      </c>
      <c r="AN117" s="199" t="str">
        <f>IF(入力!K37="","", IF(入力!AC37="","", IF(入力!Z37="","", K117/224*((X117-224)+(V117-224)))))</f>
        <v/>
      </c>
    </row>
    <row r="118" spans="1:40">
      <c r="A118" s="96">
        <f>IF(入力!A38="","",入力!A38)</f>
        <v>25</v>
      </c>
      <c r="B118" s="185" t="str">
        <f>IF(入力!B38="","",入力!B38)</f>
        <v/>
      </c>
      <c r="C118" s="185" t="str">
        <f>IF(入力!C38="","",入力!C38)</f>
        <v/>
      </c>
      <c r="D118" s="227" t="str">
        <f>IF(入力!D38="","",入力!D38)</f>
        <v/>
      </c>
      <c r="E118" s="418" t="str">
        <f>IF(入力!E38="", IF(D118="","",DATEDIF(D118,入力!$C$3,"Y")),入力!E38)</f>
        <v/>
      </c>
      <c r="F118" s="350" t="str">
        <f>IF(入力!F38="","",入力!F38)</f>
        <v/>
      </c>
      <c r="G118" s="185" t="str">
        <f>IF(入力!G38="","",入力!G38)</f>
        <v/>
      </c>
      <c r="H118" s="185" t="str">
        <f>IF(入力!H38="","",入力!H38)</f>
        <v/>
      </c>
      <c r="I118" s="350" t="str">
        <f>IF(入力!I38="","",入力!I38)</f>
        <v/>
      </c>
      <c r="J118" s="350" t="str">
        <f>IF(入力!J38="","",入力!J38)</f>
        <v/>
      </c>
      <c r="K118" s="159" t="str">
        <f>IF(入力!K38="","",入力!K38)</f>
        <v/>
      </c>
      <c r="L118" s="83" t="str">
        <f>IF(入力!L38="","",入力!L38)</f>
        <v/>
      </c>
      <c r="M118" s="205" t="str">
        <f>IF(OR(入力!M38="",入力!N38=""),"",((4.57/(1.0888-0.00153*(入力!M38+入力!N38))-4.142)*100))</f>
        <v/>
      </c>
      <c r="N118" s="83" t="str">
        <f>IF(OR(入力!L38="",入力!M38="",入力!N38=""),"",(入力!L38-(入力!L38*(4.57/(1.0888-0.00153*(入力!M38+入力!N38))-4.142)*100)/100))</f>
        <v/>
      </c>
      <c r="O118" s="83" t="str">
        <f>IF(入力!P38="", IF(入力!K38="","",入力!L38/POWER(入力!K38/100,2)),入力!P38)</f>
        <v/>
      </c>
      <c r="P118" s="83" t="str">
        <f>IF(入力!Q38="","",入力!Q38)</f>
        <v/>
      </c>
      <c r="Q118" s="189" t="str">
        <f>IF(入力!R38="","",入力!R38)</f>
        <v/>
      </c>
      <c r="R118" s="232" t="str">
        <f xml:space="preserve"> IF(入力!S38="",IF(入力!T38="","",入力!T38),IF(入力!T38="",入力!S38,IF(入力!S38&gt;入力!T38,入力!T38,入力!S38)))</f>
        <v/>
      </c>
      <c r="S118" s="487" t="str">
        <f>IF(入力!U38="",IF(入力!V38="","",入力!V38),IF(入力!V38="",入力!U38,IF(入力!U38&gt;入力!V38,入力!V38,入力!U38)))</f>
        <v/>
      </c>
      <c r="T118" s="226" t="str">
        <f>IF(入力!W38="",IF(入力!X38="","",入力!X38),IF(入力!X38="",入力!W38,IF(入力!W38&gt;入力!X38,入力!W38,入力!X38)))</f>
        <v/>
      </c>
      <c r="U118" s="234" t="str">
        <f>IF(入力!Y38="", IF(入力!W38="",IF(入力!X38="","",入力!X38-入力!Q38),IF(入力!X38="",入力!W38-入力!Q38,IF(入力!W38&gt;入力!X38,入力!W38-入力!Q38,入力!X38-入力!Q38))),入力!Y38)</f>
        <v/>
      </c>
      <c r="V118" s="234" t="str">
        <f>IF(入力!Z38="",IF(入力!AA38="","",入力!AA38),IF(入力!AA38="",入力!Z38,IF(入力!Z38&gt;入力!AA38,入力!Z38,入力!AA38)))</f>
        <v/>
      </c>
      <c r="W118" s="234" t="str">
        <f>IF(入力!AB38="", IF(入力!Z38="",IF(入力!AA38="","",入力!AA38-入力!Q38),IF(入力!AA38="",入力!Z38-入力!Q38,IF(入力!Z38&gt;入力!AA38,入力!Z38-入力!Q38,入力!AA38-入力!Q38))),入力!AB38)</f>
        <v/>
      </c>
      <c r="X118" s="234" t="str">
        <f>IF(入力!AC38="",IF(入力!AD38="","",入力!AD38),IF(入力!AD38="",入力!AC38,IF(入力!AC38&gt;入力!AD38,入力!AC38,入力!AD38)))</f>
        <v/>
      </c>
      <c r="Y118" s="234" t="str">
        <f>IF(入力!AE38="", IF(入力!AC38="",IF(入力!AD38="","",入力!AD38-入力!Q38),IF(入力!AD38="",入力!AC38-入力!Q38,IF(入力!AC38&gt;入力!AD38,入力!AC38-入力!Q38,入力!AD38-入力!Q38))),入力!AE38)</f>
        <v/>
      </c>
      <c r="Z118" s="234" t="str">
        <f>IF(入力!AF38="",IF(入力!AG38="","",入力!AG38),IF(入力!AG38="",入力!AF38,IF(入力!AF38&gt;入力!AG38,入力!AF38,入力!AG38)))</f>
        <v/>
      </c>
      <c r="AA118" s="234" t="str">
        <f>IF(入力!AH38="", IF(入力!AF38="",IF(入力!AG38="","",入力!AG38-入力!Q38),IF(入力!AG38="",入力!AF38-入力!Q38,IF(入力!AF38&gt;入力!AG38,入力!AF38-入力!Q38,入力!AG38-入力!Q38))),入力!AH38)</f>
        <v/>
      </c>
      <c r="AB118" s="126" t="str">
        <f>IF(入力!AI38="",IF(入力!AJ38="","",入力!AJ38),IF(入力!AJ38="",入力!AI38,IF(入力!AI38&gt;入力!AJ38,入力!AI38,入力!AJ38)))</f>
        <v/>
      </c>
      <c r="AC118" s="232" t="str">
        <f>IF(入力!AK38="",IF(入力!AL38="","",入力!AL38),IF(入力!AL38="",入力!AK38,IF(入力!AK38&gt;入力!AL38,入力!AK38,入力!AL38)))</f>
        <v/>
      </c>
      <c r="AD118" s="231" t="str">
        <f>IF(入力!AM38="","",入力!AM38)</f>
        <v/>
      </c>
      <c r="AE118" s="158" t="str">
        <f>IF(入力!AN38="","",入力!AN38)</f>
        <v/>
      </c>
      <c r="AF118" s="231" t="str">
        <f>IF(入力!AO38="","",入力!AO38)</f>
        <v/>
      </c>
      <c r="AG118" s="244" t="str">
        <f>IF(入力!AP38="","",入力!AP38)</f>
        <v/>
      </c>
      <c r="AH118" s="510" t="str">
        <f>IF(入力!AQ38="","",入力!AQ38)</f>
        <v/>
      </c>
      <c r="AI118" s="84" t="str">
        <f>IF(入力!AR38="","",入力!AR38)</f>
        <v/>
      </c>
      <c r="AJ118" s="351" t="str">
        <f>IF(入力!AS38="","",入力!AS38)</f>
        <v/>
      </c>
      <c r="AK118" s="158" t="str">
        <f>IF(入力!AT38="","",入力!AT38)</f>
        <v/>
      </c>
      <c r="AL118" s="160" t="str">
        <f>IF(入力!AU38="",IF(入力!AV38="","",入力!AV38),IF(入力!AV38="",入力!AU38,IF(入力!AU38&gt;入力!AV38,入力!AU38,入力!AV38)))</f>
        <v/>
      </c>
      <c r="AM118" s="283" t="str">
        <f>IF(入力!AW38="",IF(入力!AX38="","",入力!AX38),IF(入力!AX38="",入力!AW38,IF(入力!AW38&gt;入力!AX38,入力!AW38,入力!AX38)))</f>
        <v/>
      </c>
      <c r="AN118" s="199" t="str">
        <f>IF(入力!K38="","", IF(入力!AC38="","", IF(入力!Z38="","", K118/224*((X118-224)+(V118-224)))))</f>
        <v/>
      </c>
    </row>
    <row r="119" spans="1:40">
      <c r="A119" s="96">
        <f>IF(入力!A39="","",入力!A39)</f>
        <v>26</v>
      </c>
      <c r="B119" s="185" t="str">
        <f>IF(入力!B39="","",入力!B39)</f>
        <v/>
      </c>
      <c r="C119" s="185" t="str">
        <f>IF(入力!C39="","",入力!C39)</f>
        <v/>
      </c>
      <c r="D119" s="227" t="str">
        <f>IF(入力!D39="","",入力!D39)</f>
        <v/>
      </c>
      <c r="E119" s="418" t="str">
        <f>IF(入力!E39="", IF(D119="","",DATEDIF(D119,入力!$C$3,"Y")),入力!E39)</f>
        <v/>
      </c>
      <c r="F119" s="350" t="str">
        <f>IF(入力!F39="","",入力!F39)</f>
        <v/>
      </c>
      <c r="G119" s="185" t="str">
        <f>IF(入力!G39="","",入力!G39)</f>
        <v/>
      </c>
      <c r="H119" s="185" t="str">
        <f>IF(入力!H39="","",入力!H39)</f>
        <v/>
      </c>
      <c r="I119" s="350" t="str">
        <f>IF(入力!I39="","",入力!I39)</f>
        <v/>
      </c>
      <c r="J119" s="350" t="str">
        <f>IF(入力!J39="","",入力!J39)</f>
        <v/>
      </c>
      <c r="K119" s="159" t="str">
        <f>IF(入力!K39="","",入力!K39)</f>
        <v/>
      </c>
      <c r="L119" s="83" t="str">
        <f>IF(入力!L39="","",入力!L39)</f>
        <v/>
      </c>
      <c r="M119" s="205" t="str">
        <f>IF(OR(入力!M39="",入力!N39=""),"",((4.57/(1.0888-0.00153*(入力!M39+入力!N39))-4.142)*100))</f>
        <v/>
      </c>
      <c r="N119" s="83" t="str">
        <f>IF(OR(入力!L39="",入力!M39="",入力!N39=""),"",(入力!L39-(入力!L39*(4.57/(1.0888-0.00153*(入力!M39+入力!N39))-4.142)*100)/100))</f>
        <v/>
      </c>
      <c r="O119" s="83" t="str">
        <f>IF(入力!P39="", IF(入力!K39="","",入力!L39/POWER(入力!K39/100,2)),入力!P39)</f>
        <v/>
      </c>
      <c r="P119" s="83" t="str">
        <f>IF(入力!Q39="","",入力!Q39)</f>
        <v/>
      </c>
      <c r="Q119" s="189" t="str">
        <f>IF(入力!R39="","",入力!R39)</f>
        <v/>
      </c>
      <c r="R119" s="232" t="str">
        <f xml:space="preserve"> IF(入力!S39="",IF(入力!T39="","",入力!T39),IF(入力!T39="",入力!S39,IF(入力!S39&gt;入力!T39,入力!T39,入力!S39)))</f>
        <v/>
      </c>
      <c r="S119" s="487" t="str">
        <f>IF(入力!U39="",IF(入力!V39="","",入力!V39),IF(入力!V39="",入力!U39,IF(入力!U39&gt;入力!V39,入力!V39,入力!U39)))</f>
        <v/>
      </c>
      <c r="T119" s="226" t="str">
        <f>IF(入力!W39="",IF(入力!X39="","",入力!X39),IF(入力!X39="",入力!W39,IF(入力!W39&gt;入力!X39,入力!W39,入力!X39)))</f>
        <v/>
      </c>
      <c r="U119" s="234" t="str">
        <f>IF(入力!Y39="", IF(入力!W39="",IF(入力!X39="","",入力!X39-入力!Q39),IF(入力!X39="",入力!W39-入力!Q39,IF(入力!W39&gt;入力!X39,入力!W39-入力!Q39,入力!X39-入力!Q39))),入力!Y39)</f>
        <v/>
      </c>
      <c r="V119" s="234" t="str">
        <f>IF(入力!Z39="",IF(入力!AA39="","",入力!AA39),IF(入力!AA39="",入力!Z39,IF(入力!Z39&gt;入力!AA39,入力!Z39,入力!AA39)))</f>
        <v/>
      </c>
      <c r="W119" s="234" t="str">
        <f>IF(入力!AB39="", IF(入力!Z39="",IF(入力!AA39="","",入力!AA39-入力!Q39),IF(入力!AA39="",入力!Z39-入力!Q39,IF(入力!Z39&gt;入力!AA39,入力!Z39-入力!Q39,入力!AA39-入力!Q39))),入力!AB39)</f>
        <v/>
      </c>
      <c r="X119" s="234" t="str">
        <f>IF(入力!AC39="",IF(入力!AD39="","",入力!AD39),IF(入力!AD39="",入力!AC39,IF(入力!AC39&gt;入力!AD39,入力!AC39,入力!AD39)))</f>
        <v/>
      </c>
      <c r="Y119" s="234" t="str">
        <f>IF(入力!AE39="", IF(入力!AC39="",IF(入力!AD39="","",入力!AD39-入力!Q39),IF(入力!AD39="",入力!AC39-入力!Q39,IF(入力!AC39&gt;入力!AD39,入力!AC39-入力!Q39,入力!AD39-入力!Q39))),入力!AE39)</f>
        <v/>
      </c>
      <c r="Z119" s="234" t="str">
        <f>IF(入力!AF39="",IF(入力!AG39="","",入力!AG39),IF(入力!AG39="",入力!AF39,IF(入力!AF39&gt;入力!AG39,入力!AF39,入力!AG39)))</f>
        <v/>
      </c>
      <c r="AA119" s="234" t="str">
        <f>IF(入力!AH39="", IF(入力!AF39="",IF(入力!AG39="","",入力!AG39-入力!Q39),IF(入力!AG39="",入力!AF39-入力!Q39,IF(入力!AF39&gt;入力!AG39,入力!AF39-入力!Q39,入力!AG39-入力!Q39))),入力!AH39)</f>
        <v/>
      </c>
      <c r="AB119" s="126" t="str">
        <f>IF(入力!AI39="",IF(入力!AJ39="","",入力!AJ39),IF(入力!AJ39="",入力!AI39,IF(入力!AI39&gt;入力!AJ39,入力!AI39,入力!AJ39)))</f>
        <v/>
      </c>
      <c r="AC119" s="232" t="str">
        <f>IF(入力!AK39="",IF(入力!AL39="","",入力!AL39),IF(入力!AL39="",入力!AK39,IF(入力!AK39&gt;入力!AL39,入力!AK39,入力!AL39)))</f>
        <v/>
      </c>
      <c r="AD119" s="231" t="str">
        <f>IF(入力!AM39="","",入力!AM39)</f>
        <v/>
      </c>
      <c r="AE119" s="158" t="str">
        <f>IF(入力!AN39="","",入力!AN39)</f>
        <v/>
      </c>
      <c r="AF119" s="231" t="str">
        <f>IF(入力!AO39="","",入力!AO39)</f>
        <v/>
      </c>
      <c r="AG119" s="244" t="str">
        <f>IF(入力!AP39="","",入力!AP39)</f>
        <v/>
      </c>
      <c r="AH119" s="510" t="str">
        <f>IF(入力!AQ39="","",入力!AQ39)</f>
        <v/>
      </c>
      <c r="AI119" s="84" t="str">
        <f>IF(入力!AR39="","",入力!AR39)</f>
        <v/>
      </c>
      <c r="AJ119" s="351" t="str">
        <f>IF(入力!AS39="","",入力!AS39)</f>
        <v/>
      </c>
      <c r="AK119" s="158" t="str">
        <f>IF(入力!AT39="","",入力!AT39)</f>
        <v/>
      </c>
      <c r="AL119" s="160" t="str">
        <f>IF(入力!AU39="",IF(入力!AV39="","",入力!AV39),IF(入力!AV39="",入力!AU39,IF(入力!AU39&gt;入力!AV39,入力!AU39,入力!AV39)))</f>
        <v/>
      </c>
      <c r="AM119" s="283" t="str">
        <f>IF(入力!AW39="",IF(入力!AX39="","",入力!AX39),IF(入力!AX39="",入力!AW39,IF(入力!AW39&gt;入力!AX39,入力!AW39,入力!AX39)))</f>
        <v/>
      </c>
      <c r="AN119" s="199" t="str">
        <f>IF(入力!K39="","", IF(入力!AC39="","", IF(入力!Z39="","", K119/224*((X119-224)+(V119-224)))))</f>
        <v/>
      </c>
    </row>
    <row r="120" spans="1:40">
      <c r="A120" s="96">
        <f>IF(入力!A40="","",入力!A40)</f>
        <v>27</v>
      </c>
      <c r="B120" s="185" t="str">
        <f>IF(入力!B40="","",入力!B40)</f>
        <v/>
      </c>
      <c r="C120" s="185" t="str">
        <f>IF(入力!C40="","",入力!C40)</f>
        <v/>
      </c>
      <c r="D120" s="227" t="str">
        <f>IF(入力!D40="","",入力!D40)</f>
        <v/>
      </c>
      <c r="E120" s="418" t="str">
        <f>IF(入力!E40="", IF(D120="","",DATEDIF(D120,入力!$C$3,"Y")),入力!E40)</f>
        <v/>
      </c>
      <c r="F120" s="350" t="str">
        <f>IF(入力!F40="","",入力!F40)</f>
        <v/>
      </c>
      <c r="G120" s="185" t="str">
        <f>IF(入力!G40="","",入力!G40)</f>
        <v/>
      </c>
      <c r="H120" s="185" t="str">
        <f>IF(入力!H40="","",入力!H40)</f>
        <v/>
      </c>
      <c r="I120" s="350" t="str">
        <f>IF(入力!I40="","",入力!I40)</f>
        <v/>
      </c>
      <c r="J120" s="350" t="str">
        <f>IF(入力!J40="","",入力!J40)</f>
        <v/>
      </c>
      <c r="K120" s="159" t="str">
        <f>IF(入力!K40="","",入力!K40)</f>
        <v/>
      </c>
      <c r="L120" s="83" t="str">
        <f>IF(入力!L40="","",入力!L40)</f>
        <v/>
      </c>
      <c r="M120" s="205" t="str">
        <f>IF(OR(入力!M40="",入力!N40=""),"",((4.57/(1.0888-0.00153*(入力!M40+入力!N40))-4.142)*100))</f>
        <v/>
      </c>
      <c r="N120" s="83" t="str">
        <f>IF(OR(入力!L40="",入力!M40="",入力!N40=""),"",(入力!L40-(入力!L40*(4.57/(1.0888-0.00153*(入力!M40+入力!N40))-4.142)*100)/100))</f>
        <v/>
      </c>
      <c r="O120" s="83" t="str">
        <f>IF(入力!P40="", IF(入力!K40="","",入力!L40/POWER(入力!K40/100,2)),入力!P40)</f>
        <v/>
      </c>
      <c r="P120" s="83" t="str">
        <f>IF(入力!Q40="","",入力!Q40)</f>
        <v/>
      </c>
      <c r="Q120" s="189" t="str">
        <f>IF(入力!R40="","",入力!R40)</f>
        <v/>
      </c>
      <c r="R120" s="232" t="str">
        <f xml:space="preserve"> IF(入力!S40="",IF(入力!T40="","",入力!T40),IF(入力!T40="",入力!S40,IF(入力!S40&gt;入力!T40,入力!T40,入力!S40)))</f>
        <v/>
      </c>
      <c r="S120" s="487" t="str">
        <f>IF(入力!U40="",IF(入力!V40="","",入力!V40),IF(入力!V40="",入力!U40,IF(入力!U40&gt;入力!V40,入力!V40,入力!U40)))</f>
        <v/>
      </c>
      <c r="T120" s="226" t="str">
        <f>IF(入力!W40="",IF(入力!X40="","",入力!X40),IF(入力!X40="",入力!W40,IF(入力!W40&gt;入力!X40,入力!W40,入力!X40)))</f>
        <v/>
      </c>
      <c r="U120" s="234" t="str">
        <f>IF(入力!Y40="", IF(入力!W40="",IF(入力!X40="","",入力!X40-入力!Q40),IF(入力!X40="",入力!W40-入力!Q40,IF(入力!W40&gt;入力!X40,入力!W40-入力!Q40,入力!X40-入力!Q40))),入力!Y40)</f>
        <v/>
      </c>
      <c r="V120" s="234" t="str">
        <f>IF(入力!Z40="",IF(入力!AA40="","",入力!AA40),IF(入力!AA40="",入力!Z40,IF(入力!Z40&gt;入力!AA40,入力!Z40,入力!AA40)))</f>
        <v/>
      </c>
      <c r="W120" s="234" t="str">
        <f>IF(入力!AB40="", IF(入力!Z40="",IF(入力!AA40="","",入力!AA40-入力!Q40),IF(入力!AA40="",入力!Z40-入力!Q40,IF(入力!Z40&gt;入力!AA40,入力!Z40-入力!Q40,入力!AA40-入力!Q40))),入力!AB40)</f>
        <v/>
      </c>
      <c r="X120" s="234" t="str">
        <f>IF(入力!AC40="",IF(入力!AD40="","",入力!AD40),IF(入力!AD40="",入力!AC40,IF(入力!AC40&gt;入力!AD40,入力!AC40,入力!AD40)))</f>
        <v/>
      </c>
      <c r="Y120" s="234" t="str">
        <f>IF(入力!AE40="", IF(入力!AC40="",IF(入力!AD40="","",入力!AD40-入力!Q40),IF(入力!AD40="",入力!AC40-入力!Q40,IF(入力!AC40&gt;入力!AD40,入力!AC40-入力!Q40,入力!AD40-入力!Q40))),入力!AE40)</f>
        <v/>
      </c>
      <c r="Z120" s="234" t="str">
        <f>IF(入力!AF40="",IF(入力!AG40="","",入力!AG40),IF(入力!AG40="",入力!AF40,IF(入力!AF40&gt;入力!AG40,入力!AF40,入力!AG40)))</f>
        <v/>
      </c>
      <c r="AA120" s="234" t="str">
        <f>IF(入力!AH40="", IF(入力!AF40="",IF(入力!AG40="","",入力!AG40-入力!Q40),IF(入力!AG40="",入力!AF40-入力!Q40,IF(入力!AF40&gt;入力!AG40,入力!AF40-入力!Q40,入力!AG40-入力!Q40))),入力!AH40)</f>
        <v/>
      </c>
      <c r="AB120" s="126" t="str">
        <f>IF(入力!AI40="",IF(入力!AJ40="","",入力!AJ40),IF(入力!AJ40="",入力!AI40,IF(入力!AI40&gt;入力!AJ40,入力!AI40,入力!AJ40)))</f>
        <v/>
      </c>
      <c r="AC120" s="232" t="str">
        <f>IF(入力!AK40="",IF(入力!AL40="","",入力!AL40),IF(入力!AL40="",入力!AK40,IF(入力!AK40&gt;入力!AL40,入力!AK40,入力!AL40)))</f>
        <v/>
      </c>
      <c r="AD120" s="231" t="str">
        <f>IF(入力!AM40="","",入力!AM40)</f>
        <v/>
      </c>
      <c r="AE120" s="158" t="str">
        <f>IF(入力!AN40="","",入力!AN40)</f>
        <v/>
      </c>
      <c r="AF120" s="231" t="str">
        <f>IF(入力!AO40="","",入力!AO40)</f>
        <v/>
      </c>
      <c r="AG120" s="244" t="str">
        <f>IF(入力!AP40="","",入力!AP40)</f>
        <v/>
      </c>
      <c r="AH120" s="510" t="str">
        <f>IF(入力!AQ40="","",入力!AQ40)</f>
        <v/>
      </c>
      <c r="AI120" s="84" t="str">
        <f>IF(入力!AR40="","",入力!AR40)</f>
        <v/>
      </c>
      <c r="AJ120" s="351" t="str">
        <f>IF(入力!AS40="","",入力!AS40)</f>
        <v/>
      </c>
      <c r="AK120" s="158" t="str">
        <f>IF(入力!AT40="","",入力!AT40)</f>
        <v/>
      </c>
      <c r="AL120" s="160" t="str">
        <f>IF(入力!AU40="",IF(入力!AV40="","",入力!AV40),IF(入力!AV40="",入力!AU40,IF(入力!AU40&gt;入力!AV40,入力!AU40,入力!AV40)))</f>
        <v/>
      </c>
      <c r="AM120" s="283" t="str">
        <f>IF(入力!AW40="",IF(入力!AX40="","",入力!AX40),IF(入力!AX40="",入力!AW40,IF(入力!AW40&gt;入力!AX40,入力!AW40,入力!AX40)))</f>
        <v/>
      </c>
      <c r="AN120" s="199" t="str">
        <f>IF(入力!K40="","", IF(入力!AC40="","", IF(入力!Z40="","", K120/224*((X120-224)+(V120-224)))))</f>
        <v/>
      </c>
    </row>
    <row r="121" spans="1:40">
      <c r="A121" s="96">
        <f>IF(入力!A41="","",入力!A41)</f>
        <v>28</v>
      </c>
      <c r="B121" s="185" t="str">
        <f>IF(入力!B41="","",入力!B41)</f>
        <v/>
      </c>
      <c r="C121" s="185" t="str">
        <f>IF(入力!C41="","",入力!C41)</f>
        <v/>
      </c>
      <c r="D121" s="227" t="str">
        <f>IF(入力!D41="","",入力!D41)</f>
        <v/>
      </c>
      <c r="E121" s="418" t="str">
        <f>IF(入力!E41="", IF(D121="","",DATEDIF(D121,入力!$C$3,"Y")),入力!E41)</f>
        <v/>
      </c>
      <c r="F121" s="350" t="str">
        <f>IF(入力!F41="","",入力!F41)</f>
        <v/>
      </c>
      <c r="G121" s="185" t="str">
        <f>IF(入力!G41="","",入力!G41)</f>
        <v/>
      </c>
      <c r="H121" s="185" t="str">
        <f>IF(入力!H41="","",入力!H41)</f>
        <v/>
      </c>
      <c r="I121" s="350" t="str">
        <f>IF(入力!I41="","",入力!I41)</f>
        <v/>
      </c>
      <c r="J121" s="350" t="str">
        <f>IF(入力!J41="","",入力!J41)</f>
        <v/>
      </c>
      <c r="K121" s="159" t="str">
        <f>IF(入力!K41="","",入力!K41)</f>
        <v/>
      </c>
      <c r="L121" s="83" t="str">
        <f>IF(入力!L41="","",入力!L41)</f>
        <v/>
      </c>
      <c r="M121" s="205" t="str">
        <f>IF(OR(入力!M41="",入力!N41=""),"",((4.57/(1.0888-0.00153*(入力!M41+入力!N41))-4.142)*100))</f>
        <v/>
      </c>
      <c r="N121" s="83" t="str">
        <f>IF(OR(入力!L41="",入力!M41="",入力!N41=""),"",(入力!L41-(入力!L41*(4.57/(1.0888-0.00153*(入力!M41+入力!N41))-4.142)*100)/100))</f>
        <v/>
      </c>
      <c r="O121" s="83" t="str">
        <f>IF(入力!P41="", IF(入力!K41="","",入力!L41/POWER(入力!K41/100,2)),入力!P41)</f>
        <v/>
      </c>
      <c r="P121" s="83" t="str">
        <f>IF(入力!Q41="","",入力!Q41)</f>
        <v/>
      </c>
      <c r="Q121" s="189" t="str">
        <f>IF(入力!R41="","",入力!R41)</f>
        <v/>
      </c>
      <c r="R121" s="232" t="str">
        <f xml:space="preserve"> IF(入力!S41="",IF(入力!T41="","",入力!T41),IF(入力!T41="",入力!S41,IF(入力!S41&gt;入力!T41,入力!T41,入力!S41)))</f>
        <v/>
      </c>
      <c r="S121" s="487" t="str">
        <f>IF(入力!U41="",IF(入力!V41="","",入力!V41),IF(入力!V41="",入力!U41,IF(入力!U41&gt;入力!V41,入力!V41,入力!U41)))</f>
        <v/>
      </c>
      <c r="T121" s="226" t="str">
        <f>IF(入力!W41="",IF(入力!X41="","",入力!X41),IF(入力!X41="",入力!W41,IF(入力!W41&gt;入力!X41,入力!W41,入力!X41)))</f>
        <v/>
      </c>
      <c r="U121" s="234" t="str">
        <f>IF(入力!Y41="", IF(入力!W41="",IF(入力!X41="","",入力!X41-入力!Q41),IF(入力!X41="",入力!W41-入力!Q41,IF(入力!W41&gt;入力!X41,入力!W41-入力!Q41,入力!X41-入力!Q41))),入力!Y41)</f>
        <v/>
      </c>
      <c r="V121" s="234" t="str">
        <f>IF(入力!Z41="",IF(入力!AA41="","",入力!AA41),IF(入力!AA41="",入力!Z41,IF(入力!Z41&gt;入力!AA41,入力!Z41,入力!AA41)))</f>
        <v/>
      </c>
      <c r="W121" s="234" t="str">
        <f>IF(入力!AB41="", IF(入力!Z41="",IF(入力!AA41="","",入力!AA41-入力!Q41),IF(入力!AA41="",入力!Z41-入力!Q41,IF(入力!Z41&gt;入力!AA41,入力!Z41-入力!Q41,入力!AA41-入力!Q41))),入力!AB41)</f>
        <v/>
      </c>
      <c r="X121" s="234" t="str">
        <f>IF(入力!AC41="",IF(入力!AD41="","",入力!AD41),IF(入力!AD41="",入力!AC41,IF(入力!AC41&gt;入力!AD41,入力!AC41,入力!AD41)))</f>
        <v/>
      </c>
      <c r="Y121" s="234" t="str">
        <f>IF(入力!AE41="", IF(入力!AC41="",IF(入力!AD41="","",入力!AD41-入力!Q41),IF(入力!AD41="",入力!AC41-入力!Q41,IF(入力!AC41&gt;入力!AD41,入力!AC41-入力!Q41,入力!AD41-入力!Q41))),入力!AE41)</f>
        <v/>
      </c>
      <c r="Z121" s="234" t="str">
        <f>IF(入力!AF41="",IF(入力!AG41="","",入力!AG41),IF(入力!AG41="",入力!AF41,IF(入力!AF41&gt;入力!AG41,入力!AF41,入力!AG41)))</f>
        <v/>
      </c>
      <c r="AA121" s="234" t="str">
        <f>IF(入力!AH41="", IF(入力!AF41="",IF(入力!AG41="","",入力!AG41-入力!Q41),IF(入力!AG41="",入力!AF41-入力!Q41,IF(入力!AF41&gt;入力!AG41,入力!AF41-入力!Q41,入力!AG41-入力!Q41))),入力!AH41)</f>
        <v/>
      </c>
      <c r="AB121" s="126" t="str">
        <f>IF(入力!AI41="",IF(入力!AJ41="","",入力!AJ41),IF(入力!AJ41="",入力!AI41,IF(入力!AI41&gt;入力!AJ41,入力!AI41,入力!AJ41)))</f>
        <v/>
      </c>
      <c r="AC121" s="232" t="str">
        <f>IF(入力!AK41="",IF(入力!AL41="","",入力!AL41),IF(入力!AL41="",入力!AK41,IF(入力!AK41&gt;入力!AL41,入力!AK41,入力!AL41)))</f>
        <v/>
      </c>
      <c r="AD121" s="231" t="str">
        <f>IF(入力!AM41="","",入力!AM41)</f>
        <v/>
      </c>
      <c r="AE121" s="158" t="str">
        <f>IF(入力!AN41="","",入力!AN41)</f>
        <v/>
      </c>
      <c r="AF121" s="231" t="str">
        <f>IF(入力!AO41="","",入力!AO41)</f>
        <v/>
      </c>
      <c r="AG121" s="244" t="str">
        <f>IF(入力!AP41="","",入力!AP41)</f>
        <v/>
      </c>
      <c r="AH121" s="510" t="str">
        <f>IF(入力!AQ41="","",入力!AQ41)</f>
        <v/>
      </c>
      <c r="AI121" s="84" t="str">
        <f>IF(入力!AR41="","",入力!AR41)</f>
        <v/>
      </c>
      <c r="AJ121" s="351" t="str">
        <f>IF(入力!AS41="","",入力!AS41)</f>
        <v/>
      </c>
      <c r="AK121" s="158" t="str">
        <f>IF(入力!AT41="","",入力!AT41)</f>
        <v/>
      </c>
      <c r="AL121" s="160" t="str">
        <f>IF(入力!AU41="",IF(入力!AV41="","",入力!AV41),IF(入力!AV41="",入力!AU41,IF(入力!AU41&gt;入力!AV41,入力!AU41,入力!AV41)))</f>
        <v/>
      </c>
      <c r="AM121" s="283" t="str">
        <f>IF(入力!AW41="",IF(入力!AX41="","",入力!AX41),IF(入力!AX41="",入力!AW41,IF(入力!AW41&gt;入力!AX41,入力!AW41,入力!AX41)))</f>
        <v/>
      </c>
      <c r="AN121" s="199" t="str">
        <f>IF(入力!K41="","", IF(入力!AC41="","", IF(入力!Z41="","", K121/224*((X121-224)+(V121-224)))))</f>
        <v/>
      </c>
    </row>
    <row r="122" spans="1:40">
      <c r="A122" s="96">
        <f>IF(入力!A42="","",入力!A42)</f>
        <v>29</v>
      </c>
      <c r="B122" s="185" t="str">
        <f>IF(入力!B42="","",入力!B42)</f>
        <v/>
      </c>
      <c r="C122" s="185" t="str">
        <f>IF(入力!C42="","",入力!C42)</f>
        <v/>
      </c>
      <c r="D122" s="227" t="str">
        <f>IF(入力!D42="","",入力!D42)</f>
        <v/>
      </c>
      <c r="E122" s="418" t="str">
        <f>IF(入力!E42="", IF(D122="","",DATEDIF(D122,入力!$C$3,"Y")),入力!E42)</f>
        <v/>
      </c>
      <c r="F122" s="350" t="str">
        <f>IF(入力!F42="","",入力!F42)</f>
        <v/>
      </c>
      <c r="G122" s="185" t="str">
        <f>IF(入力!G42="","",入力!G42)</f>
        <v/>
      </c>
      <c r="H122" s="185" t="str">
        <f>IF(入力!H42="","",入力!H42)</f>
        <v/>
      </c>
      <c r="I122" s="350" t="str">
        <f>IF(入力!I42="","",入力!I42)</f>
        <v/>
      </c>
      <c r="J122" s="350" t="str">
        <f>IF(入力!J42="","",入力!J42)</f>
        <v/>
      </c>
      <c r="K122" s="159" t="str">
        <f>IF(入力!K42="","",入力!K42)</f>
        <v/>
      </c>
      <c r="L122" s="83" t="str">
        <f>IF(入力!L42="","",入力!L42)</f>
        <v/>
      </c>
      <c r="M122" s="205" t="str">
        <f>IF(OR(入力!M42="",入力!N42=""),"",((4.57/(1.0888-0.00153*(入力!M42+入力!N42))-4.142)*100))</f>
        <v/>
      </c>
      <c r="N122" s="83" t="str">
        <f>IF(OR(入力!L42="",入力!M42="",入力!N42=""),"",(入力!L42-(入力!L42*(4.57/(1.0888-0.00153*(入力!M42+入力!N42))-4.142)*100)/100))</f>
        <v/>
      </c>
      <c r="O122" s="83" t="str">
        <f>IF(入力!P42="", IF(入力!K42="","",入力!L42/POWER(入力!K42/100,2)),入力!P42)</f>
        <v/>
      </c>
      <c r="P122" s="83" t="str">
        <f>IF(入力!Q42="","",入力!Q42)</f>
        <v/>
      </c>
      <c r="Q122" s="189" t="str">
        <f>IF(入力!R42="","",入力!R42)</f>
        <v/>
      </c>
      <c r="R122" s="232" t="str">
        <f xml:space="preserve"> IF(入力!S42="",IF(入力!T42="","",入力!T42),IF(入力!T42="",入力!S42,IF(入力!S42&gt;入力!T42,入力!T42,入力!S42)))</f>
        <v/>
      </c>
      <c r="S122" s="487" t="str">
        <f>IF(入力!U42="",IF(入力!V42="","",入力!V42),IF(入力!V42="",入力!U42,IF(入力!U42&gt;入力!V42,入力!V42,入力!U42)))</f>
        <v/>
      </c>
      <c r="T122" s="226" t="str">
        <f>IF(入力!W42="",IF(入力!X42="","",入力!X42),IF(入力!X42="",入力!W42,IF(入力!W42&gt;入力!X42,入力!W42,入力!X42)))</f>
        <v/>
      </c>
      <c r="U122" s="234" t="str">
        <f>IF(入力!Y42="", IF(入力!W42="",IF(入力!X42="","",入力!X42-入力!Q42),IF(入力!X42="",入力!W42-入力!Q42,IF(入力!W42&gt;入力!X42,入力!W42-入力!Q42,入力!X42-入力!Q42))),入力!Y42)</f>
        <v/>
      </c>
      <c r="V122" s="234" t="str">
        <f>IF(入力!Z42="",IF(入力!AA42="","",入力!AA42),IF(入力!AA42="",入力!Z42,IF(入力!Z42&gt;入力!AA42,入力!Z42,入力!AA42)))</f>
        <v/>
      </c>
      <c r="W122" s="234" t="str">
        <f>IF(入力!AB42="", IF(入力!Z42="",IF(入力!AA42="","",入力!AA42-入力!Q42),IF(入力!AA42="",入力!Z42-入力!Q42,IF(入力!Z42&gt;入力!AA42,入力!Z42-入力!Q42,入力!AA42-入力!Q42))),入力!AB42)</f>
        <v/>
      </c>
      <c r="X122" s="234" t="str">
        <f>IF(入力!AC42="",IF(入力!AD42="","",入力!AD42),IF(入力!AD42="",入力!AC42,IF(入力!AC42&gt;入力!AD42,入力!AC42,入力!AD42)))</f>
        <v/>
      </c>
      <c r="Y122" s="234" t="str">
        <f>IF(入力!AE42="", IF(入力!AC42="",IF(入力!AD42="","",入力!AD42-入力!Q42),IF(入力!AD42="",入力!AC42-入力!Q42,IF(入力!AC42&gt;入力!AD42,入力!AC42-入力!Q42,入力!AD42-入力!Q42))),入力!AE42)</f>
        <v/>
      </c>
      <c r="Z122" s="234" t="str">
        <f>IF(入力!AF42="",IF(入力!AG42="","",入力!AG42),IF(入力!AG42="",入力!AF42,IF(入力!AF42&gt;入力!AG42,入力!AF42,入力!AG42)))</f>
        <v/>
      </c>
      <c r="AA122" s="234" t="str">
        <f>IF(入力!AH42="", IF(入力!AF42="",IF(入力!AG42="","",入力!AG42-入力!Q42),IF(入力!AG42="",入力!AF42-入力!Q42,IF(入力!AF42&gt;入力!AG42,入力!AF42-入力!Q42,入力!AG42-入力!Q42))),入力!AH42)</f>
        <v/>
      </c>
      <c r="AB122" s="126" t="str">
        <f>IF(入力!AI42="",IF(入力!AJ42="","",入力!AJ42),IF(入力!AJ42="",入力!AI42,IF(入力!AI42&gt;入力!AJ42,入力!AI42,入力!AJ42)))</f>
        <v/>
      </c>
      <c r="AC122" s="232" t="str">
        <f>IF(入力!AK42="",IF(入力!AL42="","",入力!AL42),IF(入力!AL42="",入力!AK42,IF(入力!AK42&gt;入力!AL42,入力!AK42,入力!AL42)))</f>
        <v/>
      </c>
      <c r="AD122" s="231" t="str">
        <f>IF(入力!AM42="","",入力!AM42)</f>
        <v/>
      </c>
      <c r="AE122" s="158" t="str">
        <f>IF(入力!AN42="","",入力!AN42)</f>
        <v/>
      </c>
      <c r="AF122" s="231" t="str">
        <f>IF(入力!AO42="","",入力!AO42)</f>
        <v/>
      </c>
      <c r="AG122" s="244" t="str">
        <f>IF(入力!AP42="","",入力!AP42)</f>
        <v/>
      </c>
      <c r="AH122" s="510" t="str">
        <f>IF(入力!AQ42="","",入力!AQ42)</f>
        <v/>
      </c>
      <c r="AI122" s="84" t="str">
        <f>IF(入力!AR42="","",入力!AR42)</f>
        <v/>
      </c>
      <c r="AJ122" s="351" t="str">
        <f>IF(入力!AS42="","",入力!AS42)</f>
        <v/>
      </c>
      <c r="AK122" s="158" t="str">
        <f>IF(入力!AT42="","",入力!AT42)</f>
        <v/>
      </c>
      <c r="AL122" s="160" t="str">
        <f>IF(入力!AU42="",IF(入力!AV42="","",入力!AV42),IF(入力!AV42="",入力!AU42,IF(入力!AU42&gt;入力!AV42,入力!AU42,入力!AV42)))</f>
        <v/>
      </c>
      <c r="AM122" s="283" t="str">
        <f>IF(入力!AW42="",IF(入力!AX42="","",入力!AX42),IF(入力!AX42="",入力!AW42,IF(入力!AW42&gt;入力!AX42,入力!AW42,入力!AX42)))</f>
        <v/>
      </c>
      <c r="AN122" s="199" t="str">
        <f>IF(入力!K42="","", IF(入力!AC42="","", IF(入力!Z42="","", K122/224*((X122-224)+(V122-224)))))</f>
        <v/>
      </c>
    </row>
    <row r="123" spans="1:40">
      <c r="A123" s="96">
        <f>IF(入力!A43="","",入力!A43)</f>
        <v>30</v>
      </c>
      <c r="B123" s="185" t="str">
        <f>IF(入力!B43="","",入力!B43)</f>
        <v/>
      </c>
      <c r="C123" s="185" t="str">
        <f>IF(入力!C43="","",入力!C43)</f>
        <v/>
      </c>
      <c r="D123" s="227" t="str">
        <f>IF(入力!D43="","",入力!D43)</f>
        <v/>
      </c>
      <c r="E123" s="418" t="str">
        <f>IF(入力!E43="", IF(D123="","",DATEDIF(D123,入力!$C$3,"Y")),入力!E43)</f>
        <v/>
      </c>
      <c r="F123" s="353" t="str">
        <f>IF(入力!F43="","",入力!F43)</f>
        <v/>
      </c>
      <c r="G123" s="185" t="str">
        <f>IF(入力!G43="","",入力!G43)</f>
        <v/>
      </c>
      <c r="H123" s="185" t="str">
        <f>IF(入力!H43="","",入力!H43)</f>
        <v/>
      </c>
      <c r="I123" s="353" t="str">
        <f>IF(入力!I43="","",入力!I43)</f>
        <v/>
      </c>
      <c r="J123" s="353" t="str">
        <f>IF(入力!J43="","",入力!J43)</f>
        <v/>
      </c>
      <c r="K123" s="159" t="str">
        <f>IF(入力!K43="","",入力!K43)</f>
        <v/>
      </c>
      <c r="L123" s="83" t="str">
        <f>IF(入力!L43="","",入力!L43)</f>
        <v/>
      </c>
      <c r="M123" s="205" t="str">
        <f>IF(OR(入力!M43="",入力!N43=""),"",((4.57/(1.0888-0.00153*(入力!M43+入力!N43))-4.142)*100))</f>
        <v/>
      </c>
      <c r="N123" s="83" t="str">
        <f>IF(OR(入力!L43="",入力!M43="",入力!N43=""),"",(入力!L43-(入力!L43*(4.57/(1.0888-0.00153*(入力!M43+入力!N43))-4.142)*100)/100))</f>
        <v/>
      </c>
      <c r="O123" s="83" t="str">
        <f>IF(入力!P43="", IF(入力!K43="","",入力!L43/POWER(入力!K43/100,2)),入力!P43)</f>
        <v/>
      </c>
      <c r="P123" s="83" t="str">
        <f>IF(入力!Q43="","",入力!Q43)</f>
        <v/>
      </c>
      <c r="Q123" s="189" t="str">
        <f>IF(入力!R43="","",入力!R43)</f>
        <v/>
      </c>
      <c r="R123" s="232" t="str">
        <f xml:space="preserve"> IF(入力!S43="",IF(入力!T43="","",入力!T43),IF(入力!T43="",入力!S43,IF(入力!S43&gt;入力!T43,入力!T43,入力!S43)))</f>
        <v/>
      </c>
      <c r="S123" s="487" t="str">
        <f>IF(入力!U43="",IF(入力!V43="","",入力!V43),IF(入力!V43="",入力!U43,IF(入力!U43&gt;入力!V43,入力!V43,入力!U43)))</f>
        <v/>
      </c>
      <c r="T123" s="226" t="str">
        <f>IF(入力!W43="",IF(入力!X43="","",入力!X43),IF(入力!X43="",入力!W43,IF(入力!W43&gt;入力!X43,入力!W43,入力!X43)))</f>
        <v/>
      </c>
      <c r="U123" s="234" t="str">
        <f>IF(入力!Y43="", IF(入力!W43="",IF(入力!X43="","",入力!X43-入力!Q43),IF(入力!X43="",入力!W43-入力!Q43,IF(入力!W43&gt;入力!X43,入力!W43-入力!Q43,入力!X43-入力!Q43))),入力!Y43)</f>
        <v/>
      </c>
      <c r="V123" s="234" t="str">
        <f>IF(入力!Z43="",IF(入力!AA43="","",入力!AA43),IF(入力!AA43="",入力!Z43,IF(入力!Z43&gt;入力!AA43,入力!Z43,入力!AA43)))</f>
        <v/>
      </c>
      <c r="W123" s="234" t="str">
        <f>IF(入力!AB43="", IF(入力!Z43="",IF(入力!AA43="","",入力!AA43-入力!Q43),IF(入力!AA43="",入力!Z43-入力!Q43,IF(入力!Z43&gt;入力!AA43,入力!Z43-入力!Q43,入力!AA43-入力!Q43))),入力!AB43)</f>
        <v/>
      </c>
      <c r="X123" s="234" t="str">
        <f>IF(入力!AC43="",IF(入力!AD43="","",入力!AD43),IF(入力!AD43="",入力!AC43,IF(入力!AC43&gt;入力!AD43,入力!AC43,入力!AD43)))</f>
        <v/>
      </c>
      <c r="Y123" s="234" t="str">
        <f>IF(入力!AE43="", IF(入力!AC43="",IF(入力!AD43="","",入力!AD43-入力!Q43),IF(入力!AD43="",入力!AC43-入力!Q43,IF(入力!AC43&gt;入力!AD43,入力!AC43-入力!Q43,入力!AD43-入力!Q43))),入力!AE43)</f>
        <v/>
      </c>
      <c r="Z123" s="234" t="str">
        <f>IF(入力!AF43="",IF(入力!AG43="","",入力!AG43),IF(入力!AG43="",入力!AF43,IF(入力!AF43&gt;入力!AG43,入力!AF43,入力!AG43)))</f>
        <v/>
      </c>
      <c r="AA123" s="234" t="str">
        <f>IF(入力!AH43="", IF(入力!AF43="",IF(入力!AG43="","",入力!AG43-入力!Q43),IF(入力!AG43="",入力!AF43-入力!Q43,IF(入力!AF43&gt;入力!AG43,入力!AF43-入力!Q43,入力!AG43-入力!Q43))),入力!AH43)</f>
        <v/>
      </c>
      <c r="AB123" s="126" t="str">
        <f>IF(入力!AI43="",IF(入力!AJ43="","",入力!AJ43),IF(入力!AJ43="",入力!AI43,IF(入力!AI43&gt;入力!AJ43,入力!AI43,入力!AJ43)))</f>
        <v/>
      </c>
      <c r="AC123" s="232" t="str">
        <f>IF(入力!AK43="",IF(入力!AL43="","",入力!AL43),IF(入力!AL43="",入力!AK43,IF(入力!AK43&gt;入力!AL43,入力!AK43,入力!AL43)))</f>
        <v/>
      </c>
      <c r="AD123" s="231" t="str">
        <f>IF(入力!AM43="","",入力!AM43)</f>
        <v/>
      </c>
      <c r="AE123" s="158" t="str">
        <f>IF(入力!AN43="","",入力!AN43)</f>
        <v/>
      </c>
      <c r="AF123" s="231" t="str">
        <f>IF(入力!AO43="","",入力!AO43)</f>
        <v/>
      </c>
      <c r="AG123" s="244" t="str">
        <f>IF(入力!AP43="","",入力!AP43)</f>
        <v/>
      </c>
      <c r="AH123" s="510" t="str">
        <f>IF(入力!AQ43="","",入力!AQ43)</f>
        <v/>
      </c>
      <c r="AI123" s="84" t="str">
        <f>IF(入力!AR43="","",入力!AR43)</f>
        <v/>
      </c>
      <c r="AJ123" s="354" t="str">
        <f>IF(入力!AS43="","",入力!AS43)</f>
        <v/>
      </c>
      <c r="AK123" s="158" t="str">
        <f>IF(入力!AT43="","",入力!AT43)</f>
        <v/>
      </c>
      <c r="AL123" s="160" t="str">
        <f>IF(入力!AU43="",IF(入力!AV43="","",入力!AV43),IF(入力!AV43="",入力!AU43,IF(入力!AU43&gt;入力!AV43,入力!AU43,入力!AV43)))</f>
        <v/>
      </c>
      <c r="AM123" s="283" t="str">
        <f>IF(入力!AW43="",IF(入力!AX43="","",入力!AX43),IF(入力!AX43="",入力!AW43,IF(入力!AW43&gt;入力!AX43,入力!AW43,入力!AX43)))</f>
        <v/>
      </c>
      <c r="AN123" s="199" t="str">
        <f>IF(入力!K43="","", IF(入力!AC43="","", IF(入力!Z43="","", K123/224*((X123-224)+(V123-224)))))</f>
        <v/>
      </c>
    </row>
    <row r="124" spans="1:40">
      <c r="A124" s="96">
        <f>IF(入力!A44="","",入力!A44)</f>
        <v>31</v>
      </c>
      <c r="B124" s="185" t="str">
        <f>IF(入力!B44="","",入力!B44)</f>
        <v/>
      </c>
      <c r="C124" s="185" t="str">
        <f>IF(入力!C44="","",入力!C44)</f>
        <v/>
      </c>
      <c r="D124" s="227" t="str">
        <f>IF(入力!D44="","",入力!D44)</f>
        <v/>
      </c>
      <c r="E124" s="418" t="str">
        <f>IF(入力!E44="", IF(D124="","",DATEDIF(D124,入力!$C$3,"Y")),入力!E44)</f>
        <v/>
      </c>
      <c r="F124" s="353" t="str">
        <f>IF(入力!F44="","",入力!F44)</f>
        <v/>
      </c>
      <c r="G124" s="185" t="str">
        <f>IF(入力!G44="","",入力!G44)</f>
        <v/>
      </c>
      <c r="H124" s="185" t="str">
        <f>IF(入力!H44="","",入力!H44)</f>
        <v/>
      </c>
      <c r="I124" s="353" t="str">
        <f>IF(入力!I44="","",入力!I44)</f>
        <v/>
      </c>
      <c r="J124" s="353" t="str">
        <f>IF(入力!J44="","",入力!J44)</f>
        <v/>
      </c>
      <c r="K124" s="159" t="str">
        <f>IF(入力!K44="","",入力!K44)</f>
        <v/>
      </c>
      <c r="L124" s="83" t="str">
        <f>IF(入力!L44="","",入力!L44)</f>
        <v/>
      </c>
      <c r="M124" s="205" t="str">
        <f>IF(OR(入力!M44="",入力!N44=""),"",((4.57/(1.0888-0.00153*(入力!M44+入力!N44))-4.142)*100))</f>
        <v/>
      </c>
      <c r="N124" s="83" t="str">
        <f>IF(OR(入力!L44="",入力!M44="",入力!N44=""),"",(入力!L44-(入力!L44*(4.57/(1.0888-0.00153*(入力!M44+入力!N44))-4.142)*100)/100))</f>
        <v/>
      </c>
      <c r="O124" s="83" t="str">
        <f>IF(入力!P44="", IF(入力!K44="","",入力!L44/POWER(入力!K44/100,2)),入力!P44)</f>
        <v/>
      </c>
      <c r="P124" s="83" t="str">
        <f>IF(入力!Q44="","",入力!Q44)</f>
        <v/>
      </c>
      <c r="Q124" s="189" t="str">
        <f>IF(入力!R44="","",入力!R44)</f>
        <v/>
      </c>
      <c r="R124" s="232" t="str">
        <f xml:space="preserve"> IF(入力!S44="",IF(入力!T44="","",入力!T44),IF(入力!T44="",入力!S44,IF(入力!S44&gt;入力!T44,入力!T44,入力!S44)))</f>
        <v/>
      </c>
      <c r="S124" s="487" t="str">
        <f>IF(入力!U44="",IF(入力!V44="","",入力!V44),IF(入力!V44="",入力!U44,IF(入力!U44&gt;入力!V44,入力!V44,入力!U44)))</f>
        <v/>
      </c>
      <c r="T124" s="226" t="str">
        <f>IF(入力!W44="",IF(入力!X44="","",入力!X44),IF(入力!X44="",入力!W44,IF(入力!W44&gt;入力!X44,入力!W44,入力!X44)))</f>
        <v/>
      </c>
      <c r="U124" s="234" t="str">
        <f>IF(入力!Y44="", IF(入力!W44="",IF(入力!X44="","",入力!X44-入力!Q44),IF(入力!X44="",入力!W44-入力!Q44,IF(入力!W44&gt;入力!X44,入力!W44-入力!Q44,入力!X44-入力!Q44))),入力!Y44)</f>
        <v/>
      </c>
      <c r="V124" s="234" t="str">
        <f>IF(入力!Z44="",IF(入力!AA44="","",入力!AA44),IF(入力!AA44="",入力!Z44,IF(入力!Z44&gt;入力!AA44,入力!Z44,入力!AA44)))</f>
        <v/>
      </c>
      <c r="W124" s="234" t="str">
        <f>IF(入力!AB44="", IF(入力!Z44="",IF(入力!AA44="","",入力!AA44-入力!Q44),IF(入力!AA44="",入力!Z44-入力!Q44,IF(入力!Z44&gt;入力!AA44,入力!Z44-入力!Q44,入力!AA44-入力!Q44))),入力!AB44)</f>
        <v/>
      </c>
      <c r="X124" s="234" t="str">
        <f>IF(入力!AC44="",IF(入力!AD44="","",入力!AD44),IF(入力!AD44="",入力!AC44,IF(入力!AC44&gt;入力!AD44,入力!AC44,入力!AD44)))</f>
        <v/>
      </c>
      <c r="Y124" s="234" t="str">
        <f>IF(入力!AE44="", IF(入力!AC44="",IF(入力!AD44="","",入力!AD44-入力!Q44),IF(入力!AD44="",入力!AC44-入力!Q44,IF(入力!AC44&gt;入力!AD44,入力!AC44-入力!Q44,入力!AD44-入力!Q44))),入力!AE44)</f>
        <v/>
      </c>
      <c r="Z124" s="234" t="str">
        <f>IF(入力!AF44="",IF(入力!AG44="","",入力!AG44),IF(入力!AG44="",入力!AF44,IF(入力!AF44&gt;入力!AG44,入力!AF44,入力!AG44)))</f>
        <v/>
      </c>
      <c r="AA124" s="234" t="str">
        <f>IF(入力!AH44="", IF(入力!AF44="",IF(入力!AG44="","",入力!AG44-入力!Q44),IF(入力!AG44="",入力!AF44-入力!Q44,IF(入力!AF44&gt;入力!AG44,入力!AF44-入力!Q44,入力!AG44-入力!Q44))),入力!AH44)</f>
        <v/>
      </c>
      <c r="AB124" s="126" t="str">
        <f>IF(入力!AI44="",IF(入力!AJ44="","",入力!AJ44),IF(入力!AJ44="",入力!AI44,IF(入力!AI44&gt;入力!AJ44,入力!AI44,入力!AJ44)))</f>
        <v/>
      </c>
      <c r="AC124" s="232" t="str">
        <f>IF(入力!AK44="",IF(入力!AL44="","",入力!AL44),IF(入力!AL44="",入力!AK44,IF(入力!AK44&gt;入力!AL44,入力!AK44,入力!AL44)))</f>
        <v/>
      </c>
      <c r="AD124" s="231" t="str">
        <f>IF(入力!AM44="","",入力!AM44)</f>
        <v/>
      </c>
      <c r="AE124" s="158" t="str">
        <f>IF(入力!AN44="","",入力!AN44)</f>
        <v/>
      </c>
      <c r="AF124" s="231" t="str">
        <f>IF(入力!AO44="","",入力!AO44)</f>
        <v/>
      </c>
      <c r="AG124" s="244" t="str">
        <f>IF(入力!AP44="","",入力!AP44)</f>
        <v/>
      </c>
      <c r="AH124" s="510" t="str">
        <f>IF(入力!AQ44="","",入力!AQ44)</f>
        <v/>
      </c>
      <c r="AI124" s="84" t="str">
        <f>IF(入力!AR44="","",入力!AR44)</f>
        <v/>
      </c>
      <c r="AJ124" s="354" t="str">
        <f>IF(入力!AS44="","",入力!AS44)</f>
        <v/>
      </c>
      <c r="AK124" s="158" t="str">
        <f>IF(入力!AT44="","",入力!AT44)</f>
        <v/>
      </c>
      <c r="AL124" s="160" t="str">
        <f>IF(入力!AU44="",IF(入力!AV44="","",入力!AV44),IF(入力!AV44="",入力!AU44,IF(入力!AU44&gt;入力!AV44,入力!AU44,入力!AV44)))</f>
        <v/>
      </c>
      <c r="AM124" s="283" t="str">
        <f>IF(入力!AW44="",IF(入力!AX44="","",入力!AX44),IF(入力!AX44="",入力!AW44,IF(入力!AW44&gt;入力!AX44,入力!AW44,入力!AX44)))</f>
        <v/>
      </c>
      <c r="AN124" s="199" t="str">
        <f>IF(入力!K44="","", IF(入力!AC44="","", IF(入力!Z44="","", K124/224*((X124-224)+(V124-224)))))</f>
        <v/>
      </c>
    </row>
    <row r="125" spans="1:40">
      <c r="A125" s="96">
        <f>IF(入力!A45="","",入力!A45)</f>
        <v>32</v>
      </c>
      <c r="B125" s="185" t="str">
        <f>IF(入力!B45="","",入力!B45)</f>
        <v/>
      </c>
      <c r="C125" s="185" t="str">
        <f>IF(入力!C45="","",入力!C45)</f>
        <v/>
      </c>
      <c r="D125" s="227" t="str">
        <f>IF(入力!D45="","",入力!D45)</f>
        <v/>
      </c>
      <c r="E125" s="418" t="str">
        <f>IF(入力!E45="", IF(D125="","",DATEDIF(D125,入力!$C$3,"Y")),入力!E45)</f>
        <v/>
      </c>
      <c r="F125" s="353" t="str">
        <f>IF(入力!F45="","",入力!F45)</f>
        <v/>
      </c>
      <c r="G125" s="185" t="str">
        <f>IF(入力!G45="","",入力!G45)</f>
        <v/>
      </c>
      <c r="H125" s="185" t="str">
        <f>IF(入力!H45="","",入力!H45)</f>
        <v/>
      </c>
      <c r="I125" s="353" t="str">
        <f>IF(入力!I45="","",入力!I45)</f>
        <v/>
      </c>
      <c r="J125" s="353" t="str">
        <f>IF(入力!J45="","",入力!J45)</f>
        <v/>
      </c>
      <c r="K125" s="159" t="str">
        <f>IF(入力!K45="","",入力!K45)</f>
        <v/>
      </c>
      <c r="L125" s="83" t="str">
        <f>IF(入力!L45="","",入力!L45)</f>
        <v/>
      </c>
      <c r="M125" s="205" t="str">
        <f>IF(OR(入力!M45="",入力!N45=""),"",((4.57/(1.0888-0.00153*(入力!M45+入力!N45))-4.142)*100))</f>
        <v/>
      </c>
      <c r="N125" s="83" t="str">
        <f>IF(OR(入力!L45="",入力!M45="",入力!N45=""),"",(入力!L45-(入力!L45*(4.57/(1.0888-0.00153*(入力!M45+入力!N45))-4.142)*100)/100))</f>
        <v/>
      </c>
      <c r="O125" s="83" t="str">
        <f>IF(入力!P45="", IF(入力!K45="","",入力!L45/POWER(入力!K45/100,2)),入力!P45)</f>
        <v/>
      </c>
      <c r="P125" s="83" t="str">
        <f>IF(入力!Q45="","",入力!Q45)</f>
        <v/>
      </c>
      <c r="Q125" s="189" t="str">
        <f>IF(入力!R45="","",入力!R45)</f>
        <v/>
      </c>
      <c r="R125" s="232" t="str">
        <f xml:space="preserve"> IF(入力!S45="",IF(入力!T45="","",入力!T45),IF(入力!T45="",入力!S45,IF(入力!S45&gt;入力!T45,入力!T45,入力!S45)))</f>
        <v/>
      </c>
      <c r="S125" s="487" t="str">
        <f>IF(入力!U45="",IF(入力!V45="","",入力!V45),IF(入力!V45="",入力!U45,IF(入力!U45&gt;入力!V45,入力!V45,入力!U45)))</f>
        <v/>
      </c>
      <c r="T125" s="226" t="str">
        <f>IF(入力!W45="",IF(入力!X45="","",入力!X45),IF(入力!X45="",入力!W45,IF(入力!W45&gt;入力!X45,入力!W45,入力!X45)))</f>
        <v/>
      </c>
      <c r="U125" s="234" t="str">
        <f>IF(入力!Y45="", IF(入力!W45="",IF(入力!X45="","",入力!X45-入力!Q45),IF(入力!X45="",入力!W45-入力!Q45,IF(入力!W45&gt;入力!X45,入力!W45-入力!Q45,入力!X45-入力!Q45))),入力!Y45)</f>
        <v/>
      </c>
      <c r="V125" s="234" t="str">
        <f>IF(入力!Z45="",IF(入力!AA45="","",入力!AA45),IF(入力!AA45="",入力!Z45,IF(入力!Z45&gt;入力!AA45,入力!Z45,入力!AA45)))</f>
        <v/>
      </c>
      <c r="W125" s="234" t="str">
        <f>IF(入力!AB45="", IF(入力!Z45="",IF(入力!AA45="","",入力!AA45-入力!Q45),IF(入力!AA45="",入力!Z45-入力!Q45,IF(入力!Z45&gt;入力!AA45,入力!Z45-入力!Q45,入力!AA45-入力!Q45))),入力!AB45)</f>
        <v/>
      </c>
      <c r="X125" s="234" t="str">
        <f>IF(入力!AC45="",IF(入力!AD45="","",入力!AD45),IF(入力!AD45="",入力!AC45,IF(入力!AC45&gt;入力!AD45,入力!AC45,入力!AD45)))</f>
        <v/>
      </c>
      <c r="Y125" s="234" t="str">
        <f>IF(入力!AE45="", IF(入力!AC45="",IF(入力!AD45="","",入力!AD45-入力!Q45),IF(入力!AD45="",入力!AC45-入力!Q45,IF(入力!AC45&gt;入力!AD45,入力!AC45-入力!Q45,入力!AD45-入力!Q45))),入力!AE45)</f>
        <v/>
      </c>
      <c r="Z125" s="234" t="str">
        <f>IF(入力!AF45="",IF(入力!AG45="","",入力!AG45),IF(入力!AG45="",入力!AF45,IF(入力!AF45&gt;入力!AG45,入力!AF45,入力!AG45)))</f>
        <v/>
      </c>
      <c r="AA125" s="234" t="str">
        <f>IF(入力!AH45="", IF(入力!AF45="",IF(入力!AG45="","",入力!AG45-入力!Q45),IF(入力!AG45="",入力!AF45-入力!Q45,IF(入力!AF45&gt;入力!AG45,入力!AF45-入力!Q45,入力!AG45-入力!Q45))),入力!AH45)</f>
        <v/>
      </c>
      <c r="AB125" s="126" t="str">
        <f>IF(入力!AI45="",IF(入力!AJ45="","",入力!AJ45),IF(入力!AJ45="",入力!AI45,IF(入力!AI45&gt;入力!AJ45,入力!AI45,入力!AJ45)))</f>
        <v/>
      </c>
      <c r="AC125" s="232" t="str">
        <f>IF(入力!AK45="",IF(入力!AL45="","",入力!AL45),IF(入力!AL45="",入力!AK45,IF(入力!AK45&gt;入力!AL45,入力!AK45,入力!AL45)))</f>
        <v/>
      </c>
      <c r="AD125" s="231" t="str">
        <f>IF(入力!AM45="","",入力!AM45)</f>
        <v/>
      </c>
      <c r="AE125" s="158" t="str">
        <f>IF(入力!AN45="","",入力!AN45)</f>
        <v/>
      </c>
      <c r="AF125" s="231" t="str">
        <f>IF(入力!AO45="","",入力!AO45)</f>
        <v/>
      </c>
      <c r="AG125" s="244" t="str">
        <f>IF(入力!AP45="","",入力!AP45)</f>
        <v/>
      </c>
      <c r="AH125" s="510" t="str">
        <f>IF(入力!AQ45="","",入力!AQ45)</f>
        <v/>
      </c>
      <c r="AI125" s="84" t="str">
        <f>IF(入力!AR45="","",入力!AR45)</f>
        <v/>
      </c>
      <c r="AJ125" s="354" t="str">
        <f>IF(入力!AS45="","",入力!AS45)</f>
        <v/>
      </c>
      <c r="AK125" s="158" t="str">
        <f>IF(入力!AT45="","",入力!AT45)</f>
        <v/>
      </c>
      <c r="AL125" s="160" t="str">
        <f>IF(入力!AU45="",IF(入力!AV45="","",入力!AV45),IF(入力!AV45="",入力!AU45,IF(入力!AU45&gt;入力!AV45,入力!AU45,入力!AV45)))</f>
        <v/>
      </c>
      <c r="AM125" s="283" t="str">
        <f>IF(入力!AW45="",IF(入力!AX45="","",入力!AX45),IF(入力!AX45="",入力!AW45,IF(入力!AW45&gt;入力!AX45,入力!AW45,入力!AX45)))</f>
        <v/>
      </c>
      <c r="AN125" s="199" t="str">
        <f>IF(入力!K45="","", IF(入力!AC45="","", IF(入力!Z45="","", K125/224*((X125-224)+(V125-224)))))</f>
        <v/>
      </c>
    </row>
    <row r="126" spans="1:40">
      <c r="A126" s="96">
        <f>IF(入力!A46="","",入力!A46)</f>
        <v>33</v>
      </c>
      <c r="B126" s="185" t="str">
        <f>IF(入力!B46="","",入力!B46)</f>
        <v/>
      </c>
      <c r="C126" s="185" t="str">
        <f>IF(入力!C46="","",入力!C46)</f>
        <v/>
      </c>
      <c r="D126" s="227" t="str">
        <f>IF(入力!D46="","",入力!D46)</f>
        <v/>
      </c>
      <c r="E126" s="418" t="str">
        <f>IF(入力!E46="", IF(D126="","",DATEDIF(D126,入力!$C$3,"Y")),入力!E46)</f>
        <v/>
      </c>
      <c r="F126" s="353" t="str">
        <f>IF(入力!F46="","",入力!F46)</f>
        <v/>
      </c>
      <c r="G126" s="185" t="str">
        <f>IF(入力!G46="","",入力!G46)</f>
        <v/>
      </c>
      <c r="H126" s="185" t="str">
        <f>IF(入力!H46="","",入力!H46)</f>
        <v/>
      </c>
      <c r="I126" s="353" t="str">
        <f>IF(入力!I46="","",入力!I46)</f>
        <v/>
      </c>
      <c r="J126" s="353" t="str">
        <f>IF(入力!J46="","",入力!J46)</f>
        <v/>
      </c>
      <c r="K126" s="159" t="str">
        <f>IF(入力!K46="","",入力!K46)</f>
        <v/>
      </c>
      <c r="L126" s="83" t="str">
        <f>IF(入力!L46="","",入力!L46)</f>
        <v/>
      </c>
      <c r="M126" s="205" t="str">
        <f>IF(OR(入力!M46="",入力!N46=""),"",((4.57/(1.0888-0.00153*(入力!M46+入力!N46))-4.142)*100))</f>
        <v/>
      </c>
      <c r="N126" s="83" t="str">
        <f>IF(OR(入力!L46="",入力!M46="",入力!N46=""),"",(入力!L46-(入力!L46*(4.57/(1.0888-0.00153*(入力!M46+入力!N46))-4.142)*100)/100))</f>
        <v/>
      </c>
      <c r="O126" s="83" t="str">
        <f>IF(入力!P46="", IF(入力!K46="","",入力!L46/POWER(入力!K46/100,2)),入力!P46)</f>
        <v/>
      </c>
      <c r="P126" s="83" t="str">
        <f>IF(入力!Q46="","",入力!Q46)</f>
        <v/>
      </c>
      <c r="Q126" s="189" t="str">
        <f>IF(入力!R46="","",入力!R46)</f>
        <v/>
      </c>
      <c r="R126" s="232" t="str">
        <f xml:space="preserve"> IF(入力!S46="",IF(入力!T46="","",入力!T46),IF(入力!T46="",入力!S46,IF(入力!S46&gt;入力!T46,入力!T46,入力!S46)))</f>
        <v/>
      </c>
      <c r="S126" s="487" t="str">
        <f>IF(入力!U46="",IF(入力!V46="","",入力!V46),IF(入力!V46="",入力!U46,IF(入力!U46&gt;入力!V46,入力!V46,入力!U46)))</f>
        <v/>
      </c>
      <c r="T126" s="226" t="str">
        <f>IF(入力!W46="",IF(入力!X46="","",入力!X46),IF(入力!X46="",入力!W46,IF(入力!W46&gt;入力!X46,入力!W46,入力!X46)))</f>
        <v/>
      </c>
      <c r="U126" s="234" t="str">
        <f>IF(入力!Y46="", IF(入力!W46="",IF(入力!X46="","",入力!X46-入力!Q46),IF(入力!X46="",入力!W46-入力!Q46,IF(入力!W46&gt;入力!X46,入力!W46-入力!Q46,入力!X46-入力!Q46))),入力!Y46)</f>
        <v/>
      </c>
      <c r="V126" s="234" t="str">
        <f>IF(入力!Z46="",IF(入力!AA46="","",入力!AA46),IF(入力!AA46="",入力!Z46,IF(入力!Z46&gt;入力!AA46,入力!Z46,入力!AA46)))</f>
        <v/>
      </c>
      <c r="W126" s="234" t="str">
        <f>IF(入力!AB46="", IF(入力!Z46="",IF(入力!AA46="","",入力!AA46-入力!Q46),IF(入力!AA46="",入力!Z46-入力!Q46,IF(入力!Z46&gt;入力!AA46,入力!Z46-入力!Q46,入力!AA46-入力!Q46))),入力!AB46)</f>
        <v/>
      </c>
      <c r="X126" s="234" t="str">
        <f>IF(入力!AC46="",IF(入力!AD46="","",入力!AD46),IF(入力!AD46="",入力!AC46,IF(入力!AC46&gt;入力!AD46,入力!AC46,入力!AD46)))</f>
        <v/>
      </c>
      <c r="Y126" s="234" t="str">
        <f>IF(入力!AE46="", IF(入力!AC46="",IF(入力!AD46="","",入力!AD46-入力!Q46),IF(入力!AD46="",入力!AC46-入力!Q46,IF(入力!AC46&gt;入力!AD46,入力!AC46-入力!Q46,入力!AD46-入力!Q46))),入力!AE46)</f>
        <v/>
      </c>
      <c r="Z126" s="234" t="str">
        <f>IF(入力!AF46="",IF(入力!AG46="","",入力!AG46),IF(入力!AG46="",入力!AF46,IF(入力!AF46&gt;入力!AG46,入力!AF46,入力!AG46)))</f>
        <v/>
      </c>
      <c r="AA126" s="234" t="str">
        <f>IF(入力!AH46="", IF(入力!AF46="",IF(入力!AG46="","",入力!AG46-入力!Q46),IF(入力!AG46="",入力!AF46-入力!Q46,IF(入力!AF46&gt;入力!AG46,入力!AF46-入力!Q46,入力!AG46-入力!Q46))),入力!AH46)</f>
        <v/>
      </c>
      <c r="AB126" s="126" t="str">
        <f>IF(入力!AI46="",IF(入力!AJ46="","",入力!AJ46),IF(入力!AJ46="",入力!AI46,IF(入力!AI46&gt;入力!AJ46,入力!AI46,入力!AJ46)))</f>
        <v/>
      </c>
      <c r="AC126" s="232" t="str">
        <f>IF(入力!AK46="",IF(入力!AL46="","",入力!AL46),IF(入力!AL46="",入力!AK46,IF(入力!AK46&gt;入力!AL46,入力!AK46,入力!AL46)))</f>
        <v/>
      </c>
      <c r="AD126" s="231" t="str">
        <f>IF(入力!AM46="","",入力!AM46)</f>
        <v/>
      </c>
      <c r="AE126" s="158" t="str">
        <f>IF(入力!AN46="","",入力!AN46)</f>
        <v/>
      </c>
      <c r="AF126" s="231" t="str">
        <f>IF(入力!AO46="","",入力!AO46)</f>
        <v/>
      </c>
      <c r="AG126" s="244" t="str">
        <f>IF(入力!AP46="","",入力!AP46)</f>
        <v/>
      </c>
      <c r="AH126" s="510" t="str">
        <f>IF(入力!AQ46="","",入力!AQ46)</f>
        <v/>
      </c>
      <c r="AI126" s="84" t="str">
        <f>IF(入力!AR46="","",入力!AR46)</f>
        <v/>
      </c>
      <c r="AJ126" s="354" t="str">
        <f>IF(入力!AS46="","",入力!AS46)</f>
        <v/>
      </c>
      <c r="AK126" s="158" t="str">
        <f>IF(入力!AT46="","",入力!AT46)</f>
        <v/>
      </c>
      <c r="AL126" s="160" t="str">
        <f>IF(入力!AU46="",IF(入力!AV46="","",入力!AV46),IF(入力!AV46="",入力!AU46,IF(入力!AU46&gt;入力!AV46,入力!AU46,入力!AV46)))</f>
        <v/>
      </c>
      <c r="AM126" s="283" t="str">
        <f>IF(入力!AW46="",IF(入力!AX46="","",入力!AX46),IF(入力!AX46="",入力!AW46,IF(入力!AW46&gt;入力!AX46,入力!AW46,入力!AX46)))</f>
        <v/>
      </c>
      <c r="AN126" s="199" t="str">
        <f>IF(入力!K46="","", IF(入力!AC46="","", IF(入力!Z46="","", K126/224*((X126-224)+(V126-224)))))</f>
        <v/>
      </c>
    </row>
    <row r="127" spans="1:40">
      <c r="A127" s="96">
        <f>IF(入力!A47="","",入力!A47)</f>
        <v>34</v>
      </c>
      <c r="B127" s="185" t="str">
        <f>IF(入力!B47="","",入力!B47)</f>
        <v/>
      </c>
      <c r="C127" s="185" t="str">
        <f>IF(入力!C47="","",入力!C47)</f>
        <v/>
      </c>
      <c r="D127" s="227" t="str">
        <f>IF(入力!D47="","",入力!D47)</f>
        <v/>
      </c>
      <c r="E127" s="418" t="str">
        <f>IF(入力!E47="", IF(D127="","",DATEDIF(D127,入力!$C$3,"Y")),入力!E47)</f>
        <v/>
      </c>
      <c r="F127" s="353" t="str">
        <f>IF(入力!F47="","",入力!F47)</f>
        <v/>
      </c>
      <c r="G127" s="185" t="str">
        <f>IF(入力!G47="","",入力!G47)</f>
        <v/>
      </c>
      <c r="H127" s="185" t="str">
        <f>IF(入力!H47="","",入力!H47)</f>
        <v/>
      </c>
      <c r="I127" s="353" t="str">
        <f>IF(入力!I47="","",入力!I47)</f>
        <v/>
      </c>
      <c r="J127" s="353" t="str">
        <f>IF(入力!J47="","",入力!J47)</f>
        <v/>
      </c>
      <c r="K127" s="159" t="str">
        <f>IF(入力!K47="","",入力!K47)</f>
        <v/>
      </c>
      <c r="L127" s="83" t="str">
        <f>IF(入力!L47="","",入力!L47)</f>
        <v/>
      </c>
      <c r="M127" s="205" t="str">
        <f>IF(OR(入力!M47="",入力!N47=""),"",((4.57/(1.0888-0.00153*(入力!M47+入力!N47))-4.142)*100))</f>
        <v/>
      </c>
      <c r="N127" s="83" t="str">
        <f>IF(OR(入力!L47="",入力!M47="",入力!N47=""),"",(入力!L47-(入力!L47*(4.57/(1.0888-0.00153*(入力!M47+入力!N47))-4.142)*100)/100))</f>
        <v/>
      </c>
      <c r="O127" s="83" t="str">
        <f>IF(入力!P47="", IF(入力!K47="","",入力!L47/POWER(入力!K47/100,2)),入力!P47)</f>
        <v/>
      </c>
      <c r="P127" s="83" t="str">
        <f>IF(入力!Q47="","",入力!Q47)</f>
        <v/>
      </c>
      <c r="Q127" s="189" t="str">
        <f>IF(入力!R47="","",入力!R47)</f>
        <v/>
      </c>
      <c r="R127" s="232" t="str">
        <f xml:space="preserve"> IF(入力!S47="",IF(入力!T47="","",入力!T47),IF(入力!T47="",入力!S47,IF(入力!S47&gt;入力!T47,入力!T47,入力!S47)))</f>
        <v/>
      </c>
      <c r="S127" s="487" t="str">
        <f>IF(入力!U47="",IF(入力!V47="","",入力!V47),IF(入力!V47="",入力!U47,IF(入力!U47&gt;入力!V47,入力!V47,入力!U47)))</f>
        <v/>
      </c>
      <c r="T127" s="226" t="str">
        <f>IF(入力!W47="",IF(入力!X47="","",入力!X47),IF(入力!X47="",入力!W47,IF(入力!W47&gt;入力!X47,入力!W47,入力!X47)))</f>
        <v/>
      </c>
      <c r="U127" s="234" t="str">
        <f>IF(入力!Y47="", IF(入力!W47="",IF(入力!X47="","",入力!X47-入力!Q47),IF(入力!X47="",入力!W47-入力!Q47,IF(入力!W47&gt;入力!X47,入力!W47-入力!Q47,入力!X47-入力!Q47))),入力!Y47)</f>
        <v/>
      </c>
      <c r="V127" s="234" t="str">
        <f>IF(入力!Z47="",IF(入力!AA47="","",入力!AA47),IF(入力!AA47="",入力!Z47,IF(入力!Z47&gt;入力!AA47,入力!Z47,入力!AA47)))</f>
        <v/>
      </c>
      <c r="W127" s="234" t="str">
        <f>IF(入力!AB47="", IF(入力!Z47="",IF(入力!AA47="","",入力!AA47-入力!Q47),IF(入力!AA47="",入力!Z47-入力!Q47,IF(入力!Z47&gt;入力!AA47,入力!Z47-入力!Q47,入力!AA47-入力!Q47))),入力!AB47)</f>
        <v/>
      </c>
      <c r="X127" s="234" t="str">
        <f>IF(入力!AC47="",IF(入力!AD47="","",入力!AD47),IF(入力!AD47="",入力!AC47,IF(入力!AC47&gt;入力!AD47,入力!AC47,入力!AD47)))</f>
        <v/>
      </c>
      <c r="Y127" s="234" t="str">
        <f>IF(入力!AE47="", IF(入力!AC47="",IF(入力!AD47="","",入力!AD47-入力!Q47),IF(入力!AD47="",入力!AC47-入力!Q47,IF(入力!AC47&gt;入力!AD47,入力!AC47-入力!Q47,入力!AD47-入力!Q47))),入力!AE47)</f>
        <v/>
      </c>
      <c r="Z127" s="234" t="str">
        <f>IF(入力!AF47="",IF(入力!AG47="","",入力!AG47),IF(入力!AG47="",入力!AF47,IF(入力!AF47&gt;入力!AG47,入力!AF47,入力!AG47)))</f>
        <v/>
      </c>
      <c r="AA127" s="234" t="str">
        <f>IF(入力!AH47="", IF(入力!AF47="",IF(入力!AG47="","",入力!AG47-入力!Q47),IF(入力!AG47="",入力!AF47-入力!Q47,IF(入力!AF47&gt;入力!AG47,入力!AF47-入力!Q47,入力!AG47-入力!Q47))),入力!AH47)</f>
        <v/>
      </c>
      <c r="AB127" s="126" t="str">
        <f>IF(入力!AI47="",IF(入力!AJ47="","",入力!AJ47),IF(入力!AJ47="",入力!AI47,IF(入力!AI47&gt;入力!AJ47,入力!AI47,入力!AJ47)))</f>
        <v/>
      </c>
      <c r="AC127" s="232" t="str">
        <f>IF(入力!AK47="",IF(入力!AL47="","",入力!AL47),IF(入力!AL47="",入力!AK47,IF(入力!AK47&gt;入力!AL47,入力!AK47,入力!AL47)))</f>
        <v/>
      </c>
      <c r="AD127" s="231" t="str">
        <f>IF(入力!AM47="","",入力!AM47)</f>
        <v/>
      </c>
      <c r="AE127" s="158" t="str">
        <f>IF(入力!AN47="","",入力!AN47)</f>
        <v/>
      </c>
      <c r="AF127" s="231" t="str">
        <f>IF(入力!AO47="","",入力!AO47)</f>
        <v/>
      </c>
      <c r="AG127" s="244" t="str">
        <f>IF(入力!AP47="","",入力!AP47)</f>
        <v/>
      </c>
      <c r="AH127" s="510" t="str">
        <f>IF(入力!AQ47="","",入力!AQ47)</f>
        <v/>
      </c>
      <c r="AI127" s="84" t="str">
        <f>IF(入力!AR47="","",入力!AR47)</f>
        <v/>
      </c>
      <c r="AJ127" s="354" t="str">
        <f>IF(入力!AS47="","",入力!AS47)</f>
        <v/>
      </c>
      <c r="AK127" s="158" t="str">
        <f>IF(入力!AT47="","",入力!AT47)</f>
        <v/>
      </c>
      <c r="AL127" s="160" t="str">
        <f>IF(入力!AU47="",IF(入力!AV47="","",入力!AV47),IF(入力!AV47="",入力!AU47,IF(入力!AU47&gt;入力!AV47,入力!AU47,入力!AV47)))</f>
        <v/>
      </c>
      <c r="AM127" s="283" t="str">
        <f>IF(入力!AW47="",IF(入力!AX47="","",入力!AX47),IF(入力!AX47="",入力!AW47,IF(入力!AW47&gt;入力!AX47,入力!AW47,入力!AX47)))</f>
        <v/>
      </c>
      <c r="AN127" s="199" t="str">
        <f>IF(入力!K47="","", IF(入力!AC47="","", IF(入力!Z47="","", K127/224*((X127-224)+(V127-224)))))</f>
        <v/>
      </c>
    </row>
    <row r="128" spans="1:40">
      <c r="A128" s="96">
        <f>IF(入力!A48="","",入力!A48)</f>
        <v>35</v>
      </c>
      <c r="B128" s="185" t="str">
        <f>IF(入力!B48="","",入力!B48)</f>
        <v/>
      </c>
      <c r="C128" s="185" t="str">
        <f>IF(入力!C48="","",入力!C48)</f>
        <v/>
      </c>
      <c r="D128" s="227" t="str">
        <f>IF(入力!D48="","",入力!D48)</f>
        <v/>
      </c>
      <c r="E128" s="418" t="str">
        <f>IF(入力!E48="", IF(D128="","",DATEDIF(D128,入力!$C$3,"Y")),入力!E48)</f>
        <v/>
      </c>
      <c r="F128" s="353" t="str">
        <f>IF(入力!F48="","",入力!F48)</f>
        <v/>
      </c>
      <c r="G128" s="185" t="str">
        <f>IF(入力!G48="","",入力!G48)</f>
        <v/>
      </c>
      <c r="H128" s="185" t="str">
        <f>IF(入力!H48="","",入力!H48)</f>
        <v/>
      </c>
      <c r="I128" s="353" t="str">
        <f>IF(入力!I48="","",入力!I48)</f>
        <v/>
      </c>
      <c r="J128" s="353" t="str">
        <f>IF(入力!J48="","",入力!J48)</f>
        <v/>
      </c>
      <c r="K128" s="159" t="str">
        <f>IF(入力!K48="","",入力!K48)</f>
        <v/>
      </c>
      <c r="L128" s="83" t="str">
        <f>IF(入力!L48="","",入力!L48)</f>
        <v/>
      </c>
      <c r="M128" s="205" t="str">
        <f>IF(OR(入力!M48="",入力!N48=""),"",((4.57/(1.0888-0.00153*(入力!M48+入力!N48))-4.142)*100))</f>
        <v/>
      </c>
      <c r="N128" s="83" t="str">
        <f>IF(OR(入力!L48="",入力!M48="",入力!N48=""),"",(入力!L48-(入力!L48*(4.57/(1.0888-0.00153*(入力!M48+入力!N48))-4.142)*100)/100))</f>
        <v/>
      </c>
      <c r="O128" s="83" t="str">
        <f>IF(入力!P48="", IF(入力!K48="","",入力!L48/POWER(入力!K48/100,2)),入力!P48)</f>
        <v/>
      </c>
      <c r="P128" s="83" t="str">
        <f>IF(入力!Q48="","",入力!Q48)</f>
        <v/>
      </c>
      <c r="Q128" s="189" t="str">
        <f>IF(入力!R48="","",入力!R48)</f>
        <v/>
      </c>
      <c r="R128" s="232" t="str">
        <f xml:space="preserve"> IF(入力!S48="",IF(入力!T48="","",入力!T48),IF(入力!T48="",入力!S48,IF(入力!S48&gt;入力!T48,入力!T48,入力!S48)))</f>
        <v/>
      </c>
      <c r="S128" s="487" t="str">
        <f>IF(入力!U48="",IF(入力!V48="","",入力!V48),IF(入力!V48="",入力!U48,IF(入力!U48&gt;入力!V48,入力!V48,入力!U48)))</f>
        <v/>
      </c>
      <c r="T128" s="226" t="str">
        <f>IF(入力!W48="",IF(入力!X48="","",入力!X48),IF(入力!X48="",入力!W48,IF(入力!W48&gt;入力!X48,入力!W48,入力!X48)))</f>
        <v/>
      </c>
      <c r="U128" s="234" t="str">
        <f>IF(入力!Y48="", IF(入力!W48="",IF(入力!X48="","",入力!X48-入力!Q48),IF(入力!X48="",入力!W48-入力!Q48,IF(入力!W48&gt;入力!X48,入力!W48-入力!Q48,入力!X48-入力!Q48))),入力!Y48)</f>
        <v/>
      </c>
      <c r="V128" s="234" t="str">
        <f>IF(入力!Z48="",IF(入力!AA48="","",入力!AA48),IF(入力!AA48="",入力!Z48,IF(入力!Z48&gt;入力!AA48,入力!Z48,入力!AA48)))</f>
        <v/>
      </c>
      <c r="W128" s="234" t="str">
        <f>IF(入力!AB48="", IF(入力!Z48="",IF(入力!AA48="","",入力!AA48-入力!Q48),IF(入力!AA48="",入力!Z48-入力!Q48,IF(入力!Z48&gt;入力!AA48,入力!Z48-入力!Q48,入力!AA48-入力!Q48))),入力!AB48)</f>
        <v/>
      </c>
      <c r="X128" s="234" t="str">
        <f>IF(入力!AC48="",IF(入力!AD48="","",入力!AD48),IF(入力!AD48="",入力!AC48,IF(入力!AC48&gt;入力!AD48,入力!AC48,入力!AD48)))</f>
        <v/>
      </c>
      <c r="Y128" s="234" t="str">
        <f>IF(入力!AE48="", IF(入力!AC48="",IF(入力!AD48="","",入力!AD48-入力!Q48),IF(入力!AD48="",入力!AC48-入力!Q48,IF(入力!AC48&gt;入力!AD48,入力!AC48-入力!Q48,入力!AD48-入力!Q48))),入力!AE48)</f>
        <v/>
      </c>
      <c r="Z128" s="234" t="str">
        <f>IF(入力!AF48="",IF(入力!AG48="","",入力!AG48),IF(入力!AG48="",入力!AF48,IF(入力!AF48&gt;入力!AG48,入力!AF48,入力!AG48)))</f>
        <v/>
      </c>
      <c r="AA128" s="234" t="str">
        <f>IF(入力!AH48="", IF(入力!AF48="",IF(入力!AG48="","",入力!AG48-入力!Q48),IF(入力!AG48="",入力!AF48-入力!Q48,IF(入力!AF48&gt;入力!AG48,入力!AF48-入力!Q48,入力!AG48-入力!Q48))),入力!AH48)</f>
        <v/>
      </c>
      <c r="AB128" s="126" t="str">
        <f>IF(入力!AI48="",IF(入力!AJ48="","",入力!AJ48),IF(入力!AJ48="",入力!AI48,IF(入力!AI48&gt;入力!AJ48,入力!AI48,入力!AJ48)))</f>
        <v/>
      </c>
      <c r="AC128" s="232" t="str">
        <f>IF(入力!AK48="",IF(入力!AL48="","",入力!AL48),IF(入力!AL48="",入力!AK48,IF(入力!AK48&gt;入力!AL48,入力!AK48,入力!AL48)))</f>
        <v/>
      </c>
      <c r="AD128" s="231" t="str">
        <f>IF(入力!AM48="","",入力!AM48)</f>
        <v/>
      </c>
      <c r="AE128" s="158" t="str">
        <f>IF(入力!AN48="","",入力!AN48)</f>
        <v/>
      </c>
      <c r="AF128" s="231" t="str">
        <f>IF(入力!AO48="","",入力!AO48)</f>
        <v/>
      </c>
      <c r="AG128" s="244" t="str">
        <f>IF(入力!AP48="","",入力!AP48)</f>
        <v/>
      </c>
      <c r="AH128" s="510" t="str">
        <f>IF(入力!AQ48="","",入力!AQ48)</f>
        <v/>
      </c>
      <c r="AI128" s="84" t="str">
        <f>IF(入力!AR48="","",入力!AR48)</f>
        <v/>
      </c>
      <c r="AJ128" s="354" t="str">
        <f>IF(入力!AS48="","",入力!AS48)</f>
        <v/>
      </c>
      <c r="AK128" s="158" t="str">
        <f>IF(入力!AT48="","",入力!AT48)</f>
        <v/>
      </c>
      <c r="AL128" s="160" t="str">
        <f>IF(入力!AU48="",IF(入力!AV48="","",入力!AV48),IF(入力!AV48="",入力!AU48,IF(入力!AU48&gt;入力!AV48,入力!AU48,入力!AV48)))</f>
        <v/>
      </c>
      <c r="AM128" s="283" t="str">
        <f>IF(入力!AW48="",IF(入力!AX48="","",入力!AX48),IF(入力!AX48="",入力!AW48,IF(入力!AW48&gt;入力!AX48,入力!AW48,入力!AX48)))</f>
        <v/>
      </c>
      <c r="AN128" s="199" t="str">
        <f>IF(入力!K48="","", IF(入力!AC48="","", IF(入力!Z48="","", K128/224*((X128-224)+(V128-224)))))</f>
        <v/>
      </c>
    </row>
    <row r="129" spans="1:40">
      <c r="A129" s="96">
        <f>IF(入力!A49="","",入力!A49)</f>
        <v>36</v>
      </c>
      <c r="B129" s="185" t="str">
        <f>IF(入力!B49="","",入力!B49)</f>
        <v/>
      </c>
      <c r="C129" s="185" t="str">
        <f>IF(入力!C49="","",入力!C49)</f>
        <v/>
      </c>
      <c r="D129" s="227" t="str">
        <f>IF(入力!D49="","",入力!D49)</f>
        <v/>
      </c>
      <c r="E129" s="418" t="str">
        <f>IF(入力!E49="", IF(D129="","",DATEDIF(D129,入力!$C$3,"Y")),入力!E49)</f>
        <v/>
      </c>
      <c r="F129" s="353" t="str">
        <f>IF(入力!F49="","",入力!F49)</f>
        <v/>
      </c>
      <c r="G129" s="185" t="str">
        <f>IF(入力!G49="","",入力!G49)</f>
        <v/>
      </c>
      <c r="H129" s="185" t="str">
        <f>IF(入力!H49="","",入力!H49)</f>
        <v/>
      </c>
      <c r="I129" s="353" t="str">
        <f>IF(入力!I49="","",入力!I49)</f>
        <v/>
      </c>
      <c r="J129" s="353" t="str">
        <f>IF(入力!J49="","",入力!J49)</f>
        <v/>
      </c>
      <c r="K129" s="159" t="str">
        <f>IF(入力!K49="","",入力!K49)</f>
        <v/>
      </c>
      <c r="L129" s="83" t="str">
        <f>IF(入力!L49="","",入力!L49)</f>
        <v/>
      </c>
      <c r="M129" s="205" t="str">
        <f>IF(OR(入力!M49="",入力!N49=""),"",((4.57/(1.0888-0.00153*(入力!M49+入力!N49))-4.142)*100))</f>
        <v/>
      </c>
      <c r="N129" s="83" t="str">
        <f>IF(OR(入力!L49="",入力!M49="",入力!N49=""),"",(入力!L49-(入力!L49*(4.57/(1.0888-0.00153*(入力!M49+入力!N49))-4.142)*100)/100))</f>
        <v/>
      </c>
      <c r="O129" s="83" t="str">
        <f>IF(入力!P49="", IF(入力!K49="","",入力!L49/POWER(入力!K49/100,2)),入力!P49)</f>
        <v/>
      </c>
      <c r="P129" s="83" t="str">
        <f>IF(入力!Q49="","",入力!Q49)</f>
        <v/>
      </c>
      <c r="Q129" s="189" t="str">
        <f>IF(入力!R49="","",入力!R49)</f>
        <v/>
      </c>
      <c r="R129" s="232" t="str">
        <f xml:space="preserve"> IF(入力!S49="",IF(入力!T49="","",入力!T49),IF(入力!T49="",入力!S49,IF(入力!S49&gt;入力!T49,入力!T49,入力!S49)))</f>
        <v/>
      </c>
      <c r="S129" s="487" t="str">
        <f>IF(入力!U49="",IF(入力!V49="","",入力!V49),IF(入力!V49="",入力!U49,IF(入力!U49&gt;入力!V49,入力!V49,入力!U49)))</f>
        <v/>
      </c>
      <c r="T129" s="226" t="str">
        <f>IF(入力!W49="",IF(入力!X49="","",入力!X49),IF(入力!X49="",入力!W49,IF(入力!W49&gt;入力!X49,入力!W49,入力!X49)))</f>
        <v/>
      </c>
      <c r="U129" s="234" t="str">
        <f>IF(入力!Y49="", IF(入力!W49="",IF(入力!X49="","",入力!X49-入力!Q49),IF(入力!X49="",入力!W49-入力!Q49,IF(入力!W49&gt;入力!X49,入力!W49-入力!Q49,入力!X49-入力!Q49))),入力!Y49)</f>
        <v/>
      </c>
      <c r="V129" s="234" t="str">
        <f>IF(入力!Z49="",IF(入力!AA49="","",入力!AA49),IF(入力!AA49="",入力!Z49,IF(入力!Z49&gt;入力!AA49,入力!Z49,入力!AA49)))</f>
        <v/>
      </c>
      <c r="W129" s="234" t="str">
        <f>IF(入力!AB49="", IF(入力!Z49="",IF(入力!AA49="","",入力!AA49-入力!Q49),IF(入力!AA49="",入力!Z49-入力!Q49,IF(入力!Z49&gt;入力!AA49,入力!Z49-入力!Q49,入力!AA49-入力!Q49))),入力!AB49)</f>
        <v/>
      </c>
      <c r="X129" s="234" t="str">
        <f>IF(入力!AC49="",IF(入力!AD49="","",入力!AD49),IF(入力!AD49="",入力!AC49,IF(入力!AC49&gt;入力!AD49,入力!AC49,入力!AD49)))</f>
        <v/>
      </c>
      <c r="Y129" s="234" t="str">
        <f>IF(入力!AE49="", IF(入力!AC49="",IF(入力!AD49="","",入力!AD49-入力!Q49),IF(入力!AD49="",入力!AC49-入力!Q49,IF(入力!AC49&gt;入力!AD49,入力!AC49-入力!Q49,入力!AD49-入力!Q49))),入力!AE49)</f>
        <v/>
      </c>
      <c r="Z129" s="234" t="str">
        <f>IF(入力!AF49="",IF(入力!AG49="","",入力!AG49),IF(入力!AG49="",入力!AF49,IF(入力!AF49&gt;入力!AG49,入力!AF49,入力!AG49)))</f>
        <v/>
      </c>
      <c r="AA129" s="234" t="str">
        <f>IF(入力!AH49="", IF(入力!AF49="",IF(入力!AG49="","",入力!AG49-入力!Q49),IF(入力!AG49="",入力!AF49-入力!Q49,IF(入力!AF49&gt;入力!AG49,入力!AF49-入力!Q49,入力!AG49-入力!Q49))),入力!AH49)</f>
        <v/>
      </c>
      <c r="AB129" s="126" t="str">
        <f>IF(入力!AI49="",IF(入力!AJ49="","",入力!AJ49),IF(入力!AJ49="",入力!AI49,IF(入力!AI49&gt;入力!AJ49,入力!AI49,入力!AJ49)))</f>
        <v/>
      </c>
      <c r="AC129" s="232" t="str">
        <f>IF(入力!AK49="",IF(入力!AL49="","",入力!AL49),IF(入力!AL49="",入力!AK49,IF(入力!AK49&gt;入力!AL49,入力!AK49,入力!AL49)))</f>
        <v/>
      </c>
      <c r="AD129" s="231" t="str">
        <f>IF(入力!AM49="","",入力!AM49)</f>
        <v/>
      </c>
      <c r="AE129" s="158" t="str">
        <f>IF(入力!AN49="","",入力!AN49)</f>
        <v/>
      </c>
      <c r="AF129" s="231" t="str">
        <f>IF(入力!AO49="","",入力!AO49)</f>
        <v/>
      </c>
      <c r="AG129" s="244" t="str">
        <f>IF(入力!AP49="","",入力!AP49)</f>
        <v/>
      </c>
      <c r="AH129" s="510" t="str">
        <f>IF(入力!AQ49="","",入力!AQ49)</f>
        <v/>
      </c>
      <c r="AI129" s="84" t="str">
        <f>IF(入力!AR49="","",入力!AR49)</f>
        <v/>
      </c>
      <c r="AJ129" s="354" t="str">
        <f>IF(入力!AS49="","",入力!AS49)</f>
        <v/>
      </c>
      <c r="AK129" s="158" t="str">
        <f>IF(入力!AT49="","",入力!AT49)</f>
        <v/>
      </c>
      <c r="AL129" s="160" t="str">
        <f>IF(入力!AU49="",IF(入力!AV49="","",入力!AV49),IF(入力!AV49="",入力!AU49,IF(入力!AU49&gt;入力!AV49,入力!AU49,入力!AV49)))</f>
        <v/>
      </c>
      <c r="AM129" s="283" t="str">
        <f>IF(入力!AW49="",IF(入力!AX49="","",入力!AX49),IF(入力!AX49="",入力!AW49,IF(入力!AW49&gt;入力!AX49,入力!AW49,入力!AX49)))</f>
        <v/>
      </c>
      <c r="AN129" s="199" t="str">
        <f>IF(入力!K49="","", IF(入力!AC49="","", IF(入力!Z49="","", K129/224*((X129-224)+(V129-224)))))</f>
        <v/>
      </c>
    </row>
    <row r="130" spans="1:40">
      <c r="A130" s="96">
        <f>IF(入力!A50="","",入力!A50)</f>
        <v>37</v>
      </c>
      <c r="B130" s="185" t="str">
        <f>IF(入力!B50="","",入力!B50)</f>
        <v/>
      </c>
      <c r="C130" s="185" t="str">
        <f>IF(入力!C50="","",入力!C50)</f>
        <v/>
      </c>
      <c r="D130" s="227" t="str">
        <f>IF(入力!D50="","",入力!D50)</f>
        <v/>
      </c>
      <c r="E130" s="418" t="str">
        <f>IF(入力!E50="", IF(D130="","",DATEDIF(D130,入力!$C$3,"Y")),入力!E50)</f>
        <v/>
      </c>
      <c r="F130" s="353" t="str">
        <f>IF(入力!F50="","",入力!F50)</f>
        <v/>
      </c>
      <c r="G130" s="185" t="str">
        <f>IF(入力!G50="","",入力!G50)</f>
        <v/>
      </c>
      <c r="H130" s="185" t="str">
        <f>IF(入力!H50="","",入力!H50)</f>
        <v/>
      </c>
      <c r="I130" s="353" t="str">
        <f>IF(入力!I50="","",入力!I50)</f>
        <v/>
      </c>
      <c r="J130" s="353" t="str">
        <f>IF(入力!J50="","",入力!J50)</f>
        <v/>
      </c>
      <c r="K130" s="159" t="str">
        <f>IF(入力!K50="","",入力!K50)</f>
        <v/>
      </c>
      <c r="L130" s="83" t="str">
        <f>IF(入力!L50="","",入力!L50)</f>
        <v/>
      </c>
      <c r="M130" s="205" t="str">
        <f>IF(OR(入力!M50="",入力!N50=""),"",((4.57/(1.0888-0.00153*(入力!M50+入力!N50))-4.142)*100))</f>
        <v/>
      </c>
      <c r="N130" s="83" t="str">
        <f>IF(OR(入力!L50="",入力!M50="",入力!N50=""),"",(入力!L50-(入力!L50*(4.57/(1.0888-0.00153*(入力!M50+入力!N50))-4.142)*100)/100))</f>
        <v/>
      </c>
      <c r="O130" s="83" t="str">
        <f>IF(入力!P50="", IF(入力!K50="","",入力!L50/POWER(入力!K50/100,2)),入力!P50)</f>
        <v/>
      </c>
      <c r="P130" s="83" t="str">
        <f>IF(入力!Q50="","",入力!Q50)</f>
        <v/>
      </c>
      <c r="Q130" s="189" t="str">
        <f>IF(入力!R50="","",入力!R50)</f>
        <v/>
      </c>
      <c r="R130" s="232" t="str">
        <f xml:space="preserve"> IF(入力!S50="",IF(入力!T50="","",入力!T50),IF(入力!T50="",入力!S50,IF(入力!S50&gt;入力!T50,入力!T50,入力!S50)))</f>
        <v/>
      </c>
      <c r="S130" s="487" t="str">
        <f>IF(入力!U50="",IF(入力!V50="","",入力!V50),IF(入力!V50="",入力!U50,IF(入力!U50&gt;入力!V50,入力!V50,入力!U50)))</f>
        <v/>
      </c>
      <c r="T130" s="226" t="str">
        <f>IF(入力!W50="",IF(入力!X50="","",入力!X50),IF(入力!X50="",入力!W50,IF(入力!W50&gt;入力!X50,入力!W50,入力!X50)))</f>
        <v/>
      </c>
      <c r="U130" s="234" t="str">
        <f>IF(入力!Y50="", IF(入力!W50="",IF(入力!X50="","",入力!X50-入力!Q50),IF(入力!X50="",入力!W50-入力!Q50,IF(入力!W50&gt;入力!X50,入力!W50-入力!Q50,入力!X50-入力!Q50))),入力!Y50)</f>
        <v/>
      </c>
      <c r="V130" s="234" t="str">
        <f>IF(入力!Z50="",IF(入力!AA50="","",入力!AA50),IF(入力!AA50="",入力!Z50,IF(入力!Z50&gt;入力!AA50,入力!Z50,入力!AA50)))</f>
        <v/>
      </c>
      <c r="W130" s="234" t="str">
        <f>IF(入力!AB50="", IF(入力!Z50="",IF(入力!AA50="","",入力!AA50-入力!Q50),IF(入力!AA50="",入力!Z50-入力!Q50,IF(入力!Z50&gt;入力!AA50,入力!Z50-入力!Q50,入力!AA50-入力!Q50))),入力!AB50)</f>
        <v/>
      </c>
      <c r="X130" s="234" t="str">
        <f>IF(入力!AC50="",IF(入力!AD50="","",入力!AD50),IF(入力!AD50="",入力!AC50,IF(入力!AC50&gt;入力!AD50,入力!AC50,入力!AD50)))</f>
        <v/>
      </c>
      <c r="Y130" s="234" t="str">
        <f>IF(入力!AE50="", IF(入力!AC50="",IF(入力!AD50="","",入力!AD50-入力!Q50),IF(入力!AD50="",入力!AC50-入力!Q50,IF(入力!AC50&gt;入力!AD50,入力!AC50-入力!Q50,入力!AD50-入力!Q50))),入力!AE50)</f>
        <v/>
      </c>
      <c r="Z130" s="234" t="str">
        <f>IF(入力!AF50="",IF(入力!AG50="","",入力!AG50),IF(入力!AG50="",入力!AF50,IF(入力!AF50&gt;入力!AG50,入力!AF50,入力!AG50)))</f>
        <v/>
      </c>
      <c r="AA130" s="234" t="str">
        <f>IF(入力!AH50="", IF(入力!AF50="",IF(入力!AG50="","",入力!AG50-入力!Q50),IF(入力!AG50="",入力!AF50-入力!Q50,IF(入力!AF50&gt;入力!AG50,入力!AF50-入力!Q50,入力!AG50-入力!Q50))),入力!AH50)</f>
        <v/>
      </c>
      <c r="AB130" s="126" t="str">
        <f>IF(入力!AI50="",IF(入力!AJ50="","",入力!AJ50),IF(入力!AJ50="",入力!AI50,IF(入力!AI50&gt;入力!AJ50,入力!AI50,入力!AJ50)))</f>
        <v/>
      </c>
      <c r="AC130" s="232" t="str">
        <f>IF(入力!AK50="",IF(入力!AL50="","",入力!AL50),IF(入力!AL50="",入力!AK50,IF(入力!AK50&gt;入力!AL50,入力!AK50,入力!AL50)))</f>
        <v/>
      </c>
      <c r="AD130" s="231" t="str">
        <f>IF(入力!AM50="","",入力!AM50)</f>
        <v/>
      </c>
      <c r="AE130" s="158" t="str">
        <f>IF(入力!AN50="","",入力!AN50)</f>
        <v/>
      </c>
      <c r="AF130" s="231" t="str">
        <f>IF(入力!AO50="","",入力!AO50)</f>
        <v/>
      </c>
      <c r="AG130" s="244" t="str">
        <f>IF(入力!AP50="","",入力!AP50)</f>
        <v/>
      </c>
      <c r="AH130" s="510" t="str">
        <f>IF(入力!AQ50="","",入力!AQ50)</f>
        <v/>
      </c>
      <c r="AI130" s="84" t="str">
        <f>IF(入力!AR50="","",入力!AR50)</f>
        <v/>
      </c>
      <c r="AJ130" s="354" t="str">
        <f>IF(入力!AS50="","",入力!AS50)</f>
        <v/>
      </c>
      <c r="AK130" s="158" t="str">
        <f>IF(入力!AT50="","",入力!AT50)</f>
        <v/>
      </c>
      <c r="AL130" s="160" t="str">
        <f>IF(入力!AU50="",IF(入力!AV50="","",入力!AV50),IF(入力!AV50="",入力!AU50,IF(入力!AU50&gt;入力!AV50,入力!AU50,入力!AV50)))</f>
        <v/>
      </c>
      <c r="AM130" s="283" t="str">
        <f>IF(入力!AW50="",IF(入力!AX50="","",入力!AX50),IF(入力!AX50="",入力!AW50,IF(入力!AW50&gt;入力!AX50,入力!AW50,入力!AX50)))</f>
        <v/>
      </c>
      <c r="AN130" s="199" t="str">
        <f>IF(入力!K50="","", IF(入力!AC50="","", IF(入力!Z50="","", K130/224*((X130-224)+(V130-224)))))</f>
        <v/>
      </c>
    </row>
    <row r="131" spans="1:40">
      <c r="A131" s="96">
        <f>IF(入力!A51="","",入力!A51)</f>
        <v>38</v>
      </c>
      <c r="B131" s="185" t="str">
        <f>IF(入力!B51="","",入力!B51)</f>
        <v/>
      </c>
      <c r="C131" s="185" t="str">
        <f>IF(入力!C51="","",入力!C51)</f>
        <v/>
      </c>
      <c r="D131" s="227" t="str">
        <f>IF(入力!D51="","",入力!D51)</f>
        <v/>
      </c>
      <c r="E131" s="418" t="str">
        <f>IF(入力!E51="", IF(D131="","",DATEDIF(D131,入力!$C$3,"Y")),入力!E51)</f>
        <v/>
      </c>
      <c r="F131" s="353" t="str">
        <f>IF(入力!F51="","",入力!F51)</f>
        <v/>
      </c>
      <c r="G131" s="185" t="str">
        <f>IF(入力!G51="","",入力!G51)</f>
        <v/>
      </c>
      <c r="H131" s="185" t="str">
        <f>IF(入力!H51="","",入力!H51)</f>
        <v/>
      </c>
      <c r="I131" s="353" t="str">
        <f>IF(入力!I51="","",入力!I51)</f>
        <v/>
      </c>
      <c r="J131" s="353" t="str">
        <f>IF(入力!J51="","",入力!J51)</f>
        <v/>
      </c>
      <c r="K131" s="159" t="str">
        <f>IF(入力!K51="","",入力!K51)</f>
        <v/>
      </c>
      <c r="L131" s="83" t="str">
        <f>IF(入力!L51="","",入力!L51)</f>
        <v/>
      </c>
      <c r="M131" s="205" t="str">
        <f>IF(OR(入力!M51="",入力!N51=""),"",((4.57/(1.0888-0.00153*(入力!M51+入力!N51))-4.142)*100))</f>
        <v/>
      </c>
      <c r="N131" s="83" t="str">
        <f>IF(OR(入力!L51="",入力!M51="",入力!N51=""),"",(入力!L51-(入力!L51*(4.57/(1.0888-0.00153*(入力!M51+入力!N51))-4.142)*100)/100))</f>
        <v/>
      </c>
      <c r="O131" s="83" t="str">
        <f>IF(入力!P51="", IF(入力!K51="","",入力!L51/POWER(入力!K51/100,2)),入力!P51)</f>
        <v/>
      </c>
      <c r="P131" s="83" t="str">
        <f>IF(入力!Q51="","",入力!Q51)</f>
        <v/>
      </c>
      <c r="Q131" s="189" t="str">
        <f>IF(入力!R51="","",入力!R51)</f>
        <v/>
      </c>
      <c r="R131" s="232" t="str">
        <f xml:space="preserve"> IF(入力!S51="",IF(入力!T51="","",入力!T51),IF(入力!T51="",入力!S51,IF(入力!S51&gt;入力!T51,入力!T51,入力!S51)))</f>
        <v/>
      </c>
      <c r="S131" s="487" t="str">
        <f>IF(入力!U51="",IF(入力!V51="","",入力!V51),IF(入力!V51="",入力!U51,IF(入力!U51&gt;入力!V51,入力!V51,入力!U51)))</f>
        <v/>
      </c>
      <c r="T131" s="226" t="str">
        <f>IF(入力!W51="",IF(入力!X51="","",入力!X51),IF(入力!X51="",入力!W51,IF(入力!W51&gt;入力!X51,入力!W51,入力!X51)))</f>
        <v/>
      </c>
      <c r="U131" s="234" t="str">
        <f>IF(入力!Y51="", IF(入力!W51="",IF(入力!X51="","",入力!X51-入力!Q51),IF(入力!X51="",入力!W51-入力!Q51,IF(入力!W51&gt;入力!X51,入力!W51-入力!Q51,入力!X51-入力!Q51))),入力!Y51)</f>
        <v/>
      </c>
      <c r="V131" s="234" t="str">
        <f>IF(入力!Z51="",IF(入力!AA51="","",入力!AA51),IF(入力!AA51="",入力!Z51,IF(入力!Z51&gt;入力!AA51,入力!Z51,入力!AA51)))</f>
        <v/>
      </c>
      <c r="W131" s="234" t="str">
        <f>IF(入力!AB51="", IF(入力!Z51="",IF(入力!AA51="","",入力!AA51-入力!Q51),IF(入力!AA51="",入力!Z51-入力!Q51,IF(入力!Z51&gt;入力!AA51,入力!Z51-入力!Q51,入力!AA51-入力!Q51))),入力!AB51)</f>
        <v/>
      </c>
      <c r="X131" s="234" t="str">
        <f>IF(入力!AC51="",IF(入力!AD51="","",入力!AD51),IF(入力!AD51="",入力!AC51,IF(入力!AC51&gt;入力!AD51,入力!AC51,入力!AD51)))</f>
        <v/>
      </c>
      <c r="Y131" s="234" t="str">
        <f>IF(入力!AE51="", IF(入力!AC51="",IF(入力!AD51="","",入力!AD51-入力!Q51),IF(入力!AD51="",入力!AC51-入力!Q51,IF(入力!AC51&gt;入力!AD51,入力!AC51-入力!Q51,入力!AD51-入力!Q51))),入力!AE51)</f>
        <v/>
      </c>
      <c r="Z131" s="234" t="str">
        <f>IF(入力!AF51="",IF(入力!AG51="","",入力!AG51),IF(入力!AG51="",入力!AF51,IF(入力!AF51&gt;入力!AG51,入力!AF51,入力!AG51)))</f>
        <v/>
      </c>
      <c r="AA131" s="234" t="str">
        <f>IF(入力!AH51="", IF(入力!AF51="",IF(入力!AG51="","",入力!AG51-入力!Q51),IF(入力!AG51="",入力!AF51-入力!Q51,IF(入力!AF51&gt;入力!AG51,入力!AF51-入力!Q51,入力!AG51-入力!Q51))),入力!AH51)</f>
        <v/>
      </c>
      <c r="AB131" s="126" t="str">
        <f>IF(入力!AI51="",IF(入力!AJ51="","",入力!AJ51),IF(入力!AJ51="",入力!AI51,IF(入力!AI51&gt;入力!AJ51,入力!AI51,入力!AJ51)))</f>
        <v/>
      </c>
      <c r="AC131" s="232" t="str">
        <f>IF(入力!AK51="",IF(入力!AL51="","",入力!AL51),IF(入力!AL51="",入力!AK51,IF(入力!AK51&gt;入力!AL51,入力!AK51,入力!AL51)))</f>
        <v/>
      </c>
      <c r="AD131" s="231" t="str">
        <f>IF(入力!AM51="","",入力!AM51)</f>
        <v/>
      </c>
      <c r="AE131" s="158" t="str">
        <f>IF(入力!AN51="","",入力!AN51)</f>
        <v/>
      </c>
      <c r="AF131" s="231" t="str">
        <f>IF(入力!AO51="","",入力!AO51)</f>
        <v/>
      </c>
      <c r="AG131" s="244" t="str">
        <f>IF(入力!AP51="","",入力!AP51)</f>
        <v/>
      </c>
      <c r="AH131" s="510" t="str">
        <f>IF(入力!AQ51="","",入力!AQ51)</f>
        <v/>
      </c>
      <c r="AI131" s="84" t="str">
        <f>IF(入力!AR51="","",入力!AR51)</f>
        <v/>
      </c>
      <c r="AJ131" s="354" t="str">
        <f>IF(入力!AS51="","",入力!AS51)</f>
        <v/>
      </c>
      <c r="AK131" s="158" t="str">
        <f>IF(入力!AT51="","",入力!AT51)</f>
        <v/>
      </c>
      <c r="AL131" s="160" t="str">
        <f>IF(入力!AU51="",IF(入力!AV51="","",入力!AV51),IF(入力!AV51="",入力!AU51,IF(入力!AU51&gt;入力!AV51,入力!AU51,入力!AV51)))</f>
        <v/>
      </c>
      <c r="AM131" s="283" t="str">
        <f>IF(入力!AW51="",IF(入力!AX51="","",入力!AX51),IF(入力!AX51="",入力!AW51,IF(入力!AW51&gt;入力!AX51,入力!AW51,入力!AX51)))</f>
        <v/>
      </c>
      <c r="AN131" s="199" t="str">
        <f>IF(入力!K51="","", IF(入力!AC51="","", IF(入力!Z51="","", K131/224*((X131-224)+(V131-224)))))</f>
        <v/>
      </c>
    </row>
    <row r="132" spans="1:40">
      <c r="A132" s="96">
        <f>IF(入力!A52="","",入力!A52)</f>
        <v>39</v>
      </c>
      <c r="B132" s="185" t="str">
        <f>IF(入力!B52="","",入力!B52)</f>
        <v/>
      </c>
      <c r="C132" s="185" t="str">
        <f>IF(入力!C52="","",入力!C52)</f>
        <v/>
      </c>
      <c r="D132" s="227" t="str">
        <f>IF(入力!D52="","",入力!D52)</f>
        <v/>
      </c>
      <c r="E132" s="418" t="str">
        <f>IF(入力!E52="", IF(D132="","",DATEDIF(D132,入力!$C$3,"Y")),入力!E52)</f>
        <v/>
      </c>
      <c r="F132" s="353" t="str">
        <f>IF(入力!F52="","",入力!F52)</f>
        <v/>
      </c>
      <c r="G132" s="185" t="str">
        <f>IF(入力!G52="","",入力!G52)</f>
        <v/>
      </c>
      <c r="H132" s="185" t="str">
        <f>IF(入力!H52="","",入力!H52)</f>
        <v/>
      </c>
      <c r="I132" s="353" t="str">
        <f>IF(入力!I52="","",入力!I52)</f>
        <v/>
      </c>
      <c r="J132" s="353" t="str">
        <f>IF(入力!J52="","",入力!J52)</f>
        <v/>
      </c>
      <c r="K132" s="159" t="str">
        <f>IF(入力!K52="","",入力!K52)</f>
        <v/>
      </c>
      <c r="L132" s="83" t="str">
        <f>IF(入力!L52="","",入力!L52)</f>
        <v/>
      </c>
      <c r="M132" s="205" t="str">
        <f>IF(OR(入力!M52="",入力!N52=""),"",((4.57/(1.0888-0.00153*(入力!M52+入力!N52))-4.142)*100))</f>
        <v/>
      </c>
      <c r="N132" s="83" t="str">
        <f>IF(OR(入力!L52="",入力!M52="",入力!N52=""),"",(入力!L52-(入力!L52*(4.57/(1.0888-0.00153*(入力!M52+入力!N52))-4.142)*100)/100))</f>
        <v/>
      </c>
      <c r="O132" s="83" t="str">
        <f>IF(入力!P52="", IF(入力!K52="","",入力!L52/POWER(入力!K52/100,2)),入力!P52)</f>
        <v/>
      </c>
      <c r="P132" s="83" t="str">
        <f>IF(入力!Q52="","",入力!Q52)</f>
        <v/>
      </c>
      <c r="Q132" s="189" t="str">
        <f>IF(入力!R52="","",入力!R52)</f>
        <v/>
      </c>
      <c r="R132" s="232" t="str">
        <f xml:space="preserve"> IF(入力!S52="",IF(入力!T52="","",入力!T52),IF(入力!T52="",入力!S52,IF(入力!S52&gt;入力!T52,入力!T52,入力!S52)))</f>
        <v/>
      </c>
      <c r="S132" s="487" t="str">
        <f>IF(入力!U52="",IF(入力!V52="","",入力!V52),IF(入力!V52="",入力!U52,IF(入力!U52&gt;入力!V52,入力!V52,入力!U52)))</f>
        <v/>
      </c>
      <c r="T132" s="226" t="str">
        <f>IF(入力!W52="",IF(入力!X52="","",入力!X52),IF(入力!X52="",入力!W52,IF(入力!W52&gt;入力!X52,入力!W52,入力!X52)))</f>
        <v/>
      </c>
      <c r="U132" s="234" t="str">
        <f>IF(入力!Y52="", IF(入力!W52="",IF(入力!X52="","",入力!X52-入力!Q52),IF(入力!X52="",入力!W52-入力!Q52,IF(入力!W52&gt;入力!X52,入力!W52-入力!Q52,入力!X52-入力!Q52))),入力!Y52)</f>
        <v/>
      </c>
      <c r="V132" s="234" t="str">
        <f>IF(入力!Z52="",IF(入力!AA52="","",入力!AA52),IF(入力!AA52="",入力!Z52,IF(入力!Z52&gt;入力!AA52,入力!Z52,入力!AA52)))</f>
        <v/>
      </c>
      <c r="W132" s="234" t="str">
        <f>IF(入力!AB52="", IF(入力!Z52="",IF(入力!AA52="","",入力!AA52-入力!Q52),IF(入力!AA52="",入力!Z52-入力!Q52,IF(入力!Z52&gt;入力!AA52,入力!Z52-入力!Q52,入力!AA52-入力!Q52))),入力!AB52)</f>
        <v/>
      </c>
      <c r="X132" s="234" t="str">
        <f>IF(入力!AC52="",IF(入力!AD52="","",入力!AD52),IF(入力!AD52="",入力!AC52,IF(入力!AC52&gt;入力!AD52,入力!AC52,入力!AD52)))</f>
        <v/>
      </c>
      <c r="Y132" s="234" t="str">
        <f>IF(入力!AE52="", IF(入力!AC52="",IF(入力!AD52="","",入力!AD52-入力!Q52),IF(入力!AD52="",入力!AC52-入力!Q52,IF(入力!AC52&gt;入力!AD52,入力!AC52-入力!Q52,入力!AD52-入力!Q52))),入力!AE52)</f>
        <v/>
      </c>
      <c r="Z132" s="234" t="str">
        <f>IF(入力!AF52="",IF(入力!AG52="","",入力!AG52),IF(入力!AG52="",入力!AF52,IF(入力!AF52&gt;入力!AG52,入力!AF52,入力!AG52)))</f>
        <v/>
      </c>
      <c r="AA132" s="234" t="str">
        <f>IF(入力!AH52="", IF(入力!AF52="",IF(入力!AG52="","",入力!AG52-入力!Q52),IF(入力!AG52="",入力!AF52-入力!Q52,IF(入力!AF52&gt;入力!AG52,入力!AF52-入力!Q52,入力!AG52-入力!Q52))),入力!AH52)</f>
        <v/>
      </c>
      <c r="AB132" s="126" t="str">
        <f>IF(入力!AI52="",IF(入力!AJ52="","",入力!AJ52),IF(入力!AJ52="",入力!AI52,IF(入力!AI52&gt;入力!AJ52,入力!AI52,入力!AJ52)))</f>
        <v/>
      </c>
      <c r="AC132" s="232" t="str">
        <f>IF(入力!AK52="",IF(入力!AL52="","",入力!AL52),IF(入力!AL52="",入力!AK52,IF(入力!AK52&gt;入力!AL52,入力!AK52,入力!AL52)))</f>
        <v/>
      </c>
      <c r="AD132" s="231" t="str">
        <f>IF(入力!AM52="","",入力!AM52)</f>
        <v/>
      </c>
      <c r="AE132" s="158" t="str">
        <f>IF(入力!AN52="","",入力!AN52)</f>
        <v/>
      </c>
      <c r="AF132" s="231" t="str">
        <f>IF(入力!AO52="","",入力!AO52)</f>
        <v/>
      </c>
      <c r="AG132" s="244" t="str">
        <f>IF(入力!AP52="","",入力!AP52)</f>
        <v/>
      </c>
      <c r="AH132" s="510" t="str">
        <f>IF(入力!AQ52="","",入力!AQ52)</f>
        <v/>
      </c>
      <c r="AI132" s="84" t="str">
        <f>IF(入力!AR52="","",入力!AR52)</f>
        <v/>
      </c>
      <c r="AJ132" s="354" t="str">
        <f>IF(入力!AS52="","",入力!AS52)</f>
        <v/>
      </c>
      <c r="AK132" s="158" t="str">
        <f>IF(入力!AT52="","",入力!AT52)</f>
        <v/>
      </c>
      <c r="AL132" s="160" t="str">
        <f>IF(入力!AU52="",IF(入力!AV52="","",入力!AV52),IF(入力!AV52="",入力!AU52,IF(入力!AU52&gt;入力!AV52,入力!AU52,入力!AV52)))</f>
        <v/>
      </c>
      <c r="AM132" s="283" t="str">
        <f>IF(入力!AW52="",IF(入力!AX52="","",入力!AX52),IF(入力!AX52="",入力!AW52,IF(入力!AW52&gt;入力!AX52,入力!AW52,入力!AX52)))</f>
        <v/>
      </c>
      <c r="AN132" s="199" t="str">
        <f>IF(入力!K52="","", IF(入力!AC52="","", IF(入力!Z52="","", K132/224*((X132-224)+(V132-224)))))</f>
        <v/>
      </c>
    </row>
    <row r="133" spans="1:40">
      <c r="A133" s="96">
        <f>IF(入力!A53="","",入力!A53)</f>
        <v>40</v>
      </c>
      <c r="B133" s="185" t="str">
        <f>IF(入力!B53="","",入力!B53)</f>
        <v/>
      </c>
      <c r="C133" s="185" t="str">
        <f>IF(入力!C53="","",入力!C53)</f>
        <v/>
      </c>
      <c r="D133" s="227" t="str">
        <f>IF(入力!D53="","",入力!D53)</f>
        <v/>
      </c>
      <c r="E133" s="418" t="str">
        <f>IF(入力!E53="", IF(D133="","",DATEDIF(D133,入力!$C$3,"Y")),入力!E53)</f>
        <v/>
      </c>
      <c r="F133" s="353" t="str">
        <f>IF(入力!F53="","",入力!F53)</f>
        <v/>
      </c>
      <c r="G133" s="185" t="str">
        <f>IF(入力!G53="","",入力!G53)</f>
        <v/>
      </c>
      <c r="H133" s="185" t="str">
        <f>IF(入力!H53="","",入力!H53)</f>
        <v/>
      </c>
      <c r="I133" s="353" t="str">
        <f>IF(入力!I53="","",入力!I53)</f>
        <v/>
      </c>
      <c r="J133" s="353" t="str">
        <f>IF(入力!J53="","",入力!J53)</f>
        <v/>
      </c>
      <c r="K133" s="159" t="str">
        <f>IF(入力!K53="","",入力!K53)</f>
        <v/>
      </c>
      <c r="L133" s="83" t="str">
        <f>IF(入力!L53="","",入力!L53)</f>
        <v/>
      </c>
      <c r="M133" s="205" t="str">
        <f>IF(OR(入力!M53="",入力!N53=""),"",((4.57/(1.0888-0.00153*(入力!M53+入力!N53))-4.142)*100))</f>
        <v/>
      </c>
      <c r="N133" s="83" t="str">
        <f>IF(OR(入力!L53="",入力!M53="",入力!N53=""),"",(入力!L53-(入力!L53*(4.57/(1.0888-0.00153*(入力!M53+入力!N53))-4.142)*100)/100))</f>
        <v/>
      </c>
      <c r="O133" s="83" t="str">
        <f>IF(入力!P53="", IF(入力!K53="","",入力!L53/POWER(入力!K53/100,2)),入力!P53)</f>
        <v/>
      </c>
      <c r="P133" s="83" t="str">
        <f>IF(入力!Q53="","",入力!Q53)</f>
        <v/>
      </c>
      <c r="Q133" s="189" t="str">
        <f>IF(入力!R53="","",入力!R53)</f>
        <v/>
      </c>
      <c r="R133" s="232" t="str">
        <f xml:space="preserve"> IF(入力!S53="",IF(入力!T53="","",入力!T53),IF(入力!T53="",入力!S53,IF(入力!S53&gt;入力!T53,入力!T53,入力!S53)))</f>
        <v/>
      </c>
      <c r="S133" s="487" t="str">
        <f>IF(入力!U53="",IF(入力!V53="","",入力!V53),IF(入力!V53="",入力!U53,IF(入力!U53&gt;入力!V53,入力!V53,入力!U53)))</f>
        <v/>
      </c>
      <c r="T133" s="226" t="str">
        <f>IF(入力!W53="",IF(入力!X53="","",入力!X53),IF(入力!X53="",入力!W53,IF(入力!W53&gt;入力!X53,入力!W53,入力!X53)))</f>
        <v/>
      </c>
      <c r="U133" s="234" t="str">
        <f>IF(入力!Y53="", IF(入力!W53="",IF(入力!X53="","",入力!X53-入力!Q53),IF(入力!X53="",入力!W53-入力!Q53,IF(入力!W53&gt;入力!X53,入力!W53-入力!Q53,入力!X53-入力!Q53))),入力!Y53)</f>
        <v/>
      </c>
      <c r="V133" s="234" t="str">
        <f>IF(入力!Z53="",IF(入力!AA53="","",入力!AA53),IF(入力!AA53="",入力!Z53,IF(入力!Z53&gt;入力!AA53,入力!Z53,入力!AA53)))</f>
        <v/>
      </c>
      <c r="W133" s="234" t="str">
        <f>IF(入力!AB53="", IF(入力!Z53="",IF(入力!AA53="","",入力!AA53-入力!Q53),IF(入力!AA53="",入力!Z53-入力!Q53,IF(入力!Z53&gt;入力!AA53,入力!Z53-入力!Q53,入力!AA53-入力!Q53))),入力!AB53)</f>
        <v/>
      </c>
      <c r="X133" s="234" t="str">
        <f>IF(入力!AC53="",IF(入力!AD53="","",入力!AD53),IF(入力!AD53="",入力!AC53,IF(入力!AC53&gt;入力!AD53,入力!AC53,入力!AD53)))</f>
        <v/>
      </c>
      <c r="Y133" s="234" t="str">
        <f>IF(入力!AE53="", IF(入力!AC53="",IF(入力!AD53="","",入力!AD53-入力!Q53),IF(入力!AD53="",入力!AC53-入力!Q53,IF(入力!AC53&gt;入力!AD53,入力!AC53-入力!Q53,入力!AD53-入力!Q53))),入力!AE53)</f>
        <v/>
      </c>
      <c r="Z133" s="234" t="str">
        <f>IF(入力!AF53="",IF(入力!AG53="","",入力!AG53),IF(入力!AG53="",入力!AF53,IF(入力!AF53&gt;入力!AG53,入力!AF53,入力!AG53)))</f>
        <v/>
      </c>
      <c r="AA133" s="234" t="str">
        <f>IF(入力!AH53="", IF(入力!AF53="",IF(入力!AG53="","",入力!AG53-入力!Q53),IF(入力!AG53="",入力!AF53-入力!Q53,IF(入力!AF53&gt;入力!AG53,入力!AF53-入力!Q53,入力!AG53-入力!Q53))),入力!AH53)</f>
        <v/>
      </c>
      <c r="AB133" s="126" t="str">
        <f>IF(入力!AI53="",IF(入力!AJ53="","",入力!AJ53),IF(入力!AJ53="",入力!AI53,IF(入力!AI53&gt;入力!AJ53,入力!AI53,入力!AJ53)))</f>
        <v/>
      </c>
      <c r="AC133" s="232" t="str">
        <f>IF(入力!AK53="",IF(入力!AL53="","",入力!AL53),IF(入力!AL53="",入力!AK53,IF(入力!AK53&gt;入力!AL53,入力!AK53,入力!AL53)))</f>
        <v/>
      </c>
      <c r="AD133" s="231" t="str">
        <f>IF(入力!AM53="","",入力!AM53)</f>
        <v/>
      </c>
      <c r="AE133" s="158" t="str">
        <f>IF(入力!AN53="","",入力!AN53)</f>
        <v/>
      </c>
      <c r="AF133" s="231" t="str">
        <f>IF(入力!AO53="","",入力!AO53)</f>
        <v/>
      </c>
      <c r="AG133" s="244" t="str">
        <f>IF(入力!AP53="","",入力!AP53)</f>
        <v/>
      </c>
      <c r="AH133" s="510" t="str">
        <f>IF(入力!AQ53="","",入力!AQ53)</f>
        <v/>
      </c>
      <c r="AI133" s="84" t="str">
        <f>IF(入力!AR53="","",入力!AR53)</f>
        <v/>
      </c>
      <c r="AJ133" s="354" t="str">
        <f>IF(入力!AS53="","",入力!AS53)</f>
        <v/>
      </c>
      <c r="AK133" s="158" t="str">
        <f>IF(入力!AT53="","",入力!AT53)</f>
        <v/>
      </c>
      <c r="AL133" s="160" t="str">
        <f>IF(入力!AU53="",IF(入力!AV53="","",入力!AV53),IF(入力!AV53="",入力!AU53,IF(入力!AU53&gt;入力!AV53,入力!AU53,入力!AV53)))</f>
        <v/>
      </c>
      <c r="AM133" s="283" t="str">
        <f>IF(入力!AW53="",IF(入力!AX53="","",入力!AX53),IF(入力!AX53="",入力!AW53,IF(入力!AW53&gt;入力!AX53,入力!AW53,入力!AX53)))</f>
        <v/>
      </c>
      <c r="AN133" s="199" t="str">
        <f>IF(入力!K53="","", IF(入力!AC53="","", IF(入力!Z53="","", K133/224*((X133-224)+(V133-224)))))</f>
        <v/>
      </c>
    </row>
    <row r="134" spans="1:40">
      <c r="A134" s="96">
        <f>IF(入力!A54="","",入力!A54)</f>
        <v>41</v>
      </c>
      <c r="B134" s="185" t="str">
        <f>IF(入力!B54="","",入力!B54)</f>
        <v/>
      </c>
      <c r="C134" s="185" t="str">
        <f>IF(入力!C54="","",入力!C54)</f>
        <v/>
      </c>
      <c r="D134" s="227" t="str">
        <f>IF(入力!D54="","",入力!D54)</f>
        <v/>
      </c>
      <c r="E134" s="418" t="str">
        <f>IF(入力!E54="", IF(D134="","",DATEDIF(D134,入力!$C$3,"Y")),入力!E54)</f>
        <v/>
      </c>
      <c r="F134" s="353" t="str">
        <f>IF(入力!F54="","",入力!F54)</f>
        <v/>
      </c>
      <c r="G134" s="185" t="str">
        <f>IF(入力!G54="","",入力!G54)</f>
        <v/>
      </c>
      <c r="H134" s="185" t="str">
        <f>IF(入力!H54="","",入力!H54)</f>
        <v/>
      </c>
      <c r="I134" s="353" t="str">
        <f>IF(入力!I54="","",入力!I54)</f>
        <v/>
      </c>
      <c r="J134" s="353" t="str">
        <f>IF(入力!J54="","",入力!J54)</f>
        <v/>
      </c>
      <c r="K134" s="159" t="str">
        <f>IF(入力!K54="","",入力!K54)</f>
        <v/>
      </c>
      <c r="L134" s="83" t="str">
        <f>IF(入力!L54="","",入力!L54)</f>
        <v/>
      </c>
      <c r="M134" s="205" t="str">
        <f>IF(OR(入力!M54="",入力!N54=""),"",((4.57/(1.0888-0.00153*(入力!M54+入力!N54))-4.142)*100))</f>
        <v/>
      </c>
      <c r="N134" s="83" t="str">
        <f>IF(OR(入力!L54="",入力!M54="",入力!N54=""),"",(入力!L54-(入力!L54*(4.57/(1.0888-0.00153*(入力!M54+入力!N54))-4.142)*100)/100))</f>
        <v/>
      </c>
      <c r="O134" s="83" t="str">
        <f>IF(入力!P54="", IF(入力!K54="","",入力!L54/POWER(入力!K54/100,2)),入力!P54)</f>
        <v/>
      </c>
      <c r="P134" s="83" t="str">
        <f>IF(入力!Q54="","",入力!Q54)</f>
        <v/>
      </c>
      <c r="Q134" s="189" t="str">
        <f>IF(入力!R54="","",入力!R54)</f>
        <v/>
      </c>
      <c r="R134" s="232" t="str">
        <f xml:space="preserve"> IF(入力!S54="",IF(入力!T54="","",入力!T54),IF(入力!T54="",入力!S54,IF(入力!S54&gt;入力!T54,入力!T54,入力!S54)))</f>
        <v/>
      </c>
      <c r="S134" s="487" t="str">
        <f>IF(入力!U54="",IF(入力!V54="","",入力!V54),IF(入力!V54="",入力!U54,IF(入力!U54&gt;入力!V54,入力!V54,入力!U54)))</f>
        <v/>
      </c>
      <c r="T134" s="226" t="str">
        <f>IF(入力!W54="",IF(入力!X54="","",入力!X54),IF(入力!X54="",入力!W54,IF(入力!W54&gt;入力!X54,入力!W54,入力!X54)))</f>
        <v/>
      </c>
      <c r="U134" s="234" t="str">
        <f>IF(入力!Y54="", IF(入力!W54="",IF(入力!X54="","",入力!X54-入力!Q54),IF(入力!X54="",入力!W54-入力!Q54,IF(入力!W54&gt;入力!X54,入力!W54-入力!Q54,入力!X54-入力!Q54))),入力!Y54)</f>
        <v/>
      </c>
      <c r="V134" s="234" t="str">
        <f>IF(入力!Z54="",IF(入力!AA54="","",入力!AA54),IF(入力!AA54="",入力!Z54,IF(入力!Z54&gt;入力!AA54,入力!Z54,入力!AA54)))</f>
        <v/>
      </c>
      <c r="W134" s="234" t="str">
        <f>IF(入力!AB54="", IF(入力!Z54="",IF(入力!AA54="","",入力!AA54-入力!Q54),IF(入力!AA54="",入力!Z54-入力!Q54,IF(入力!Z54&gt;入力!AA54,入力!Z54-入力!Q54,入力!AA54-入力!Q54))),入力!AB54)</f>
        <v/>
      </c>
      <c r="X134" s="234" t="str">
        <f>IF(入力!AC54="",IF(入力!AD54="","",入力!AD54),IF(入力!AD54="",入力!AC54,IF(入力!AC54&gt;入力!AD54,入力!AC54,入力!AD54)))</f>
        <v/>
      </c>
      <c r="Y134" s="234" t="str">
        <f>IF(入力!AE54="", IF(入力!AC54="",IF(入力!AD54="","",入力!AD54-入力!Q54),IF(入力!AD54="",入力!AC54-入力!Q54,IF(入力!AC54&gt;入力!AD54,入力!AC54-入力!Q54,入力!AD54-入力!Q54))),入力!AE54)</f>
        <v/>
      </c>
      <c r="Z134" s="234" t="str">
        <f>IF(入力!AF54="",IF(入力!AG54="","",入力!AG54),IF(入力!AG54="",入力!AF54,IF(入力!AF54&gt;入力!AG54,入力!AF54,入力!AG54)))</f>
        <v/>
      </c>
      <c r="AA134" s="234" t="str">
        <f>IF(入力!AH54="", IF(入力!AF54="",IF(入力!AG54="","",入力!AG54-入力!Q54),IF(入力!AG54="",入力!AF54-入力!Q54,IF(入力!AF54&gt;入力!AG54,入力!AF54-入力!Q54,入力!AG54-入力!Q54))),入力!AH54)</f>
        <v/>
      </c>
      <c r="AB134" s="126" t="str">
        <f>IF(入力!AI54="",IF(入力!AJ54="","",入力!AJ54),IF(入力!AJ54="",入力!AI54,IF(入力!AI54&gt;入力!AJ54,入力!AI54,入力!AJ54)))</f>
        <v/>
      </c>
      <c r="AC134" s="232" t="str">
        <f>IF(入力!AK54="",IF(入力!AL54="","",入力!AL54),IF(入力!AL54="",入力!AK54,IF(入力!AK54&gt;入力!AL54,入力!AK54,入力!AL54)))</f>
        <v/>
      </c>
      <c r="AD134" s="231" t="str">
        <f>IF(入力!AM54="","",入力!AM54)</f>
        <v/>
      </c>
      <c r="AE134" s="158" t="str">
        <f>IF(入力!AN54="","",入力!AN54)</f>
        <v/>
      </c>
      <c r="AF134" s="231" t="str">
        <f>IF(入力!AO54="","",入力!AO54)</f>
        <v/>
      </c>
      <c r="AG134" s="244" t="str">
        <f>IF(入力!AP54="","",入力!AP54)</f>
        <v/>
      </c>
      <c r="AH134" s="510" t="str">
        <f>IF(入力!AQ54="","",入力!AQ54)</f>
        <v/>
      </c>
      <c r="AI134" s="84" t="str">
        <f>IF(入力!AR54="","",入力!AR54)</f>
        <v/>
      </c>
      <c r="AJ134" s="354" t="str">
        <f>IF(入力!AS54="","",入力!AS54)</f>
        <v/>
      </c>
      <c r="AK134" s="158" t="str">
        <f>IF(入力!AT54="","",入力!AT54)</f>
        <v/>
      </c>
      <c r="AL134" s="160" t="str">
        <f>IF(入力!AU54="",IF(入力!AV54="","",入力!AV54),IF(入力!AV54="",入力!AU54,IF(入力!AU54&gt;入力!AV54,入力!AU54,入力!AV54)))</f>
        <v/>
      </c>
      <c r="AM134" s="283" t="str">
        <f>IF(入力!AW54="",IF(入力!AX54="","",入力!AX54),IF(入力!AX54="",入力!AW54,IF(入力!AW54&gt;入力!AX54,入力!AW54,入力!AX54)))</f>
        <v/>
      </c>
      <c r="AN134" s="199" t="str">
        <f>IF(入力!K54="","", IF(入力!AC54="","", IF(入力!Z54="","", K134/224*((X134-224)+(V134-224)))))</f>
        <v/>
      </c>
    </row>
    <row r="135" spans="1:40">
      <c r="A135" s="96">
        <f>IF(入力!A55="","",入力!A55)</f>
        <v>42</v>
      </c>
      <c r="B135" s="185" t="str">
        <f>IF(入力!B55="","",入力!B55)</f>
        <v/>
      </c>
      <c r="C135" s="185" t="str">
        <f>IF(入力!C55="","",入力!C55)</f>
        <v/>
      </c>
      <c r="D135" s="227" t="str">
        <f>IF(入力!D55="","",入力!D55)</f>
        <v/>
      </c>
      <c r="E135" s="418" t="str">
        <f>IF(入力!E55="", IF(D135="","",DATEDIF(D135,入力!$C$3,"Y")),入力!E55)</f>
        <v/>
      </c>
      <c r="F135" s="353" t="str">
        <f>IF(入力!F55="","",入力!F55)</f>
        <v/>
      </c>
      <c r="G135" s="185" t="str">
        <f>IF(入力!G55="","",入力!G55)</f>
        <v/>
      </c>
      <c r="H135" s="185" t="str">
        <f>IF(入力!H55="","",入力!H55)</f>
        <v/>
      </c>
      <c r="I135" s="353" t="str">
        <f>IF(入力!I55="","",入力!I55)</f>
        <v/>
      </c>
      <c r="J135" s="353" t="str">
        <f>IF(入力!J55="","",入力!J55)</f>
        <v/>
      </c>
      <c r="K135" s="159" t="str">
        <f>IF(入力!K55="","",入力!K55)</f>
        <v/>
      </c>
      <c r="L135" s="83" t="str">
        <f>IF(入力!L55="","",入力!L55)</f>
        <v/>
      </c>
      <c r="M135" s="205" t="str">
        <f>IF(OR(入力!M55="",入力!N55=""),"",((4.57/(1.0888-0.00153*(入力!M55+入力!N55))-4.142)*100))</f>
        <v/>
      </c>
      <c r="N135" s="83" t="str">
        <f>IF(OR(入力!L55="",入力!M55="",入力!N55=""),"",(入力!L55-(入力!L55*(4.57/(1.0888-0.00153*(入力!M55+入力!N55))-4.142)*100)/100))</f>
        <v/>
      </c>
      <c r="O135" s="83" t="str">
        <f>IF(入力!P55="", IF(入力!K55="","",入力!L55/POWER(入力!K55/100,2)),入力!P55)</f>
        <v/>
      </c>
      <c r="P135" s="83" t="str">
        <f>IF(入力!Q55="","",入力!Q55)</f>
        <v/>
      </c>
      <c r="Q135" s="189" t="str">
        <f>IF(入力!R55="","",入力!R55)</f>
        <v/>
      </c>
      <c r="R135" s="232" t="str">
        <f xml:space="preserve"> IF(入力!S55="",IF(入力!T55="","",入力!T55),IF(入力!T55="",入力!S55,IF(入力!S55&gt;入力!T55,入力!T55,入力!S55)))</f>
        <v/>
      </c>
      <c r="S135" s="487" t="str">
        <f>IF(入力!U55="",IF(入力!V55="","",入力!V55),IF(入力!V55="",入力!U55,IF(入力!U55&gt;入力!V55,入力!V55,入力!U55)))</f>
        <v/>
      </c>
      <c r="T135" s="226" t="str">
        <f>IF(入力!W55="",IF(入力!X55="","",入力!X55),IF(入力!X55="",入力!W55,IF(入力!W55&gt;入力!X55,入力!W55,入力!X55)))</f>
        <v/>
      </c>
      <c r="U135" s="234" t="str">
        <f>IF(入力!Y55="", IF(入力!W55="",IF(入力!X55="","",入力!X55-入力!Q55),IF(入力!X55="",入力!W55-入力!Q55,IF(入力!W55&gt;入力!X55,入力!W55-入力!Q55,入力!X55-入力!Q55))),入力!Y55)</f>
        <v/>
      </c>
      <c r="V135" s="234" t="str">
        <f>IF(入力!Z55="",IF(入力!AA55="","",入力!AA55),IF(入力!AA55="",入力!Z55,IF(入力!Z55&gt;入力!AA55,入力!Z55,入力!AA55)))</f>
        <v/>
      </c>
      <c r="W135" s="234" t="str">
        <f>IF(入力!AB55="", IF(入力!Z55="",IF(入力!AA55="","",入力!AA55-入力!Q55),IF(入力!AA55="",入力!Z55-入力!Q55,IF(入力!Z55&gt;入力!AA55,入力!Z55-入力!Q55,入力!AA55-入力!Q55))),入力!AB55)</f>
        <v/>
      </c>
      <c r="X135" s="234" t="str">
        <f>IF(入力!AC55="",IF(入力!AD55="","",入力!AD55),IF(入力!AD55="",入力!AC55,IF(入力!AC55&gt;入力!AD55,入力!AC55,入力!AD55)))</f>
        <v/>
      </c>
      <c r="Y135" s="234" t="str">
        <f>IF(入力!AE55="", IF(入力!AC55="",IF(入力!AD55="","",入力!AD55-入力!Q55),IF(入力!AD55="",入力!AC55-入力!Q55,IF(入力!AC55&gt;入力!AD55,入力!AC55-入力!Q55,入力!AD55-入力!Q55))),入力!AE55)</f>
        <v/>
      </c>
      <c r="Z135" s="234" t="str">
        <f>IF(入力!AF55="",IF(入力!AG55="","",入力!AG55),IF(入力!AG55="",入力!AF55,IF(入力!AF55&gt;入力!AG55,入力!AF55,入力!AG55)))</f>
        <v/>
      </c>
      <c r="AA135" s="234" t="str">
        <f>IF(入力!AH55="", IF(入力!AF55="",IF(入力!AG55="","",入力!AG55-入力!Q55),IF(入力!AG55="",入力!AF55-入力!Q55,IF(入力!AF55&gt;入力!AG55,入力!AF55-入力!Q55,入力!AG55-入力!Q55))),入力!AH55)</f>
        <v/>
      </c>
      <c r="AB135" s="126" t="str">
        <f>IF(入力!AI55="",IF(入力!AJ55="","",入力!AJ55),IF(入力!AJ55="",入力!AI55,IF(入力!AI55&gt;入力!AJ55,入力!AI55,入力!AJ55)))</f>
        <v/>
      </c>
      <c r="AC135" s="232" t="str">
        <f>IF(入力!AK55="",IF(入力!AL55="","",入力!AL55),IF(入力!AL55="",入力!AK55,IF(入力!AK55&gt;入力!AL55,入力!AK55,入力!AL55)))</f>
        <v/>
      </c>
      <c r="AD135" s="231" t="str">
        <f>IF(入力!AM55="","",入力!AM55)</f>
        <v/>
      </c>
      <c r="AE135" s="158" t="str">
        <f>IF(入力!AN55="","",入力!AN55)</f>
        <v/>
      </c>
      <c r="AF135" s="231" t="str">
        <f>IF(入力!AO55="","",入力!AO55)</f>
        <v/>
      </c>
      <c r="AG135" s="244" t="str">
        <f>IF(入力!AP55="","",入力!AP55)</f>
        <v/>
      </c>
      <c r="AH135" s="510" t="str">
        <f>IF(入力!AQ55="","",入力!AQ55)</f>
        <v/>
      </c>
      <c r="AI135" s="84" t="str">
        <f>IF(入力!AR55="","",入力!AR55)</f>
        <v/>
      </c>
      <c r="AJ135" s="354" t="str">
        <f>IF(入力!AS55="","",入力!AS55)</f>
        <v/>
      </c>
      <c r="AK135" s="158" t="str">
        <f>IF(入力!AT55="","",入力!AT55)</f>
        <v/>
      </c>
      <c r="AL135" s="160" t="str">
        <f>IF(入力!AU55="",IF(入力!AV55="","",入力!AV55),IF(入力!AV55="",入力!AU55,IF(入力!AU55&gt;入力!AV55,入力!AU55,入力!AV55)))</f>
        <v/>
      </c>
      <c r="AM135" s="283" t="str">
        <f>IF(入力!AW55="",IF(入力!AX55="","",入力!AX55),IF(入力!AX55="",入力!AW55,IF(入力!AW55&gt;入力!AX55,入力!AW55,入力!AX55)))</f>
        <v/>
      </c>
      <c r="AN135" s="199" t="str">
        <f>IF(入力!K55="","", IF(入力!AC55="","", IF(入力!Z55="","", K135/224*((X135-224)+(V135-224)))))</f>
        <v/>
      </c>
    </row>
    <row r="136" spans="1:40">
      <c r="A136" s="96">
        <f>IF(入力!A56="","",入力!A56)</f>
        <v>43</v>
      </c>
      <c r="B136" s="185" t="str">
        <f>IF(入力!B56="","",入力!B56)</f>
        <v/>
      </c>
      <c r="C136" s="185" t="str">
        <f>IF(入力!C56="","",入力!C56)</f>
        <v/>
      </c>
      <c r="D136" s="227" t="str">
        <f>IF(入力!D56="","",入力!D56)</f>
        <v/>
      </c>
      <c r="E136" s="418" t="str">
        <f>IF(入力!E56="", IF(D136="","",DATEDIF(D136,入力!$C$3,"Y")),入力!E56)</f>
        <v/>
      </c>
      <c r="F136" s="353" t="str">
        <f>IF(入力!F56="","",入力!F56)</f>
        <v/>
      </c>
      <c r="G136" s="185" t="str">
        <f>IF(入力!G56="","",入力!G56)</f>
        <v/>
      </c>
      <c r="H136" s="185" t="str">
        <f>IF(入力!H56="","",入力!H56)</f>
        <v/>
      </c>
      <c r="I136" s="353" t="str">
        <f>IF(入力!I56="","",入力!I56)</f>
        <v/>
      </c>
      <c r="J136" s="353" t="str">
        <f>IF(入力!J56="","",入力!J56)</f>
        <v/>
      </c>
      <c r="K136" s="159" t="str">
        <f>IF(入力!K56="","",入力!K56)</f>
        <v/>
      </c>
      <c r="L136" s="83" t="str">
        <f>IF(入力!L56="","",入力!L56)</f>
        <v/>
      </c>
      <c r="M136" s="205" t="str">
        <f>IF(OR(入力!M56="",入力!N56=""),"",((4.57/(1.0888-0.00153*(入力!M56+入力!N56))-4.142)*100))</f>
        <v/>
      </c>
      <c r="N136" s="83" t="str">
        <f>IF(OR(入力!L56="",入力!M56="",入力!N56=""),"",(入力!L56-(入力!L56*(4.57/(1.0888-0.00153*(入力!M56+入力!N56))-4.142)*100)/100))</f>
        <v/>
      </c>
      <c r="O136" s="83" t="str">
        <f>IF(入力!P56="", IF(入力!K56="","",入力!L56/POWER(入力!K56/100,2)),入力!P56)</f>
        <v/>
      </c>
      <c r="P136" s="83" t="str">
        <f>IF(入力!Q56="","",入力!Q56)</f>
        <v/>
      </c>
      <c r="Q136" s="189" t="str">
        <f>IF(入力!R56="","",入力!R56)</f>
        <v/>
      </c>
      <c r="R136" s="232" t="str">
        <f xml:space="preserve"> IF(入力!S56="",IF(入力!T56="","",入力!T56),IF(入力!T56="",入力!S56,IF(入力!S56&gt;入力!T56,入力!T56,入力!S56)))</f>
        <v/>
      </c>
      <c r="S136" s="487" t="str">
        <f>IF(入力!U56="",IF(入力!V56="","",入力!V56),IF(入力!V56="",入力!U56,IF(入力!U56&gt;入力!V56,入力!V56,入力!U56)))</f>
        <v/>
      </c>
      <c r="T136" s="226" t="str">
        <f>IF(入力!W56="",IF(入力!X56="","",入力!X56),IF(入力!X56="",入力!W56,IF(入力!W56&gt;入力!X56,入力!W56,入力!X56)))</f>
        <v/>
      </c>
      <c r="U136" s="234" t="str">
        <f>IF(入力!Y56="", IF(入力!W56="",IF(入力!X56="","",入力!X56-入力!Q56),IF(入力!X56="",入力!W56-入力!Q56,IF(入力!W56&gt;入力!X56,入力!W56-入力!Q56,入力!X56-入力!Q56))),入力!Y56)</f>
        <v/>
      </c>
      <c r="V136" s="234" t="str">
        <f>IF(入力!Z56="",IF(入力!AA56="","",入力!AA56),IF(入力!AA56="",入力!Z56,IF(入力!Z56&gt;入力!AA56,入力!Z56,入力!AA56)))</f>
        <v/>
      </c>
      <c r="W136" s="234" t="str">
        <f>IF(入力!AB56="", IF(入力!Z56="",IF(入力!AA56="","",入力!AA56-入力!Q56),IF(入力!AA56="",入力!Z56-入力!Q56,IF(入力!Z56&gt;入力!AA56,入力!Z56-入力!Q56,入力!AA56-入力!Q56))),入力!AB56)</f>
        <v/>
      </c>
      <c r="X136" s="234" t="str">
        <f>IF(入力!AC56="",IF(入力!AD56="","",入力!AD56),IF(入力!AD56="",入力!AC56,IF(入力!AC56&gt;入力!AD56,入力!AC56,入力!AD56)))</f>
        <v/>
      </c>
      <c r="Y136" s="234" t="str">
        <f>IF(入力!AE56="", IF(入力!AC56="",IF(入力!AD56="","",入力!AD56-入力!Q56),IF(入力!AD56="",入力!AC56-入力!Q56,IF(入力!AC56&gt;入力!AD56,入力!AC56-入力!Q56,入力!AD56-入力!Q56))),入力!AE56)</f>
        <v/>
      </c>
      <c r="Z136" s="234" t="str">
        <f>IF(入力!AF56="",IF(入力!AG56="","",入力!AG56),IF(入力!AG56="",入力!AF56,IF(入力!AF56&gt;入力!AG56,入力!AF56,入力!AG56)))</f>
        <v/>
      </c>
      <c r="AA136" s="234" t="str">
        <f>IF(入力!AH56="", IF(入力!AF56="",IF(入力!AG56="","",入力!AG56-入力!Q56),IF(入力!AG56="",入力!AF56-入力!Q56,IF(入力!AF56&gt;入力!AG56,入力!AF56-入力!Q56,入力!AG56-入力!Q56))),入力!AH56)</f>
        <v/>
      </c>
      <c r="AB136" s="126" t="str">
        <f>IF(入力!AI56="",IF(入力!AJ56="","",入力!AJ56),IF(入力!AJ56="",入力!AI56,IF(入力!AI56&gt;入力!AJ56,入力!AI56,入力!AJ56)))</f>
        <v/>
      </c>
      <c r="AC136" s="232" t="str">
        <f>IF(入力!AK56="",IF(入力!AL56="","",入力!AL56),IF(入力!AL56="",入力!AK56,IF(入力!AK56&gt;入力!AL56,入力!AK56,入力!AL56)))</f>
        <v/>
      </c>
      <c r="AD136" s="231" t="str">
        <f>IF(入力!AM56="","",入力!AM56)</f>
        <v/>
      </c>
      <c r="AE136" s="158" t="str">
        <f>IF(入力!AN56="","",入力!AN56)</f>
        <v/>
      </c>
      <c r="AF136" s="231" t="str">
        <f>IF(入力!AO56="","",入力!AO56)</f>
        <v/>
      </c>
      <c r="AG136" s="244" t="str">
        <f>IF(入力!AP56="","",入力!AP56)</f>
        <v/>
      </c>
      <c r="AH136" s="510" t="str">
        <f>IF(入力!AQ56="","",入力!AQ56)</f>
        <v/>
      </c>
      <c r="AI136" s="84" t="str">
        <f>IF(入力!AR56="","",入力!AR56)</f>
        <v/>
      </c>
      <c r="AJ136" s="354" t="str">
        <f>IF(入力!AS56="","",入力!AS56)</f>
        <v/>
      </c>
      <c r="AK136" s="158" t="str">
        <f>IF(入力!AT56="","",入力!AT56)</f>
        <v/>
      </c>
      <c r="AL136" s="160" t="str">
        <f>IF(入力!AU56="",IF(入力!AV56="","",入力!AV56),IF(入力!AV56="",入力!AU56,IF(入力!AU56&gt;入力!AV56,入力!AU56,入力!AV56)))</f>
        <v/>
      </c>
      <c r="AM136" s="283" t="str">
        <f>IF(入力!AW56="",IF(入力!AX56="","",入力!AX56),IF(入力!AX56="",入力!AW56,IF(入力!AW56&gt;入力!AX56,入力!AW56,入力!AX56)))</f>
        <v/>
      </c>
      <c r="AN136" s="199" t="str">
        <f>IF(入力!K56="","", IF(入力!AC56="","", IF(入力!Z56="","", K136/224*((X136-224)+(V136-224)))))</f>
        <v/>
      </c>
    </row>
    <row r="137" spans="1:40">
      <c r="A137" s="96">
        <f>IF(入力!A57="","",入力!A57)</f>
        <v>44</v>
      </c>
      <c r="B137" s="185" t="str">
        <f>IF(入力!B57="","",入力!B57)</f>
        <v/>
      </c>
      <c r="C137" s="185" t="str">
        <f>IF(入力!C57="","",入力!C57)</f>
        <v/>
      </c>
      <c r="D137" s="227" t="str">
        <f>IF(入力!D57="","",入力!D57)</f>
        <v/>
      </c>
      <c r="E137" s="418" t="str">
        <f>IF(入力!E57="", IF(D137="","",DATEDIF(D137,入力!$C$3,"Y")),入力!E57)</f>
        <v/>
      </c>
      <c r="F137" s="353" t="str">
        <f>IF(入力!F57="","",入力!F57)</f>
        <v/>
      </c>
      <c r="G137" s="185" t="str">
        <f>IF(入力!G57="","",入力!G57)</f>
        <v/>
      </c>
      <c r="H137" s="185" t="str">
        <f>IF(入力!H57="","",入力!H57)</f>
        <v/>
      </c>
      <c r="I137" s="353" t="str">
        <f>IF(入力!I57="","",入力!I57)</f>
        <v/>
      </c>
      <c r="J137" s="353" t="str">
        <f>IF(入力!J57="","",入力!J57)</f>
        <v/>
      </c>
      <c r="K137" s="159" t="str">
        <f>IF(入力!K57="","",入力!K57)</f>
        <v/>
      </c>
      <c r="L137" s="83" t="str">
        <f>IF(入力!L57="","",入力!L57)</f>
        <v/>
      </c>
      <c r="M137" s="205" t="str">
        <f>IF(OR(入力!M57="",入力!N57=""),"",((4.57/(1.0888-0.00153*(入力!M57+入力!N57))-4.142)*100))</f>
        <v/>
      </c>
      <c r="N137" s="83" t="str">
        <f>IF(OR(入力!L57="",入力!M57="",入力!N57=""),"",(入力!L57-(入力!L57*(4.57/(1.0888-0.00153*(入力!M57+入力!N57))-4.142)*100)/100))</f>
        <v/>
      </c>
      <c r="O137" s="83" t="str">
        <f>IF(入力!P57="", IF(入力!K57="","",入力!L57/POWER(入力!K57/100,2)),入力!P57)</f>
        <v/>
      </c>
      <c r="P137" s="83" t="str">
        <f>IF(入力!Q57="","",入力!Q57)</f>
        <v/>
      </c>
      <c r="Q137" s="189" t="str">
        <f>IF(入力!R57="","",入力!R57)</f>
        <v/>
      </c>
      <c r="R137" s="232" t="str">
        <f xml:space="preserve"> IF(入力!S57="",IF(入力!T57="","",入力!T57),IF(入力!T57="",入力!S57,IF(入力!S57&gt;入力!T57,入力!T57,入力!S57)))</f>
        <v/>
      </c>
      <c r="S137" s="487" t="str">
        <f>IF(入力!U57="",IF(入力!V57="","",入力!V57),IF(入力!V57="",入力!U57,IF(入力!U57&gt;入力!V57,入力!V57,入力!U57)))</f>
        <v/>
      </c>
      <c r="T137" s="226" t="str">
        <f>IF(入力!W57="",IF(入力!X57="","",入力!X57),IF(入力!X57="",入力!W57,IF(入力!W57&gt;入力!X57,入力!W57,入力!X57)))</f>
        <v/>
      </c>
      <c r="U137" s="234" t="str">
        <f>IF(入力!Y57="", IF(入力!W57="",IF(入力!X57="","",入力!X57-入力!Q57),IF(入力!X57="",入力!W57-入力!Q57,IF(入力!W57&gt;入力!X57,入力!W57-入力!Q57,入力!X57-入力!Q57))),入力!Y57)</f>
        <v/>
      </c>
      <c r="V137" s="234" t="str">
        <f>IF(入力!Z57="",IF(入力!AA57="","",入力!AA57),IF(入力!AA57="",入力!Z57,IF(入力!Z57&gt;入力!AA57,入力!Z57,入力!AA57)))</f>
        <v/>
      </c>
      <c r="W137" s="234" t="str">
        <f>IF(入力!AB57="", IF(入力!Z57="",IF(入力!AA57="","",入力!AA57-入力!Q57),IF(入力!AA57="",入力!Z57-入力!Q57,IF(入力!Z57&gt;入力!AA57,入力!Z57-入力!Q57,入力!AA57-入力!Q57))),入力!AB57)</f>
        <v/>
      </c>
      <c r="X137" s="234" t="str">
        <f>IF(入力!AC57="",IF(入力!AD57="","",入力!AD57),IF(入力!AD57="",入力!AC57,IF(入力!AC57&gt;入力!AD57,入力!AC57,入力!AD57)))</f>
        <v/>
      </c>
      <c r="Y137" s="234" t="str">
        <f>IF(入力!AE57="", IF(入力!AC57="",IF(入力!AD57="","",入力!AD57-入力!Q57),IF(入力!AD57="",入力!AC57-入力!Q57,IF(入力!AC57&gt;入力!AD57,入力!AC57-入力!Q57,入力!AD57-入力!Q57))),入力!AE57)</f>
        <v/>
      </c>
      <c r="Z137" s="234" t="str">
        <f>IF(入力!AF57="",IF(入力!AG57="","",入力!AG57),IF(入力!AG57="",入力!AF57,IF(入力!AF57&gt;入力!AG57,入力!AF57,入力!AG57)))</f>
        <v/>
      </c>
      <c r="AA137" s="234" t="str">
        <f>IF(入力!AH57="", IF(入力!AF57="",IF(入力!AG57="","",入力!AG57-入力!Q57),IF(入力!AG57="",入力!AF57-入力!Q57,IF(入力!AF57&gt;入力!AG57,入力!AF57-入力!Q57,入力!AG57-入力!Q57))),入力!AH57)</f>
        <v/>
      </c>
      <c r="AB137" s="126" t="str">
        <f>IF(入力!AI57="",IF(入力!AJ57="","",入力!AJ57),IF(入力!AJ57="",入力!AI57,IF(入力!AI57&gt;入力!AJ57,入力!AI57,入力!AJ57)))</f>
        <v/>
      </c>
      <c r="AC137" s="232" t="str">
        <f>IF(入力!AK57="",IF(入力!AL57="","",入力!AL57),IF(入力!AL57="",入力!AK57,IF(入力!AK57&gt;入力!AL57,入力!AK57,入力!AL57)))</f>
        <v/>
      </c>
      <c r="AD137" s="231" t="str">
        <f>IF(入力!AM57="","",入力!AM57)</f>
        <v/>
      </c>
      <c r="AE137" s="158" t="str">
        <f>IF(入力!AN57="","",入力!AN57)</f>
        <v/>
      </c>
      <c r="AF137" s="231" t="str">
        <f>IF(入力!AO57="","",入力!AO57)</f>
        <v/>
      </c>
      <c r="AG137" s="244" t="str">
        <f>IF(入力!AP57="","",入力!AP57)</f>
        <v/>
      </c>
      <c r="AH137" s="510" t="str">
        <f>IF(入力!AQ57="","",入力!AQ57)</f>
        <v/>
      </c>
      <c r="AI137" s="84" t="str">
        <f>IF(入力!AR57="","",入力!AR57)</f>
        <v/>
      </c>
      <c r="AJ137" s="354" t="str">
        <f>IF(入力!AS57="","",入力!AS57)</f>
        <v/>
      </c>
      <c r="AK137" s="158" t="str">
        <f>IF(入力!AT57="","",入力!AT57)</f>
        <v/>
      </c>
      <c r="AL137" s="160" t="str">
        <f>IF(入力!AU57="",IF(入力!AV57="","",入力!AV57),IF(入力!AV57="",入力!AU57,IF(入力!AU57&gt;入力!AV57,入力!AU57,入力!AV57)))</f>
        <v/>
      </c>
      <c r="AM137" s="283" t="str">
        <f>IF(入力!AW57="",IF(入力!AX57="","",入力!AX57),IF(入力!AX57="",入力!AW57,IF(入力!AW57&gt;入力!AX57,入力!AW57,入力!AX57)))</f>
        <v/>
      </c>
      <c r="AN137" s="199" t="str">
        <f>IF(入力!K57="","", IF(入力!AC57="","", IF(入力!Z57="","", K137/224*((X137-224)+(V137-224)))))</f>
        <v/>
      </c>
    </row>
    <row r="138" spans="1:40">
      <c r="A138" s="96">
        <f>IF(入力!A58="","",入力!A58)</f>
        <v>45</v>
      </c>
      <c r="B138" s="185" t="str">
        <f>IF(入力!B58="","",入力!B58)</f>
        <v/>
      </c>
      <c r="C138" s="185" t="str">
        <f>IF(入力!C58="","",入力!C58)</f>
        <v/>
      </c>
      <c r="D138" s="227" t="str">
        <f>IF(入力!D58="","",入力!D58)</f>
        <v/>
      </c>
      <c r="E138" s="418" t="str">
        <f>IF(入力!E58="", IF(D138="","",DATEDIF(D138,入力!$C$3,"Y")),入力!E58)</f>
        <v/>
      </c>
      <c r="F138" s="353" t="str">
        <f>IF(入力!F58="","",入力!F58)</f>
        <v/>
      </c>
      <c r="G138" s="185" t="str">
        <f>IF(入力!G58="","",入力!G58)</f>
        <v/>
      </c>
      <c r="H138" s="185" t="str">
        <f>IF(入力!H58="","",入力!H58)</f>
        <v/>
      </c>
      <c r="I138" s="353" t="str">
        <f>IF(入力!I58="","",入力!I58)</f>
        <v/>
      </c>
      <c r="J138" s="353" t="str">
        <f>IF(入力!J58="","",入力!J58)</f>
        <v/>
      </c>
      <c r="K138" s="159" t="str">
        <f>IF(入力!K58="","",入力!K58)</f>
        <v/>
      </c>
      <c r="L138" s="83" t="str">
        <f>IF(入力!L58="","",入力!L58)</f>
        <v/>
      </c>
      <c r="M138" s="205" t="str">
        <f>IF(OR(入力!M58="",入力!N58=""),"",((4.57/(1.0888-0.00153*(入力!M58+入力!N58))-4.142)*100))</f>
        <v/>
      </c>
      <c r="N138" s="83" t="str">
        <f>IF(OR(入力!L58="",入力!M58="",入力!N58=""),"",(入力!L58-(入力!L58*(4.57/(1.0888-0.00153*(入力!M58+入力!N58))-4.142)*100)/100))</f>
        <v/>
      </c>
      <c r="O138" s="83" t="str">
        <f>IF(入力!P58="", IF(入力!K58="","",入力!L58/POWER(入力!K58/100,2)),入力!P58)</f>
        <v/>
      </c>
      <c r="P138" s="83" t="str">
        <f>IF(入力!Q58="","",入力!Q58)</f>
        <v/>
      </c>
      <c r="Q138" s="189" t="str">
        <f>IF(入力!R58="","",入力!R58)</f>
        <v/>
      </c>
      <c r="R138" s="232" t="str">
        <f xml:space="preserve"> IF(入力!S58="",IF(入力!T58="","",入力!T58),IF(入力!T58="",入力!S58,IF(入力!S58&gt;入力!T58,入力!T58,入力!S58)))</f>
        <v/>
      </c>
      <c r="S138" s="487" t="str">
        <f>IF(入力!U58="",IF(入力!V58="","",入力!V58),IF(入力!V58="",入力!U58,IF(入力!U58&gt;入力!V58,入力!V58,入力!U58)))</f>
        <v/>
      </c>
      <c r="T138" s="226" t="str">
        <f>IF(入力!W58="",IF(入力!X58="","",入力!X58),IF(入力!X58="",入力!W58,IF(入力!W58&gt;入力!X58,入力!W58,入力!X58)))</f>
        <v/>
      </c>
      <c r="U138" s="234" t="str">
        <f>IF(入力!Y58="", IF(入力!W58="",IF(入力!X58="","",入力!X58-入力!Q58),IF(入力!X58="",入力!W58-入力!Q58,IF(入力!W58&gt;入力!X58,入力!W58-入力!Q58,入力!X58-入力!Q58))),入力!Y58)</f>
        <v/>
      </c>
      <c r="V138" s="234" t="str">
        <f>IF(入力!Z58="",IF(入力!AA58="","",入力!AA58),IF(入力!AA58="",入力!Z58,IF(入力!Z58&gt;入力!AA58,入力!Z58,入力!AA58)))</f>
        <v/>
      </c>
      <c r="W138" s="234" t="str">
        <f>IF(入力!AB58="", IF(入力!Z58="",IF(入力!AA58="","",入力!AA58-入力!Q58),IF(入力!AA58="",入力!Z58-入力!Q58,IF(入力!Z58&gt;入力!AA58,入力!Z58-入力!Q58,入力!AA58-入力!Q58))),入力!AB58)</f>
        <v/>
      </c>
      <c r="X138" s="234" t="str">
        <f>IF(入力!AC58="",IF(入力!AD58="","",入力!AD58),IF(入力!AD58="",入力!AC58,IF(入力!AC58&gt;入力!AD58,入力!AC58,入力!AD58)))</f>
        <v/>
      </c>
      <c r="Y138" s="234" t="str">
        <f>IF(入力!AE58="", IF(入力!AC58="",IF(入力!AD58="","",入力!AD58-入力!Q58),IF(入力!AD58="",入力!AC58-入力!Q58,IF(入力!AC58&gt;入力!AD58,入力!AC58-入力!Q58,入力!AD58-入力!Q58))),入力!AE58)</f>
        <v/>
      </c>
      <c r="Z138" s="234" t="str">
        <f>IF(入力!AF58="",IF(入力!AG58="","",入力!AG58),IF(入力!AG58="",入力!AF58,IF(入力!AF58&gt;入力!AG58,入力!AF58,入力!AG58)))</f>
        <v/>
      </c>
      <c r="AA138" s="234" t="str">
        <f>IF(入力!AH58="", IF(入力!AF58="",IF(入力!AG58="","",入力!AG58-入力!Q58),IF(入力!AG58="",入力!AF58-入力!Q58,IF(入力!AF58&gt;入力!AG58,入力!AF58-入力!Q58,入力!AG58-入力!Q58))),入力!AH58)</f>
        <v/>
      </c>
      <c r="AB138" s="126" t="str">
        <f>IF(入力!AI58="",IF(入力!AJ58="","",入力!AJ58),IF(入力!AJ58="",入力!AI58,IF(入力!AI58&gt;入力!AJ58,入力!AI58,入力!AJ58)))</f>
        <v/>
      </c>
      <c r="AC138" s="232" t="str">
        <f>IF(入力!AK58="",IF(入力!AL58="","",入力!AL58),IF(入力!AL58="",入力!AK58,IF(入力!AK58&gt;入力!AL58,入力!AK58,入力!AL58)))</f>
        <v/>
      </c>
      <c r="AD138" s="231" t="str">
        <f>IF(入力!AM58="","",入力!AM58)</f>
        <v/>
      </c>
      <c r="AE138" s="158" t="str">
        <f>IF(入力!AN58="","",入力!AN58)</f>
        <v/>
      </c>
      <c r="AF138" s="231" t="str">
        <f>IF(入力!AO58="","",入力!AO58)</f>
        <v/>
      </c>
      <c r="AG138" s="244" t="str">
        <f>IF(入力!AP58="","",入力!AP58)</f>
        <v/>
      </c>
      <c r="AH138" s="510" t="str">
        <f>IF(入力!AQ58="","",入力!AQ58)</f>
        <v/>
      </c>
      <c r="AI138" s="84" t="str">
        <f>IF(入力!AR58="","",入力!AR58)</f>
        <v/>
      </c>
      <c r="AJ138" s="354" t="str">
        <f>IF(入力!AS58="","",入力!AS58)</f>
        <v/>
      </c>
      <c r="AK138" s="158" t="str">
        <f>IF(入力!AT58="","",入力!AT58)</f>
        <v/>
      </c>
      <c r="AL138" s="160" t="str">
        <f>IF(入力!AU58="",IF(入力!AV58="","",入力!AV58),IF(入力!AV58="",入力!AU58,IF(入力!AU58&gt;入力!AV58,入力!AU58,入力!AV58)))</f>
        <v/>
      </c>
      <c r="AM138" s="283" t="str">
        <f>IF(入力!AW58="",IF(入力!AX58="","",入力!AX58),IF(入力!AX58="",入力!AW58,IF(入力!AW58&gt;入力!AX58,入力!AW58,入力!AX58)))</f>
        <v/>
      </c>
      <c r="AN138" s="199" t="str">
        <f>IF(入力!K58="","", IF(入力!AC58="","", IF(入力!Z58="","", K138/224*((X138-224)+(V138-224)))))</f>
        <v/>
      </c>
    </row>
    <row r="139" spans="1:40">
      <c r="A139" s="96">
        <f>IF(入力!A59="","",入力!A59)</f>
        <v>46</v>
      </c>
      <c r="B139" s="185" t="str">
        <f>IF(入力!B59="","",入力!B59)</f>
        <v/>
      </c>
      <c r="C139" s="185" t="str">
        <f>IF(入力!C59="","",入力!C59)</f>
        <v/>
      </c>
      <c r="D139" s="227" t="str">
        <f>IF(入力!D59="","",入力!D59)</f>
        <v/>
      </c>
      <c r="E139" s="418" t="str">
        <f>IF(入力!E59="", IF(D139="","",DATEDIF(D139,入力!$C$3,"Y")),入力!E59)</f>
        <v/>
      </c>
      <c r="F139" s="353" t="str">
        <f>IF(入力!F59="","",入力!F59)</f>
        <v/>
      </c>
      <c r="G139" s="185" t="str">
        <f>IF(入力!G59="","",入力!G59)</f>
        <v/>
      </c>
      <c r="H139" s="185" t="str">
        <f>IF(入力!H59="","",入力!H59)</f>
        <v/>
      </c>
      <c r="I139" s="353" t="str">
        <f>IF(入力!I59="","",入力!I59)</f>
        <v/>
      </c>
      <c r="J139" s="353" t="str">
        <f>IF(入力!J59="","",入力!J59)</f>
        <v/>
      </c>
      <c r="K139" s="159" t="str">
        <f>IF(入力!K59="","",入力!K59)</f>
        <v/>
      </c>
      <c r="L139" s="83" t="str">
        <f>IF(入力!L59="","",入力!L59)</f>
        <v/>
      </c>
      <c r="M139" s="205" t="str">
        <f>IF(OR(入力!M59="",入力!N59=""),"",((4.57/(1.0888-0.00153*(入力!M59+入力!N59))-4.142)*100))</f>
        <v/>
      </c>
      <c r="N139" s="83" t="str">
        <f>IF(OR(入力!L59="",入力!M59="",入力!N59=""),"",(入力!L59-(入力!L59*(4.57/(1.0888-0.00153*(入力!M59+入力!N59))-4.142)*100)/100))</f>
        <v/>
      </c>
      <c r="O139" s="83" t="str">
        <f>IF(入力!P59="", IF(入力!K59="","",入力!L59/POWER(入力!K59/100,2)),入力!P59)</f>
        <v/>
      </c>
      <c r="P139" s="83" t="str">
        <f>IF(入力!Q59="","",入力!Q59)</f>
        <v/>
      </c>
      <c r="Q139" s="189" t="str">
        <f>IF(入力!R59="","",入力!R59)</f>
        <v/>
      </c>
      <c r="R139" s="232" t="str">
        <f xml:space="preserve"> IF(入力!S59="",IF(入力!T59="","",入力!T59),IF(入力!T59="",入力!S59,IF(入力!S59&gt;入力!T59,入力!T59,入力!S59)))</f>
        <v/>
      </c>
      <c r="S139" s="487" t="str">
        <f>IF(入力!U59="",IF(入力!V59="","",入力!V59),IF(入力!V59="",入力!U59,IF(入力!U59&gt;入力!V59,入力!V59,入力!U59)))</f>
        <v/>
      </c>
      <c r="T139" s="226" t="str">
        <f>IF(入力!W59="",IF(入力!X59="","",入力!X59),IF(入力!X59="",入力!W59,IF(入力!W59&gt;入力!X59,入力!W59,入力!X59)))</f>
        <v/>
      </c>
      <c r="U139" s="234" t="str">
        <f>IF(入力!Y59="", IF(入力!W59="",IF(入力!X59="","",入力!X59-入力!Q59),IF(入力!X59="",入力!W59-入力!Q59,IF(入力!W59&gt;入力!X59,入力!W59-入力!Q59,入力!X59-入力!Q59))),入力!Y59)</f>
        <v/>
      </c>
      <c r="V139" s="234" t="str">
        <f>IF(入力!Z59="",IF(入力!AA59="","",入力!AA59),IF(入力!AA59="",入力!Z59,IF(入力!Z59&gt;入力!AA59,入力!Z59,入力!AA59)))</f>
        <v/>
      </c>
      <c r="W139" s="234" t="str">
        <f>IF(入力!AB59="", IF(入力!Z59="",IF(入力!AA59="","",入力!AA59-入力!Q59),IF(入力!AA59="",入力!Z59-入力!Q59,IF(入力!Z59&gt;入力!AA59,入力!Z59-入力!Q59,入力!AA59-入力!Q59))),入力!AB59)</f>
        <v/>
      </c>
      <c r="X139" s="234" t="str">
        <f>IF(入力!AC59="",IF(入力!AD59="","",入力!AD59),IF(入力!AD59="",入力!AC59,IF(入力!AC59&gt;入力!AD59,入力!AC59,入力!AD59)))</f>
        <v/>
      </c>
      <c r="Y139" s="234" t="str">
        <f>IF(入力!AE59="", IF(入力!AC59="",IF(入力!AD59="","",入力!AD59-入力!Q59),IF(入力!AD59="",入力!AC59-入力!Q59,IF(入力!AC59&gt;入力!AD59,入力!AC59-入力!Q59,入力!AD59-入力!Q59))),入力!AE59)</f>
        <v/>
      </c>
      <c r="Z139" s="234" t="str">
        <f>IF(入力!AF59="",IF(入力!AG59="","",入力!AG59),IF(入力!AG59="",入力!AF59,IF(入力!AF59&gt;入力!AG59,入力!AF59,入力!AG59)))</f>
        <v/>
      </c>
      <c r="AA139" s="234" t="str">
        <f>IF(入力!AH59="", IF(入力!AF59="",IF(入力!AG59="","",入力!AG59-入力!Q59),IF(入力!AG59="",入力!AF59-入力!Q59,IF(入力!AF59&gt;入力!AG59,入力!AF59-入力!Q59,入力!AG59-入力!Q59))),入力!AH59)</f>
        <v/>
      </c>
      <c r="AB139" s="126" t="str">
        <f>IF(入力!AI59="",IF(入力!AJ59="","",入力!AJ59),IF(入力!AJ59="",入力!AI59,IF(入力!AI59&gt;入力!AJ59,入力!AI59,入力!AJ59)))</f>
        <v/>
      </c>
      <c r="AC139" s="232" t="str">
        <f>IF(入力!AK59="",IF(入力!AL59="","",入力!AL59),IF(入力!AL59="",入力!AK59,IF(入力!AK59&gt;入力!AL59,入力!AK59,入力!AL59)))</f>
        <v/>
      </c>
      <c r="AD139" s="231" t="str">
        <f>IF(入力!AM59="","",入力!AM59)</f>
        <v/>
      </c>
      <c r="AE139" s="158" t="str">
        <f>IF(入力!AN59="","",入力!AN59)</f>
        <v/>
      </c>
      <c r="AF139" s="231" t="str">
        <f>IF(入力!AO59="","",入力!AO59)</f>
        <v/>
      </c>
      <c r="AG139" s="244" t="str">
        <f>IF(入力!AP59="","",入力!AP59)</f>
        <v/>
      </c>
      <c r="AH139" s="510" t="str">
        <f>IF(入力!AQ59="","",入力!AQ59)</f>
        <v/>
      </c>
      <c r="AI139" s="84" t="str">
        <f>IF(入力!AR59="","",入力!AR59)</f>
        <v/>
      </c>
      <c r="AJ139" s="354" t="str">
        <f>IF(入力!AS59="","",入力!AS59)</f>
        <v/>
      </c>
      <c r="AK139" s="158" t="str">
        <f>IF(入力!AT59="","",入力!AT59)</f>
        <v/>
      </c>
      <c r="AL139" s="160" t="str">
        <f>IF(入力!AU59="",IF(入力!AV59="","",入力!AV59),IF(入力!AV59="",入力!AU59,IF(入力!AU59&gt;入力!AV59,入力!AU59,入力!AV59)))</f>
        <v/>
      </c>
      <c r="AM139" s="283" t="str">
        <f>IF(入力!AW59="",IF(入力!AX59="","",入力!AX59),IF(入力!AX59="",入力!AW59,IF(入力!AW59&gt;入力!AX59,入力!AW59,入力!AX59)))</f>
        <v/>
      </c>
      <c r="AN139" s="199" t="str">
        <f>IF(入力!K59="","", IF(入力!AC59="","", IF(入力!Z59="","", K139/224*((X139-224)+(V139-224)))))</f>
        <v/>
      </c>
    </row>
    <row r="140" spans="1:40">
      <c r="A140" s="96">
        <f>IF(入力!A60="","",入力!A60)</f>
        <v>47</v>
      </c>
      <c r="B140" s="185" t="str">
        <f>IF(入力!B60="","",入力!B60)</f>
        <v/>
      </c>
      <c r="C140" s="185" t="str">
        <f>IF(入力!C60="","",入力!C60)</f>
        <v/>
      </c>
      <c r="D140" s="227" t="str">
        <f>IF(入力!D60="","",入力!D60)</f>
        <v/>
      </c>
      <c r="E140" s="418" t="str">
        <f>IF(入力!E60="", IF(D140="","",DATEDIF(D140,入力!$C$3,"Y")),入力!E60)</f>
        <v/>
      </c>
      <c r="F140" s="353" t="str">
        <f>IF(入力!F60="","",入力!F60)</f>
        <v/>
      </c>
      <c r="G140" s="185" t="str">
        <f>IF(入力!G60="","",入力!G60)</f>
        <v/>
      </c>
      <c r="H140" s="185" t="str">
        <f>IF(入力!H60="","",入力!H60)</f>
        <v/>
      </c>
      <c r="I140" s="353" t="str">
        <f>IF(入力!I60="","",入力!I60)</f>
        <v/>
      </c>
      <c r="J140" s="353" t="str">
        <f>IF(入力!J60="","",入力!J60)</f>
        <v/>
      </c>
      <c r="K140" s="159" t="str">
        <f>IF(入力!K60="","",入力!K60)</f>
        <v/>
      </c>
      <c r="L140" s="83" t="str">
        <f>IF(入力!L60="","",入力!L60)</f>
        <v/>
      </c>
      <c r="M140" s="205" t="str">
        <f>IF(OR(入力!M60="",入力!N60=""),"",((4.57/(1.0888-0.00153*(入力!M60+入力!N60))-4.142)*100))</f>
        <v/>
      </c>
      <c r="N140" s="83" t="str">
        <f>IF(OR(入力!L60="",入力!M60="",入力!N60=""),"",(入力!L60-(入力!L60*(4.57/(1.0888-0.00153*(入力!M60+入力!N60))-4.142)*100)/100))</f>
        <v/>
      </c>
      <c r="O140" s="83" t="str">
        <f>IF(入力!P60="", IF(入力!K60="","",入力!L60/POWER(入力!K60/100,2)),入力!P60)</f>
        <v/>
      </c>
      <c r="P140" s="83" t="str">
        <f>IF(入力!Q60="","",入力!Q60)</f>
        <v/>
      </c>
      <c r="Q140" s="189" t="str">
        <f>IF(入力!R60="","",入力!R60)</f>
        <v/>
      </c>
      <c r="R140" s="232" t="str">
        <f xml:space="preserve"> IF(入力!S60="",IF(入力!T60="","",入力!T60),IF(入力!T60="",入力!S60,IF(入力!S60&gt;入力!T60,入力!T60,入力!S60)))</f>
        <v/>
      </c>
      <c r="S140" s="487" t="str">
        <f>IF(入力!U60="",IF(入力!V60="","",入力!V60),IF(入力!V60="",入力!U60,IF(入力!U60&gt;入力!V60,入力!V60,入力!U60)))</f>
        <v/>
      </c>
      <c r="T140" s="226" t="str">
        <f>IF(入力!W60="",IF(入力!X60="","",入力!X60),IF(入力!X60="",入力!W60,IF(入力!W60&gt;入力!X60,入力!W60,入力!X60)))</f>
        <v/>
      </c>
      <c r="U140" s="234" t="str">
        <f>IF(入力!Y60="", IF(入力!W60="",IF(入力!X60="","",入力!X60-入力!Q60),IF(入力!X60="",入力!W60-入力!Q60,IF(入力!W60&gt;入力!X60,入力!W60-入力!Q60,入力!X60-入力!Q60))),入力!Y60)</f>
        <v/>
      </c>
      <c r="V140" s="234" t="str">
        <f>IF(入力!Z60="",IF(入力!AA60="","",入力!AA60),IF(入力!AA60="",入力!Z60,IF(入力!Z60&gt;入力!AA60,入力!Z60,入力!AA60)))</f>
        <v/>
      </c>
      <c r="W140" s="234" t="str">
        <f>IF(入力!AB60="", IF(入力!Z60="",IF(入力!AA60="","",入力!AA60-入力!Q60),IF(入力!AA60="",入力!Z60-入力!Q60,IF(入力!Z60&gt;入力!AA60,入力!Z60-入力!Q60,入力!AA60-入力!Q60))),入力!AB60)</f>
        <v/>
      </c>
      <c r="X140" s="234" t="str">
        <f>IF(入力!AC60="",IF(入力!AD60="","",入力!AD60),IF(入力!AD60="",入力!AC60,IF(入力!AC60&gt;入力!AD60,入力!AC60,入力!AD60)))</f>
        <v/>
      </c>
      <c r="Y140" s="234" t="str">
        <f>IF(入力!AE60="", IF(入力!AC60="",IF(入力!AD60="","",入力!AD60-入力!Q60),IF(入力!AD60="",入力!AC60-入力!Q60,IF(入力!AC60&gt;入力!AD60,入力!AC60-入力!Q60,入力!AD60-入力!Q60))),入力!AE60)</f>
        <v/>
      </c>
      <c r="Z140" s="234" t="str">
        <f>IF(入力!AF60="",IF(入力!AG60="","",入力!AG60),IF(入力!AG60="",入力!AF60,IF(入力!AF60&gt;入力!AG60,入力!AF60,入力!AG60)))</f>
        <v/>
      </c>
      <c r="AA140" s="234" t="str">
        <f>IF(入力!AH60="", IF(入力!AF60="",IF(入力!AG60="","",入力!AG60-入力!Q60),IF(入力!AG60="",入力!AF60-入力!Q60,IF(入力!AF60&gt;入力!AG60,入力!AF60-入力!Q60,入力!AG60-入力!Q60))),入力!AH60)</f>
        <v/>
      </c>
      <c r="AB140" s="126" t="str">
        <f>IF(入力!AI60="",IF(入力!AJ60="","",入力!AJ60),IF(入力!AJ60="",入力!AI60,IF(入力!AI60&gt;入力!AJ60,入力!AI60,入力!AJ60)))</f>
        <v/>
      </c>
      <c r="AC140" s="232" t="str">
        <f>IF(入力!AK60="",IF(入力!AL60="","",入力!AL60),IF(入力!AL60="",入力!AK60,IF(入力!AK60&gt;入力!AL60,入力!AK60,入力!AL60)))</f>
        <v/>
      </c>
      <c r="AD140" s="231" t="str">
        <f>IF(入力!AM60="","",入力!AM60)</f>
        <v/>
      </c>
      <c r="AE140" s="158" t="str">
        <f>IF(入力!AN60="","",入力!AN60)</f>
        <v/>
      </c>
      <c r="AF140" s="231" t="str">
        <f>IF(入力!AO60="","",入力!AO60)</f>
        <v/>
      </c>
      <c r="AG140" s="244" t="str">
        <f>IF(入力!AP60="","",入力!AP60)</f>
        <v/>
      </c>
      <c r="AH140" s="510" t="str">
        <f>IF(入力!AQ60="","",入力!AQ60)</f>
        <v/>
      </c>
      <c r="AI140" s="84" t="str">
        <f>IF(入力!AR60="","",入力!AR60)</f>
        <v/>
      </c>
      <c r="AJ140" s="354" t="str">
        <f>IF(入力!AS60="","",入力!AS60)</f>
        <v/>
      </c>
      <c r="AK140" s="158" t="str">
        <f>IF(入力!AT60="","",入力!AT60)</f>
        <v/>
      </c>
      <c r="AL140" s="160" t="str">
        <f>IF(入力!AU60="",IF(入力!AV60="","",入力!AV60),IF(入力!AV60="",入力!AU60,IF(入力!AU60&gt;入力!AV60,入力!AU60,入力!AV60)))</f>
        <v/>
      </c>
      <c r="AM140" s="283" t="str">
        <f>IF(入力!AW60="",IF(入力!AX60="","",入力!AX60),IF(入力!AX60="",入力!AW60,IF(入力!AW60&gt;入力!AX60,入力!AW60,入力!AX60)))</f>
        <v/>
      </c>
      <c r="AN140" s="199" t="str">
        <f>IF(入力!K60="","", IF(入力!AC60="","", IF(入力!Z60="","", K140/224*((X140-224)+(V140-224)))))</f>
        <v/>
      </c>
    </row>
    <row r="141" spans="1:40">
      <c r="A141" s="96">
        <f>IF(入力!A61="","",入力!A61)</f>
        <v>48</v>
      </c>
      <c r="B141" s="185" t="str">
        <f>IF(入力!B61="","",入力!B61)</f>
        <v/>
      </c>
      <c r="C141" s="185" t="str">
        <f>IF(入力!C61="","",入力!C61)</f>
        <v/>
      </c>
      <c r="D141" s="227" t="str">
        <f>IF(入力!D61="","",入力!D61)</f>
        <v/>
      </c>
      <c r="E141" s="418" t="str">
        <f>IF(入力!E61="", IF(D141="","",DATEDIF(D141,入力!$C$3,"Y")),入力!E61)</f>
        <v/>
      </c>
      <c r="F141" s="353" t="str">
        <f>IF(入力!F61="","",入力!F61)</f>
        <v/>
      </c>
      <c r="G141" s="185" t="str">
        <f>IF(入力!G61="","",入力!G61)</f>
        <v/>
      </c>
      <c r="H141" s="185" t="str">
        <f>IF(入力!H61="","",入力!H61)</f>
        <v/>
      </c>
      <c r="I141" s="353" t="str">
        <f>IF(入力!I61="","",入力!I61)</f>
        <v/>
      </c>
      <c r="J141" s="353" t="str">
        <f>IF(入力!J61="","",入力!J61)</f>
        <v/>
      </c>
      <c r="K141" s="159" t="str">
        <f>IF(入力!K61="","",入力!K61)</f>
        <v/>
      </c>
      <c r="L141" s="83" t="str">
        <f>IF(入力!L61="","",入力!L61)</f>
        <v/>
      </c>
      <c r="M141" s="205" t="str">
        <f>IF(OR(入力!M61="",入力!N61=""),"",((4.57/(1.0888-0.00153*(入力!M61+入力!N61))-4.142)*100))</f>
        <v/>
      </c>
      <c r="N141" s="83" t="str">
        <f>IF(OR(入力!L61="",入力!M61="",入力!N61=""),"",(入力!L61-(入力!L61*(4.57/(1.0888-0.00153*(入力!M61+入力!N61))-4.142)*100)/100))</f>
        <v/>
      </c>
      <c r="O141" s="83" t="str">
        <f>IF(入力!P61="", IF(入力!K61="","",入力!L61/POWER(入力!K61/100,2)),入力!P61)</f>
        <v/>
      </c>
      <c r="P141" s="83" t="str">
        <f>IF(入力!Q61="","",入力!Q61)</f>
        <v/>
      </c>
      <c r="Q141" s="189" t="str">
        <f>IF(入力!R61="","",入力!R61)</f>
        <v/>
      </c>
      <c r="R141" s="232" t="str">
        <f xml:space="preserve"> IF(入力!S61="",IF(入力!T61="","",入力!T61),IF(入力!T61="",入力!S61,IF(入力!S61&gt;入力!T61,入力!T61,入力!S61)))</f>
        <v/>
      </c>
      <c r="S141" s="487" t="str">
        <f>IF(入力!U61="",IF(入力!V61="","",入力!V61),IF(入力!V61="",入力!U61,IF(入力!U61&gt;入力!V61,入力!V61,入力!U61)))</f>
        <v/>
      </c>
      <c r="T141" s="226" t="str">
        <f>IF(入力!W61="",IF(入力!X61="","",入力!X61),IF(入力!X61="",入力!W61,IF(入力!W61&gt;入力!X61,入力!W61,入力!X61)))</f>
        <v/>
      </c>
      <c r="U141" s="234" t="str">
        <f>IF(入力!Y61="", IF(入力!W61="",IF(入力!X61="","",入力!X61-入力!Q61),IF(入力!X61="",入力!W61-入力!Q61,IF(入力!W61&gt;入力!X61,入力!W61-入力!Q61,入力!X61-入力!Q61))),入力!Y61)</f>
        <v/>
      </c>
      <c r="V141" s="234" t="str">
        <f>IF(入力!Z61="",IF(入力!AA61="","",入力!AA61),IF(入力!AA61="",入力!Z61,IF(入力!Z61&gt;入力!AA61,入力!Z61,入力!AA61)))</f>
        <v/>
      </c>
      <c r="W141" s="234" t="str">
        <f>IF(入力!AB61="", IF(入力!Z61="",IF(入力!AA61="","",入力!AA61-入力!Q61),IF(入力!AA61="",入力!Z61-入力!Q61,IF(入力!Z61&gt;入力!AA61,入力!Z61-入力!Q61,入力!AA61-入力!Q61))),入力!AB61)</f>
        <v/>
      </c>
      <c r="X141" s="234" t="str">
        <f>IF(入力!AC61="",IF(入力!AD61="","",入力!AD61),IF(入力!AD61="",入力!AC61,IF(入力!AC61&gt;入力!AD61,入力!AC61,入力!AD61)))</f>
        <v/>
      </c>
      <c r="Y141" s="234" t="str">
        <f>IF(入力!AE61="", IF(入力!AC61="",IF(入力!AD61="","",入力!AD61-入力!Q61),IF(入力!AD61="",入力!AC61-入力!Q61,IF(入力!AC61&gt;入力!AD61,入力!AC61-入力!Q61,入力!AD61-入力!Q61))),入力!AE61)</f>
        <v/>
      </c>
      <c r="Z141" s="234" t="str">
        <f>IF(入力!AF61="",IF(入力!AG61="","",入力!AG61),IF(入力!AG61="",入力!AF61,IF(入力!AF61&gt;入力!AG61,入力!AF61,入力!AG61)))</f>
        <v/>
      </c>
      <c r="AA141" s="234" t="str">
        <f>IF(入力!AH61="", IF(入力!AF61="",IF(入力!AG61="","",入力!AG61-入力!Q61),IF(入力!AG61="",入力!AF61-入力!Q61,IF(入力!AF61&gt;入力!AG61,入力!AF61-入力!Q61,入力!AG61-入力!Q61))),入力!AH61)</f>
        <v/>
      </c>
      <c r="AB141" s="126" t="str">
        <f>IF(入力!AI61="",IF(入力!AJ61="","",入力!AJ61),IF(入力!AJ61="",入力!AI61,IF(入力!AI61&gt;入力!AJ61,入力!AI61,入力!AJ61)))</f>
        <v/>
      </c>
      <c r="AC141" s="232" t="str">
        <f>IF(入力!AK61="",IF(入力!AL61="","",入力!AL61),IF(入力!AL61="",入力!AK61,IF(入力!AK61&gt;入力!AL61,入力!AK61,入力!AL61)))</f>
        <v/>
      </c>
      <c r="AD141" s="231" t="str">
        <f>IF(入力!AM61="","",入力!AM61)</f>
        <v/>
      </c>
      <c r="AE141" s="158" t="str">
        <f>IF(入力!AN61="","",入力!AN61)</f>
        <v/>
      </c>
      <c r="AF141" s="231" t="str">
        <f>IF(入力!AO61="","",入力!AO61)</f>
        <v/>
      </c>
      <c r="AG141" s="244" t="str">
        <f>IF(入力!AP61="","",入力!AP61)</f>
        <v/>
      </c>
      <c r="AH141" s="510" t="str">
        <f>IF(入力!AQ61="","",入力!AQ61)</f>
        <v/>
      </c>
      <c r="AI141" s="84" t="str">
        <f>IF(入力!AR61="","",入力!AR61)</f>
        <v/>
      </c>
      <c r="AJ141" s="354" t="str">
        <f>IF(入力!AS61="","",入力!AS61)</f>
        <v/>
      </c>
      <c r="AK141" s="158" t="str">
        <f>IF(入力!AT61="","",入力!AT61)</f>
        <v/>
      </c>
      <c r="AL141" s="160" t="str">
        <f>IF(入力!AU61="",IF(入力!AV61="","",入力!AV61),IF(入力!AV61="",入力!AU61,IF(入力!AU61&gt;入力!AV61,入力!AU61,入力!AV61)))</f>
        <v/>
      </c>
      <c r="AM141" s="283" t="str">
        <f>IF(入力!AW61="",IF(入力!AX61="","",入力!AX61),IF(入力!AX61="",入力!AW61,IF(入力!AW61&gt;入力!AX61,入力!AW61,入力!AX61)))</f>
        <v/>
      </c>
      <c r="AN141" s="199" t="str">
        <f>IF(入力!K61="","", IF(入力!AC61="","", IF(入力!Z61="","", K141/224*((X141-224)+(V141-224)))))</f>
        <v/>
      </c>
    </row>
    <row r="142" spans="1:40">
      <c r="A142" s="96">
        <f>IF(入力!A62="","",入力!A62)</f>
        <v>49</v>
      </c>
      <c r="B142" s="185" t="str">
        <f>IF(入力!B62="","",入力!B62)</f>
        <v/>
      </c>
      <c r="C142" s="185" t="str">
        <f>IF(入力!C62="","",入力!C62)</f>
        <v/>
      </c>
      <c r="D142" s="227" t="str">
        <f>IF(入力!D62="","",入力!D62)</f>
        <v/>
      </c>
      <c r="E142" s="418" t="str">
        <f>IF(入力!E62="", IF(D142="","",DATEDIF(D142,入力!$C$3,"Y")),入力!E62)</f>
        <v/>
      </c>
      <c r="F142" s="353" t="str">
        <f>IF(入力!F62="","",入力!F62)</f>
        <v/>
      </c>
      <c r="G142" s="185" t="str">
        <f>IF(入力!G62="","",入力!G62)</f>
        <v/>
      </c>
      <c r="H142" s="185" t="str">
        <f>IF(入力!H62="","",入力!H62)</f>
        <v/>
      </c>
      <c r="I142" s="353" t="str">
        <f>IF(入力!I62="","",入力!I62)</f>
        <v/>
      </c>
      <c r="J142" s="353" t="str">
        <f>IF(入力!J62="","",入力!J62)</f>
        <v/>
      </c>
      <c r="K142" s="159" t="str">
        <f>IF(入力!K62="","",入力!K62)</f>
        <v/>
      </c>
      <c r="L142" s="83" t="str">
        <f>IF(入力!L62="","",入力!L62)</f>
        <v/>
      </c>
      <c r="M142" s="205" t="str">
        <f>IF(OR(入力!M62="",入力!N62=""),"",((4.57/(1.0888-0.00153*(入力!M62+入力!N62))-4.142)*100))</f>
        <v/>
      </c>
      <c r="N142" s="83" t="str">
        <f>IF(OR(入力!L62="",入力!M62="",入力!N62=""),"",(入力!L62-(入力!L62*(4.57/(1.0888-0.00153*(入力!M62+入力!N62))-4.142)*100)/100))</f>
        <v/>
      </c>
      <c r="O142" s="83" t="str">
        <f>IF(入力!P62="", IF(入力!K62="","",入力!L62/POWER(入力!K62/100,2)),入力!P62)</f>
        <v/>
      </c>
      <c r="P142" s="83" t="str">
        <f>IF(入力!Q62="","",入力!Q62)</f>
        <v/>
      </c>
      <c r="Q142" s="189" t="str">
        <f>IF(入力!R62="","",入力!R62)</f>
        <v/>
      </c>
      <c r="R142" s="232" t="str">
        <f xml:space="preserve"> IF(入力!S62="",IF(入力!T62="","",入力!T62),IF(入力!T62="",入力!S62,IF(入力!S62&gt;入力!T62,入力!T62,入力!S62)))</f>
        <v/>
      </c>
      <c r="S142" s="487" t="str">
        <f>IF(入力!U62="",IF(入力!V62="","",入力!V62),IF(入力!V62="",入力!U62,IF(入力!U62&gt;入力!V62,入力!V62,入力!U62)))</f>
        <v/>
      </c>
      <c r="T142" s="226" t="str">
        <f>IF(入力!W62="",IF(入力!X62="","",入力!X62),IF(入力!X62="",入力!W62,IF(入力!W62&gt;入力!X62,入力!W62,入力!X62)))</f>
        <v/>
      </c>
      <c r="U142" s="234" t="str">
        <f>IF(入力!Y62="", IF(入力!W62="",IF(入力!X62="","",入力!X62-入力!Q62),IF(入力!X62="",入力!W62-入力!Q62,IF(入力!W62&gt;入力!X62,入力!W62-入力!Q62,入力!X62-入力!Q62))),入力!Y62)</f>
        <v/>
      </c>
      <c r="V142" s="234" t="str">
        <f>IF(入力!Z62="",IF(入力!AA62="","",入力!AA62),IF(入力!AA62="",入力!Z62,IF(入力!Z62&gt;入力!AA62,入力!Z62,入力!AA62)))</f>
        <v/>
      </c>
      <c r="W142" s="234" t="str">
        <f>IF(入力!AB62="", IF(入力!Z62="",IF(入力!AA62="","",入力!AA62-入力!Q62),IF(入力!AA62="",入力!Z62-入力!Q62,IF(入力!Z62&gt;入力!AA62,入力!Z62-入力!Q62,入力!AA62-入力!Q62))),入力!AB62)</f>
        <v/>
      </c>
      <c r="X142" s="234" t="str">
        <f>IF(入力!AC62="",IF(入力!AD62="","",入力!AD62),IF(入力!AD62="",入力!AC62,IF(入力!AC62&gt;入力!AD62,入力!AC62,入力!AD62)))</f>
        <v/>
      </c>
      <c r="Y142" s="234" t="str">
        <f>IF(入力!AE62="", IF(入力!AC62="",IF(入力!AD62="","",入力!AD62-入力!Q62),IF(入力!AD62="",入力!AC62-入力!Q62,IF(入力!AC62&gt;入力!AD62,入力!AC62-入力!Q62,入力!AD62-入力!Q62))),入力!AE62)</f>
        <v/>
      </c>
      <c r="Z142" s="234" t="str">
        <f>IF(入力!AF62="",IF(入力!AG62="","",入力!AG62),IF(入力!AG62="",入力!AF62,IF(入力!AF62&gt;入力!AG62,入力!AF62,入力!AG62)))</f>
        <v/>
      </c>
      <c r="AA142" s="234" t="str">
        <f>IF(入力!AH62="", IF(入力!AF62="",IF(入力!AG62="","",入力!AG62-入力!Q62),IF(入力!AG62="",入力!AF62-入力!Q62,IF(入力!AF62&gt;入力!AG62,入力!AF62-入力!Q62,入力!AG62-入力!Q62))),入力!AH62)</f>
        <v/>
      </c>
      <c r="AB142" s="126" t="str">
        <f>IF(入力!AI62="",IF(入力!AJ62="","",入力!AJ62),IF(入力!AJ62="",入力!AI62,IF(入力!AI62&gt;入力!AJ62,入力!AI62,入力!AJ62)))</f>
        <v/>
      </c>
      <c r="AC142" s="232" t="str">
        <f>IF(入力!AK62="",IF(入力!AL62="","",入力!AL62),IF(入力!AL62="",入力!AK62,IF(入力!AK62&gt;入力!AL62,入力!AK62,入力!AL62)))</f>
        <v/>
      </c>
      <c r="AD142" s="231" t="str">
        <f>IF(入力!AM62="","",入力!AM62)</f>
        <v/>
      </c>
      <c r="AE142" s="158" t="str">
        <f>IF(入力!AN62="","",入力!AN62)</f>
        <v/>
      </c>
      <c r="AF142" s="231" t="str">
        <f>IF(入力!AO62="","",入力!AO62)</f>
        <v/>
      </c>
      <c r="AG142" s="244" t="str">
        <f>IF(入力!AP62="","",入力!AP62)</f>
        <v/>
      </c>
      <c r="AH142" s="510" t="str">
        <f>IF(入力!AQ62="","",入力!AQ62)</f>
        <v/>
      </c>
      <c r="AI142" s="84" t="str">
        <f>IF(入力!AR62="","",入力!AR62)</f>
        <v/>
      </c>
      <c r="AJ142" s="354" t="str">
        <f>IF(入力!AS62="","",入力!AS62)</f>
        <v/>
      </c>
      <c r="AK142" s="158" t="str">
        <f>IF(入力!AT62="","",入力!AT62)</f>
        <v/>
      </c>
      <c r="AL142" s="160" t="str">
        <f>IF(入力!AU62="",IF(入力!AV62="","",入力!AV62),IF(入力!AV62="",入力!AU62,IF(入力!AU62&gt;入力!AV62,入力!AU62,入力!AV62)))</f>
        <v/>
      </c>
      <c r="AM142" s="283" t="str">
        <f>IF(入力!AW62="",IF(入力!AX62="","",入力!AX62),IF(入力!AX62="",入力!AW62,IF(入力!AW62&gt;入力!AX62,入力!AW62,入力!AX62)))</f>
        <v/>
      </c>
      <c r="AN142" s="199" t="str">
        <f>IF(入力!K62="","", IF(入力!AC62="","", IF(入力!Z62="","", K142/224*((X142-224)+(V142-224)))))</f>
        <v/>
      </c>
    </row>
    <row r="143" spans="1:40">
      <c r="A143" s="96">
        <f>IF(入力!A63="","",入力!A63)</f>
        <v>50</v>
      </c>
      <c r="B143" s="185" t="str">
        <f>IF(入力!B63="","",入力!B63)</f>
        <v/>
      </c>
      <c r="C143" s="185" t="str">
        <f>IF(入力!C63="","",入力!C63)</f>
        <v/>
      </c>
      <c r="D143" s="227" t="str">
        <f>IF(入力!D63="","",入力!D63)</f>
        <v/>
      </c>
      <c r="E143" s="418" t="str">
        <f>IF(入力!E63="", IF(D143="","",DATEDIF(D143,入力!$C$3,"Y")),入力!E63)</f>
        <v/>
      </c>
      <c r="F143" s="353" t="str">
        <f>IF(入力!F63="","",入力!F63)</f>
        <v/>
      </c>
      <c r="G143" s="185" t="str">
        <f>IF(入力!G63="","",入力!G63)</f>
        <v/>
      </c>
      <c r="H143" s="185" t="str">
        <f>IF(入力!H63="","",入力!H63)</f>
        <v/>
      </c>
      <c r="I143" s="353" t="str">
        <f>IF(入力!I63="","",入力!I63)</f>
        <v/>
      </c>
      <c r="J143" s="353" t="str">
        <f>IF(入力!J63="","",入力!J63)</f>
        <v/>
      </c>
      <c r="K143" s="159" t="str">
        <f>IF(入力!K63="","",入力!K63)</f>
        <v/>
      </c>
      <c r="L143" s="83" t="str">
        <f>IF(入力!L63="","",入力!L63)</f>
        <v/>
      </c>
      <c r="M143" s="205" t="str">
        <f>IF(OR(入力!M63="",入力!N63=""),"",((4.57/(1.0888-0.00153*(入力!M63+入力!N63))-4.142)*100))</f>
        <v/>
      </c>
      <c r="N143" s="83" t="str">
        <f>IF(OR(入力!L63="",入力!M63="",入力!N63=""),"",(入力!L63-(入力!L63*(4.57/(1.0888-0.00153*(入力!M63+入力!N63))-4.142)*100)/100))</f>
        <v/>
      </c>
      <c r="O143" s="83" t="str">
        <f>IF(入力!P63="", IF(入力!K63="","",入力!L63/POWER(入力!K63/100,2)),入力!P63)</f>
        <v/>
      </c>
      <c r="P143" s="83" t="str">
        <f>IF(入力!Q63="","",入力!Q63)</f>
        <v/>
      </c>
      <c r="Q143" s="189" t="str">
        <f>IF(入力!R63="","",入力!R63)</f>
        <v/>
      </c>
      <c r="R143" s="232" t="str">
        <f xml:space="preserve"> IF(入力!S63="",IF(入力!T63="","",入力!T63),IF(入力!T63="",入力!S63,IF(入力!S63&gt;入力!T63,入力!T63,入力!S63)))</f>
        <v/>
      </c>
      <c r="S143" s="487" t="str">
        <f>IF(入力!U63="",IF(入力!V63="","",入力!V63),IF(入力!V63="",入力!U63,IF(入力!U63&gt;入力!V63,入力!V63,入力!U63)))</f>
        <v/>
      </c>
      <c r="T143" s="226" t="str">
        <f>IF(入力!W63="",IF(入力!X63="","",入力!X63),IF(入力!X63="",入力!W63,IF(入力!W63&gt;入力!X63,入力!W63,入力!X63)))</f>
        <v/>
      </c>
      <c r="U143" s="234" t="str">
        <f>IF(入力!Y63="", IF(入力!W63="",IF(入力!X63="","",入力!X63-入力!Q63),IF(入力!X63="",入力!W63-入力!Q63,IF(入力!W63&gt;入力!X63,入力!W63-入力!Q63,入力!X63-入力!Q63))),入力!Y63)</f>
        <v/>
      </c>
      <c r="V143" s="234" t="str">
        <f>IF(入力!Z63="",IF(入力!AA63="","",入力!AA63),IF(入力!AA63="",入力!Z63,IF(入力!Z63&gt;入力!AA63,入力!Z63,入力!AA63)))</f>
        <v/>
      </c>
      <c r="W143" s="234" t="str">
        <f>IF(入力!AB63="", IF(入力!Z63="",IF(入力!AA63="","",入力!AA63-入力!Q63),IF(入力!AA63="",入力!Z63-入力!Q63,IF(入力!Z63&gt;入力!AA63,入力!Z63-入力!Q63,入力!AA63-入力!Q63))),入力!AB63)</f>
        <v/>
      </c>
      <c r="X143" s="234" t="str">
        <f>IF(入力!AC63="",IF(入力!AD63="","",入力!AD63),IF(入力!AD63="",入力!AC63,IF(入力!AC63&gt;入力!AD63,入力!AC63,入力!AD63)))</f>
        <v/>
      </c>
      <c r="Y143" s="234" t="str">
        <f>IF(入力!AE63="", IF(入力!AC63="",IF(入力!AD63="","",入力!AD63-入力!Q63),IF(入力!AD63="",入力!AC63-入力!Q63,IF(入力!AC63&gt;入力!AD63,入力!AC63-入力!Q63,入力!AD63-入力!Q63))),入力!AE63)</f>
        <v/>
      </c>
      <c r="Z143" s="234" t="str">
        <f>IF(入力!AF63="",IF(入力!AG63="","",入力!AG63),IF(入力!AG63="",入力!AF63,IF(入力!AF63&gt;入力!AG63,入力!AF63,入力!AG63)))</f>
        <v/>
      </c>
      <c r="AA143" s="234" t="str">
        <f>IF(入力!AH63="", IF(入力!AF63="",IF(入力!AG63="","",入力!AG63-入力!Q63),IF(入力!AG63="",入力!AF63-入力!Q63,IF(入力!AF63&gt;入力!AG63,入力!AF63-入力!Q63,入力!AG63-入力!Q63))),入力!AH63)</f>
        <v/>
      </c>
      <c r="AB143" s="126" t="str">
        <f>IF(入力!AI63="",IF(入力!AJ63="","",入力!AJ63),IF(入力!AJ63="",入力!AI63,IF(入力!AI63&gt;入力!AJ63,入力!AI63,入力!AJ63)))</f>
        <v/>
      </c>
      <c r="AC143" s="232" t="str">
        <f>IF(入力!AK63="",IF(入力!AL63="","",入力!AL63),IF(入力!AL63="",入力!AK63,IF(入力!AK63&gt;入力!AL63,入力!AK63,入力!AL63)))</f>
        <v/>
      </c>
      <c r="AD143" s="231" t="str">
        <f>IF(入力!AM63="","",入力!AM63)</f>
        <v/>
      </c>
      <c r="AE143" s="158" t="str">
        <f>IF(入力!AN63="","",入力!AN63)</f>
        <v/>
      </c>
      <c r="AF143" s="231" t="str">
        <f>IF(入力!AO63="","",入力!AO63)</f>
        <v/>
      </c>
      <c r="AG143" s="244" t="str">
        <f>IF(入力!AP63="","",入力!AP63)</f>
        <v/>
      </c>
      <c r="AH143" s="510" t="str">
        <f>IF(入力!AQ63="","",入力!AQ63)</f>
        <v/>
      </c>
      <c r="AI143" s="84" t="str">
        <f>IF(入力!AR63="","",入力!AR63)</f>
        <v/>
      </c>
      <c r="AJ143" s="354" t="str">
        <f>IF(入力!AS63="","",入力!AS63)</f>
        <v/>
      </c>
      <c r="AK143" s="158" t="str">
        <f>IF(入力!AT63="","",入力!AT63)</f>
        <v/>
      </c>
      <c r="AL143" s="160" t="str">
        <f>IF(入力!AU63="",IF(入力!AV63="","",入力!AV63),IF(入力!AV63="",入力!AU63,IF(入力!AU63&gt;入力!AV63,入力!AU63,入力!AV63)))</f>
        <v/>
      </c>
      <c r="AM143" s="283" t="str">
        <f>IF(入力!AW63="",IF(入力!AX63="","",入力!AX63),IF(入力!AX63="",入力!AW63,IF(入力!AW63&gt;入力!AX63,入力!AW63,入力!AX63)))</f>
        <v/>
      </c>
      <c r="AN143" s="199" t="str">
        <f>IF(入力!K63="","", IF(入力!AC63="","", IF(入力!Z63="","", K143/224*((X143-224)+(V143-224)))))</f>
        <v/>
      </c>
    </row>
    <row r="144" spans="1:40">
      <c r="A144" s="96">
        <f>IF(入力!A64="","",入力!A64)</f>
        <v>51</v>
      </c>
      <c r="B144" s="185" t="str">
        <f>IF(入力!B64="","",入力!B64)</f>
        <v/>
      </c>
      <c r="C144" s="185" t="str">
        <f>IF(入力!C64="","",入力!C64)</f>
        <v/>
      </c>
      <c r="D144" s="227" t="str">
        <f>IF(入力!D64="","",入力!D64)</f>
        <v/>
      </c>
      <c r="E144" s="418" t="str">
        <f>IF(入力!E64="", IF(D144="","",DATEDIF(D144,入力!$C$3,"Y")),入力!E64)</f>
        <v/>
      </c>
      <c r="F144" s="353" t="str">
        <f>IF(入力!F64="","",入力!F64)</f>
        <v/>
      </c>
      <c r="G144" s="185" t="str">
        <f>IF(入力!G64="","",入力!G64)</f>
        <v/>
      </c>
      <c r="H144" s="185" t="str">
        <f>IF(入力!H64="","",入力!H64)</f>
        <v/>
      </c>
      <c r="I144" s="353" t="str">
        <f>IF(入力!I64="","",入力!I64)</f>
        <v/>
      </c>
      <c r="J144" s="353" t="str">
        <f>IF(入力!J64="","",入力!J64)</f>
        <v/>
      </c>
      <c r="K144" s="159" t="str">
        <f>IF(入力!K64="","",入力!K64)</f>
        <v/>
      </c>
      <c r="L144" s="83" t="str">
        <f>IF(入力!L64="","",入力!L64)</f>
        <v/>
      </c>
      <c r="M144" s="205" t="str">
        <f>IF(OR(入力!M64="",入力!N64=""),"",((4.57/(1.0888-0.00153*(入力!M64+入力!N64))-4.142)*100))</f>
        <v/>
      </c>
      <c r="N144" s="83" t="str">
        <f>IF(OR(入力!L64="",入力!M64="",入力!N64=""),"",(入力!L64-(入力!L64*(4.57/(1.0888-0.00153*(入力!M64+入力!N64))-4.142)*100)/100))</f>
        <v/>
      </c>
      <c r="O144" s="83" t="str">
        <f>IF(入力!P64="", IF(入力!K64="","",入力!L64/POWER(入力!K64/100,2)),入力!P64)</f>
        <v/>
      </c>
      <c r="P144" s="83" t="str">
        <f>IF(入力!Q64="","",入力!Q64)</f>
        <v/>
      </c>
      <c r="Q144" s="189" t="str">
        <f>IF(入力!R64="","",入力!R64)</f>
        <v/>
      </c>
      <c r="R144" s="232" t="str">
        <f xml:space="preserve"> IF(入力!S64="",IF(入力!T64="","",入力!T64),IF(入力!T64="",入力!S64,IF(入力!S64&gt;入力!T64,入力!T64,入力!S64)))</f>
        <v/>
      </c>
      <c r="S144" s="487" t="str">
        <f>IF(入力!U64="",IF(入力!V64="","",入力!V64),IF(入力!V64="",入力!U64,IF(入力!U64&gt;入力!V64,入力!V64,入力!U64)))</f>
        <v/>
      </c>
      <c r="T144" s="226" t="str">
        <f>IF(入力!W64="",IF(入力!X64="","",入力!X64),IF(入力!X64="",入力!W64,IF(入力!W64&gt;入力!X64,入力!W64,入力!X64)))</f>
        <v/>
      </c>
      <c r="U144" s="234" t="str">
        <f>IF(入力!Y64="", IF(入力!W64="",IF(入力!X64="","",入力!X64-入力!Q64),IF(入力!X64="",入力!W64-入力!Q64,IF(入力!W64&gt;入力!X64,入力!W64-入力!Q64,入力!X64-入力!Q64))),入力!Y64)</f>
        <v/>
      </c>
      <c r="V144" s="234" t="str">
        <f>IF(入力!Z64="",IF(入力!AA64="","",入力!AA64),IF(入力!AA64="",入力!Z64,IF(入力!Z64&gt;入力!AA64,入力!Z64,入力!AA64)))</f>
        <v/>
      </c>
      <c r="W144" s="234" t="str">
        <f>IF(入力!AB64="", IF(入力!Z64="",IF(入力!AA64="","",入力!AA64-入力!Q64),IF(入力!AA64="",入力!Z64-入力!Q64,IF(入力!Z64&gt;入力!AA64,入力!Z64-入力!Q64,入力!AA64-入力!Q64))),入力!AB64)</f>
        <v/>
      </c>
      <c r="X144" s="234" t="str">
        <f>IF(入力!AC64="",IF(入力!AD64="","",入力!AD64),IF(入力!AD64="",入力!AC64,IF(入力!AC64&gt;入力!AD64,入力!AC64,入力!AD64)))</f>
        <v/>
      </c>
      <c r="Y144" s="234" t="str">
        <f>IF(入力!AE64="", IF(入力!AC64="",IF(入力!AD64="","",入力!AD64-入力!Q64),IF(入力!AD64="",入力!AC64-入力!Q64,IF(入力!AC64&gt;入力!AD64,入力!AC64-入力!Q64,入力!AD64-入力!Q64))),入力!AE64)</f>
        <v/>
      </c>
      <c r="Z144" s="234" t="str">
        <f>IF(入力!AF64="",IF(入力!AG64="","",入力!AG64),IF(入力!AG64="",入力!AF64,IF(入力!AF64&gt;入力!AG64,入力!AF64,入力!AG64)))</f>
        <v/>
      </c>
      <c r="AA144" s="234" t="str">
        <f>IF(入力!AH64="", IF(入力!AF64="",IF(入力!AG64="","",入力!AG64-入力!Q64),IF(入力!AG64="",入力!AF64-入力!Q64,IF(入力!AF64&gt;入力!AG64,入力!AF64-入力!Q64,入力!AG64-入力!Q64))),入力!AH64)</f>
        <v/>
      </c>
      <c r="AB144" s="126" t="str">
        <f>IF(入力!AI64="",IF(入力!AJ64="","",入力!AJ64),IF(入力!AJ64="",入力!AI64,IF(入力!AI64&gt;入力!AJ64,入力!AI64,入力!AJ64)))</f>
        <v/>
      </c>
      <c r="AC144" s="232" t="str">
        <f>IF(入力!AK64="",IF(入力!AL64="","",入力!AL64),IF(入力!AL64="",入力!AK64,IF(入力!AK64&gt;入力!AL64,入力!AK64,入力!AL64)))</f>
        <v/>
      </c>
      <c r="AD144" s="231" t="str">
        <f>IF(入力!AM64="","",入力!AM64)</f>
        <v/>
      </c>
      <c r="AE144" s="158" t="str">
        <f>IF(入力!AN64="","",入力!AN64)</f>
        <v/>
      </c>
      <c r="AF144" s="231" t="str">
        <f>IF(入力!AO64="","",入力!AO64)</f>
        <v/>
      </c>
      <c r="AG144" s="244" t="str">
        <f>IF(入力!AP64="","",入力!AP64)</f>
        <v/>
      </c>
      <c r="AH144" s="510" t="str">
        <f>IF(入力!AQ64="","",入力!AQ64)</f>
        <v/>
      </c>
      <c r="AI144" s="84" t="str">
        <f>IF(入力!AR64="","",入力!AR64)</f>
        <v/>
      </c>
      <c r="AJ144" s="354" t="str">
        <f>IF(入力!AS64="","",入力!AS64)</f>
        <v/>
      </c>
      <c r="AK144" s="158" t="str">
        <f>IF(入力!AT64="","",入力!AT64)</f>
        <v/>
      </c>
      <c r="AL144" s="160" t="str">
        <f>IF(入力!AU64="",IF(入力!AV64="","",入力!AV64),IF(入力!AV64="",入力!AU64,IF(入力!AU64&gt;入力!AV64,入力!AU64,入力!AV64)))</f>
        <v/>
      </c>
      <c r="AM144" s="283" t="str">
        <f>IF(入力!AW64="",IF(入力!AX64="","",入力!AX64),IF(入力!AX64="",入力!AW64,IF(入力!AW64&gt;入力!AX64,入力!AW64,入力!AX64)))</f>
        <v/>
      </c>
      <c r="AN144" s="199" t="str">
        <f>IF(入力!K64="","", IF(入力!AC64="","", IF(入力!Z64="","", K144/224*((X144-224)+(V144-224)))))</f>
        <v/>
      </c>
    </row>
    <row r="145" spans="1:40">
      <c r="A145" s="96">
        <f>IF(入力!A65="","",入力!A65)</f>
        <v>52</v>
      </c>
      <c r="B145" s="185" t="str">
        <f>IF(入力!B65="","",入力!B65)</f>
        <v/>
      </c>
      <c r="C145" s="185" t="str">
        <f>IF(入力!C65="","",入力!C65)</f>
        <v/>
      </c>
      <c r="D145" s="227" t="str">
        <f>IF(入力!D65="","",入力!D65)</f>
        <v/>
      </c>
      <c r="E145" s="418" t="str">
        <f>IF(入力!E65="", IF(D145="","",DATEDIF(D145,入力!$C$3,"Y")),入力!E65)</f>
        <v/>
      </c>
      <c r="F145" s="353" t="str">
        <f>IF(入力!F65="","",入力!F65)</f>
        <v/>
      </c>
      <c r="G145" s="185" t="str">
        <f>IF(入力!G65="","",入力!G65)</f>
        <v/>
      </c>
      <c r="H145" s="185" t="str">
        <f>IF(入力!H65="","",入力!H65)</f>
        <v/>
      </c>
      <c r="I145" s="353" t="str">
        <f>IF(入力!I65="","",入力!I65)</f>
        <v/>
      </c>
      <c r="J145" s="353" t="str">
        <f>IF(入力!J65="","",入力!J65)</f>
        <v/>
      </c>
      <c r="K145" s="159" t="str">
        <f>IF(入力!K65="","",入力!K65)</f>
        <v/>
      </c>
      <c r="L145" s="83" t="str">
        <f>IF(入力!L65="","",入力!L65)</f>
        <v/>
      </c>
      <c r="M145" s="205" t="str">
        <f>IF(OR(入力!M65="",入力!N65=""),"",((4.57/(1.0888-0.00153*(入力!M65+入力!N65))-4.142)*100))</f>
        <v/>
      </c>
      <c r="N145" s="83" t="str">
        <f>IF(OR(入力!L65="",入力!M65="",入力!N65=""),"",(入力!L65-(入力!L65*(4.57/(1.0888-0.00153*(入力!M65+入力!N65))-4.142)*100)/100))</f>
        <v/>
      </c>
      <c r="O145" s="83" t="str">
        <f>IF(入力!P65="", IF(入力!K65="","",入力!L65/POWER(入力!K65/100,2)),入力!P65)</f>
        <v/>
      </c>
      <c r="P145" s="83" t="str">
        <f>IF(入力!Q65="","",入力!Q65)</f>
        <v/>
      </c>
      <c r="Q145" s="189" t="str">
        <f>IF(入力!R65="","",入力!R65)</f>
        <v/>
      </c>
      <c r="R145" s="232" t="str">
        <f xml:space="preserve"> IF(入力!S65="",IF(入力!T65="","",入力!T65),IF(入力!T65="",入力!S65,IF(入力!S65&gt;入力!T65,入力!T65,入力!S65)))</f>
        <v/>
      </c>
      <c r="S145" s="487" t="str">
        <f>IF(入力!U65="",IF(入力!V65="","",入力!V65),IF(入力!V65="",入力!U65,IF(入力!U65&gt;入力!V65,入力!V65,入力!U65)))</f>
        <v/>
      </c>
      <c r="T145" s="226" t="str">
        <f>IF(入力!W65="",IF(入力!X65="","",入力!X65),IF(入力!X65="",入力!W65,IF(入力!W65&gt;入力!X65,入力!W65,入力!X65)))</f>
        <v/>
      </c>
      <c r="U145" s="234" t="str">
        <f>IF(入力!Y65="", IF(入力!W65="",IF(入力!X65="","",入力!X65-入力!Q65),IF(入力!X65="",入力!W65-入力!Q65,IF(入力!W65&gt;入力!X65,入力!W65-入力!Q65,入力!X65-入力!Q65))),入力!Y65)</f>
        <v/>
      </c>
      <c r="V145" s="234" t="str">
        <f>IF(入力!Z65="",IF(入力!AA65="","",入力!AA65),IF(入力!AA65="",入力!Z65,IF(入力!Z65&gt;入力!AA65,入力!Z65,入力!AA65)))</f>
        <v/>
      </c>
      <c r="W145" s="234" t="str">
        <f>IF(入力!AB65="", IF(入力!Z65="",IF(入力!AA65="","",入力!AA65-入力!Q65),IF(入力!AA65="",入力!Z65-入力!Q65,IF(入力!Z65&gt;入力!AA65,入力!Z65-入力!Q65,入力!AA65-入力!Q65))),入力!AB65)</f>
        <v/>
      </c>
      <c r="X145" s="234" t="str">
        <f>IF(入力!AC65="",IF(入力!AD65="","",入力!AD65),IF(入力!AD65="",入力!AC65,IF(入力!AC65&gt;入力!AD65,入力!AC65,入力!AD65)))</f>
        <v/>
      </c>
      <c r="Y145" s="234" t="str">
        <f>IF(入力!AE65="", IF(入力!AC65="",IF(入力!AD65="","",入力!AD65-入力!Q65),IF(入力!AD65="",入力!AC65-入力!Q65,IF(入力!AC65&gt;入力!AD65,入力!AC65-入力!Q65,入力!AD65-入力!Q65))),入力!AE65)</f>
        <v/>
      </c>
      <c r="Z145" s="234" t="str">
        <f>IF(入力!AF65="",IF(入力!AG65="","",入力!AG65),IF(入力!AG65="",入力!AF65,IF(入力!AF65&gt;入力!AG65,入力!AF65,入力!AG65)))</f>
        <v/>
      </c>
      <c r="AA145" s="234" t="str">
        <f>IF(入力!AH65="", IF(入力!AF65="",IF(入力!AG65="","",入力!AG65-入力!Q65),IF(入力!AG65="",入力!AF65-入力!Q65,IF(入力!AF65&gt;入力!AG65,入力!AF65-入力!Q65,入力!AG65-入力!Q65))),入力!AH65)</f>
        <v/>
      </c>
      <c r="AB145" s="126" t="str">
        <f>IF(入力!AI65="",IF(入力!AJ65="","",入力!AJ65),IF(入力!AJ65="",入力!AI65,IF(入力!AI65&gt;入力!AJ65,入力!AI65,入力!AJ65)))</f>
        <v/>
      </c>
      <c r="AC145" s="232" t="str">
        <f>IF(入力!AK65="",IF(入力!AL65="","",入力!AL65),IF(入力!AL65="",入力!AK65,IF(入力!AK65&gt;入力!AL65,入力!AK65,入力!AL65)))</f>
        <v/>
      </c>
      <c r="AD145" s="231" t="str">
        <f>IF(入力!AM65="","",入力!AM65)</f>
        <v/>
      </c>
      <c r="AE145" s="158" t="str">
        <f>IF(入力!AN65="","",入力!AN65)</f>
        <v/>
      </c>
      <c r="AF145" s="231" t="str">
        <f>IF(入力!AO65="","",入力!AO65)</f>
        <v/>
      </c>
      <c r="AG145" s="244" t="str">
        <f>IF(入力!AP65="","",入力!AP65)</f>
        <v/>
      </c>
      <c r="AH145" s="510" t="str">
        <f>IF(入力!AQ65="","",入力!AQ65)</f>
        <v/>
      </c>
      <c r="AI145" s="84" t="str">
        <f>IF(入力!AR65="","",入力!AR65)</f>
        <v/>
      </c>
      <c r="AJ145" s="354" t="str">
        <f>IF(入力!AS65="","",入力!AS65)</f>
        <v/>
      </c>
      <c r="AK145" s="158" t="str">
        <f>IF(入力!AT65="","",入力!AT65)</f>
        <v/>
      </c>
      <c r="AL145" s="160" t="str">
        <f>IF(入力!AU65="",IF(入力!AV65="","",入力!AV65),IF(入力!AV65="",入力!AU65,IF(入力!AU65&gt;入力!AV65,入力!AU65,入力!AV65)))</f>
        <v/>
      </c>
      <c r="AM145" s="283" t="str">
        <f>IF(入力!AW65="",IF(入力!AX65="","",入力!AX65),IF(入力!AX65="",入力!AW65,IF(入力!AW65&gt;入力!AX65,入力!AW65,入力!AX65)))</f>
        <v/>
      </c>
      <c r="AN145" s="199" t="str">
        <f>IF(入力!K65="","", IF(入力!AC65="","", IF(入力!Z65="","", K145/224*((X145-224)+(V145-224)))))</f>
        <v/>
      </c>
    </row>
    <row r="146" spans="1:40">
      <c r="A146" s="96">
        <f>IF(入力!A66="","",入力!A66)</f>
        <v>53</v>
      </c>
      <c r="B146" s="185" t="str">
        <f>IF(入力!B66="","",入力!B66)</f>
        <v/>
      </c>
      <c r="C146" s="185" t="str">
        <f>IF(入力!C66="","",入力!C66)</f>
        <v/>
      </c>
      <c r="D146" s="227" t="str">
        <f>IF(入力!D66="","",入力!D66)</f>
        <v/>
      </c>
      <c r="E146" s="418" t="str">
        <f>IF(入力!E66="", IF(D146="","",DATEDIF(D146,入力!$C$3,"Y")),入力!E66)</f>
        <v/>
      </c>
      <c r="F146" s="353" t="str">
        <f>IF(入力!F66="","",入力!F66)</f>
        <v/>
      </c>
      <c r="G146" s="185" t="str">
        <f>IF(入力!G66="","",入力!G66)</f>
        <v/>
      </c>
      <c r="H146" s="185" t="str">
        <f>IF(入力!H66="","",入力!H66)</f>
        <v/>
      </c>
      <c r="I146" s="353" t="str">
        <f>IF(入力!I66="","",入力!I66)</f>
        <v/>
      </c>
      <c r="J146" s="353" t="str">
        <f>IF(入力!J66="","",入力!J66)</f>
        <v/>
      </c>
      <c r="K146" s="159" t="str">
        <f>IF(入力!K66="","",入力!K66)</f>
        <v/>
      </c>
      <c r="L146" s="83" t="str">
        <f>IF(入力!L66="","",入力!L66)</f>
        <v/>
      </c>
      <c r="M146" s="205" t="str">
        <f>IF(OR(入力!M66="",入力!N66=""),"",((4.57/(1.0888-0.00153*(入力!M66+入力!N66))-4.142)*100))</f>
        <v/>
      </c>
      <c r="N146" s="83" t="str">
        <f>IF(OR(入力!L66="",入力!M66="",入力!N66=""),"",(入力!L66-(入力!L66*(4.57/(1.0888-0.00153*(入力!M66+入力!N66))-4.142)*100)/100))</f>
        <v/>
      </c>
      <c r="O146" s="83" t="str">
        <f>IF(入力!P66="", IF(入力!K66="","",入力!L66/POWER(入力!K66/100,2)),入力!P66)</f>
        <v/>
      </c>
      <c r="P146" s="83" t="str">
        <f>IF(入力!Q66="","",入力!Q66)</f>
        <v/>
      </c>
      <c r="Q146" s="189" t="str">
        <f>IF(入力!R66="","",入力!R66)</f>
        <v/>
      </c>
      <c r="R146" s="232" t="str">
        <f xml:space="preserve"> IF(入力!S66="",IF(入力!T66="","",入力!T66),IF(入力!T66="",入力!S66,IF(入力!S66&gt;入力!T66,入力!T66,入力!S66)))</f>
        <v/>
      </c>
      <c r="S146" s="487" t="str">
        <f>IF(入力!U66="",IF(入力!V66="","",入力!V66),IF(入力!V66="",入力!U66,IF(入力!U66&gt;入力!V66,入力!V66,入力!U66)))</f>
        <v/>
      </c>
      <c r="T146" s="226" t="str">
        <f>IF(入力!W66="",IF(入力!X66="","",入力!X66),IF(入力!X66="",入力!W66,IF(入力!W66&gt;入力!X66,入力!W66,入力!X66)))</f>
        <v/>
      </c>
      <c r="U146" s="234" t="str">
        <f>IF(入力!Y66="", IF(入力!W66="",IF(入力!X66="","",入力!X66-入力!Q66),IF(入力!X66="",入力!W66-入力!Q66,IF(入力!W66&gt;入力!X66,入力!W66-入力!Q66,入力!X66-入力!Q66))),入力!Y66)</f>
        <v/>
      </c>
      <c r="V146" s="234" t="str">
        <f>IF(入力!Z66="",IF(入力!AA66="","",入力!AA66),IF(入力!AA66="",入力!Z66,IF(入力!Z66&gt;入力!AA66,入力!Z66,入力!AA66)))</f>
        <v/>
      </c>
      <c r="W146" s="234" t="str">
        <f>IF(入力!AB66="", IF(入力!Z66="",IF(入力!AA66="","",入力!AA66-入力!Q66),IF(入力!AA66="",入力!Z66-入力!Q66,IF(入力!Z66&gt;入力!AA66,入力!Z66-入力!Q66,入力!AA66-入力!Q66))),入力!AB66)</f>
        <v/>
      </c>
      <c r="X146" s="234" t="str">
        <f>IF(入力!AC66="",IF(入力!AD66="","",入力!AD66),IF(入力!AD66="",入力!AC66,IF(入力!AC66&gt;入力!AD66,入力!AC66,入力!AD66)))</f>
        <v/>
      </c>
      <c r="Y146" s="234" t="str">
        <f>IF(入力!AE66="", IF(入力!AC66="",IF(入力!AD66="","",入力!AD66-入力!Q66),IF(入力!AD66="",入力!AC66-入力!Q66,IF(入力!AC66&gt;入力!AD66,入力!AC66-入力!Q66,入力!AD66-入力!Q66))),入力!AE66)</f>
        <v/>
      </c>
      <c r="Z146" s="234" t="str">
        <f>IF(入力!AF66="",IF(入力!AG66="","",入力!AG66),IF(入力!AG66="",入力!AF66,IF(入力!AF66&gt;入力!AG66,入力!AF66,入力!AG66)))</f>
        <v/>
      </c>
      <c r="AA146" s="234" t="str">
        <f>IF(入力!AH66="", IF(入力!AF66="",IF(入力!AG66="","",入力!AG66-入力!Q66),IF(入力!AG66="",入力!AF66-入力!Q66,IF(入力!AF66&gt;入力!AG66,入力!AF66-入力!Q66,入力!AG66-入力!Q66))),入力!AH66)</f>
        <v/>
      </c>
      <c r="AB146" s="126" t="str">
        <f>IF(入力!AI66="",IF(入力!AJ66="","",入力!AJ66),IF(入力!AJ66="",入力!AI66,IF(入力!AI66&gt;入力!AJ66,入力!AI66,入力!AJ66)))</f>
        <v/>
      </c>
      <c r="AC146" s="232" t="str">
        <f>IF(入力!AK66="",IF(入力!AL66="","",入力!AL66),IF(入力!AL66="",入力!AK66,IF(入力!AK66&gt;入力!AL66,入力!AK66,入力!AL66)))</f>
        <v/>
      </c>
      <c r="AD146" s="231" t="str">
        <f>IF(入力!AM66="","",入力!AM66)</f>
        <v/>
      </c>
      <c r="AE146" s="158" t="str">
        <f>IF(入力!AN66="","",入力!AN66)</f>
        <v/>
      </c>
      <c r="AF146" s="231" t="str">
        <f>IF(入力!AO66="","",入力!AO66)</f>
        <v/>
      </c>
      <c r="AG146" s="244" t="str">
        <f>IF(入力!AP66="","",入力!AP66)</f>
        <v/>
      </c>
      <c r="AH146" s="510" t="str">
        <f>IF(入力!AQ66="","",入力!AQ66)</f>
        <v/>
      </c>
      <c r="AI146" s="84" t="str">
        <f>IF(入力!AR66="","",入力!AR66)</f>
        <v/>
      </c>
      <c r="AJ146" s="354" t="str">
        <f>IF(入力!AS66="","",入力!AS66)</f>
        <v/>
      </c>
      <c r="AK146" s="158" t="str">
        <f>IF(入力!AT66="","",入力!AT66)</f>
        <v/>
      </c>
      <c r="AL146" s="160" t="str">
        <f>IF(入力!AU66="",IF(入力!AV66="","",入力!AV66),IF(入力!AV66="",入力!AU66,IF(入力!AU66&gt;入力!AV66,入力!AU66,入力!AV66)))</f>
        <v/>
      </c>
      <c r="AM146" s="283" t="str">
        <f>IF(入力!AW66="",IF(入力!AX66="","",入力!AX66),IF(入力!AX66="",入力!AW66,IF(入力!AW66&gt;入力!AX66,入力!AW66,入力!AX66)))</f>
        <v/>
      </c>
      <c r="AN146" s="199" t="str">
        <f>IF(入力!K66="","", IF(入力!AC66="","", IF(入力!Z66="","", K146/224*((X146-224)+(V146-224)))))</f>
        <v/>
      </c>
    </row>
    <row r="147" spans="1:40">
      <c r="A147" s="96">
        <f>IF(入力!A67="","",入力!A67)</f>
        <v>54</v>
      </c>
      <c r="B147" s="185" t="str">
        <f>IF(入力!B67="","",入力!B67)</f>
        <v/>
      </c>
      <c r="C147" s="185" t="str">
        <f>IF(入力!C67="","",入力!C67)</f>
        <v/>
      </c>
      <c r="D147" s="227" t="str">
        <f>IF(入力!D67="","",入力!D67)</f>
        <v/>
      </c>
      <c r="E147" s="418" t="str">
        <f>IF(入力!E67="", IF(D147="","",DATEDIF(D147,入力!$C$3,"Y")),入力!E67)</f>
        <v/>
      </c>
      <c r="F147" s="353" t="str">
        <f>IF(入力!F67="","",入力!F67)</f>
        <v/>
      </c>
      <c r="G147" s="185" t="str">
        <f>IF(入力!G67="","",入力!G67)</f>
        <v/>
      </c>
      <c r="H147" s="185" t="str">
        <f>IF(入力!H67="","",入力!H67)</f>
        <v/>
      </c>
      <c r="I147" s="353" t="str">
        <f>IF(入力!I67="","",入力!I67)</f>
        <v/>
      </c>
      <c r="J147" s="353" t="str">
        <f>IF(入力!J67="","",入力!J67)</f>
        <v/>
      </c>
      <c r="K147" s="159" t="str">
        <f>IF(入力!K67="","",入力!K67)</f>
        <v/>
      </c>
      <c r="L147" s="83" t="str">
        <f>IF(入力!L67="","",入力!L67)</f>
        <v/>
      </c>
      <c r="M147" s="205" t="str">
        <f>IF(OR(入力!M67="",入力!N67=""),"",((4.57/(1.0888-0.00153*(入力!M67+入力!N67))-4.142)*100))</f>
        <v/>
      </c>
      <c r="N147" s="83" t="str">
        <f>IF(OR(入力!L67="",入力!M67="",入力!N67=""),"",(入力!L67-(入力!L67*(4.57/(1.0888-0.00153*(入力!M67+入力!N67))-4.142)*100)/100))</f>
        <v/>
      </c>
      <c r="O147" s="83" t="str">
        <f>IF(入力!P67="", IF(入力!K67="","",入力!L67/POWER(入力!K67/100,2)),入力!P67)</f>
        <v/>
      </c>
      <c r="P147" s="83" t="str">
        <f>IF(入力!Q67="","",入力!Q67)</f>
        <v/>
      </c>
      <c r="Q147" s="189" t="str">
        <f>IF(入力!R67="","",入力!R67)</f>
        <v/>
      </c>
      <c r="R147" s="232" t="str">
        <f xml:space="preserve"> IF(入力!S67="",IF(入力!T67="","",入力!T67),IF(入力!T67="",入力!S67,IF(入力!S67&gt;入力!T67,入力!T67,入力!S67)))</f>
        <v/>
      </c>
      <c r="S147" s="487" t="str">
        <f>IF(入力!U67="",IF(入力!V67="","",入力!V67),IF(入力!V67="",入力!U67,IF(入力!U67&gt;入力!V67,入力!V67,入力!U67)))</f>
        <v/>
      </c>
      <c r="T147" s="226" t="str">
        <f>IF(入力!W67="",IF(入力!X67="","",入力!X67),IF(入力!X67="",入力!W67,IF(入力!W67&gt;入力!X67,入力!W67,入力!X67)))</f>
        <v/>
      </c>
      <c r="U147" s="234" t="str">
        <f>IF(入力!Y67="", IF(入力!W67="",IF(入力!X67="","",入力!X67-入力!Q67),IF(入力!X67="",入力!W67-入力!Q67,IF(入力!W67&gt;入力!X67,入力!W67-入力!Q67,入力!X67-入力!Q67))),入力!Y67)</f>
        <v/>
      </c>
      <c r="V147" s="234" t="str">
        <f>IF(入力!Z67="",IF(入力!AA67="","",入力!AA67),IF(入力!AA67="",入力!Z67,IF(入力!Z67&gt;入力!AA67,入力!Z67,入力!AA67)))</f>
        <v/>
      </c>
      <c r="W147" s="234" t="str">
        <f>IF(入力!AB67="", IF(入力!Z67="",IF(入力!AA67="","",入力!AA67-入力!Q67),IF(入力!AA67="",入力!Z67-入力!Q67,IF(入力!Z67&gt;入力!AA67,入力!Z67-入力!Q67,入力!AA67-入力!Q67))),入力!AB67)</f>
        <v/>
      </c>
      <c r="X147" s="234" t="str">
        <f>IF(入力!AC67="",IF(入力!AD67="","",入力!AD67),IF(入力!AD67="",入力!AC67,IF(入力!AC67&gt;入力!AD67,入力!AC67,入力!AD67)))</f>
        <v/>
      </c>
      <c r="Y147" s="234" t="str">
        <f>IF(入力!AE67="", IF(入力!AC67="",IF(入力!AD67="","",入力!AD67-入力!Q67),IF(入力!AD67="",入力!AC67-入力!Q67,IF(入力!AC67&gt;入力!AD67,入力!AC67-入力!Q67,入力!AD67-入力!Q67))),入力!AE67)</f>
        <v/>
      </c>
      <c r="Z147" s="234" t="str">
        <f>IF(入力!AF67="",IF(入力!AG67="","",入力!AG67),IF(入力!AG67="",入力!AF67,IF(入力!AF67&gt;入力!AG67,入力!AF67,入力!AG67)))</f>
        <v/>
      </c>
      <c r="AA147" s="234" t="str">
        <f>IF(入力!AH67="", IF(入力!AF67="",IF(入力!AG67="","",入力!AG67-入力!Q67),IF(入力!AG67="",入力!AF67-入力!Q67,IF(入力!AF67&gt;入力!AG67,入力!AF67-入力!Q67,入力!AG67-入力!Q67))),入力!AH67)</f>
        <v/>
      </c>
      <c r="AB147" s="126" t="str">
        <f>IF(入力!AI67="",IF(入力!AJ67="","",入力!AJ67),IF(入力!AJ67="",入力!AI67,IF(入力!AI67&gt;入力!AJ67,入力!AI67,入力!AJ67)))</f>
        <v/>
      </c>
      <c r="AC147" s="232" t="str">
        <f>IF(入力!AK67="",IF(入力!AL67="","",入力!AL67),IF(入力!AL67="",入力!AK67,IF(入力!AK67&gt;入力!AL67,入力!AK67,入力!AL67)))</f>
        <v/>
      </c>
      <c r="AD147" s="231" t="str">
        <f>IF(入力!AM67="","",入力!AM67)</f>
        <v/>
      </c>
      <c r="AE147" s="158" t="str">
        <f>IF(入力!AN67="","",入力!AN67)</f>
        <v/>
      </c>
      <c r="AF147" s="231" t="str">
        <f>IF(入力!AO67="","",入力!AO67)</f>
        <v/>
      </c>
      <c r="AG147" s="244" t="str">
        <f>IF(入力!AP67="","",入力!AP67)</f>
        <v/>
      </c>
      <c r="AH147" s="510" t="str">
        <f>IF(入力!AQ67="","",入力!AQ67)</f>
        <v/>
      </c>
      <c r="AI147" s="84" t="str">
        <f>IF(入力!AR67="","",入力!AR67)</f>
        <v/>
      </c>
      <c r="AJ147" s="354" t="str">
        <f>IF(入力!AS67="","",入力!AS67)</f>
        <v/>
      </c>
      <c r="AK147" s="158" t="str">
        <f>IF(入力!AT67="","",入力!AT67)</f>
        <v/>
      </c>
      <c r="AL147" s="160" t="str">
        <f>IF(入力!AU67="",IF(入力!AV67="","",入力!AV67),IF(入力!AV67="",入力!AU67,IF(入力!AU67&gt;入力!AV67,入力!AU67,入力!AV67)))</f>
        <v/>
      </c>
      <c r="AM147" s="283" t="str">
        <f>IF(入力!AW67="",IF(入力!AX67="","",入力!AX67),IF(入力!AX67="",入力!AW67,IF(入力!AW67&gt;入力!AX67,入力!AW67,入力!AX67)))</f>
        <v/>
      </c>
      <c r="AN147" s="199" t="str">
        <f>IF(入力!K67="","", IF(入力!AC67="","", IF(入力!Z67="","", K147/224*((X147-224)+(V147-224)))))</f>
        <v/>
      </c>
    </row>
    <row r="148" spans="1:40">
      <c r="A148" s="96">
        <f>IF(入力!A68="","",入力!A68)</f>
        <v>55</v>
      </c>
      <c r="B148" s="185" t="str">
        <f>IF(入力!B68="","",入力!B68)</f>
        <v/>
      </c>
      <c r="C148" s="185" t="str">
        <f>IF(入力!C68="","",入力!C68)</f>
        <v/>
      </c>
      <c r="D148" s="227" t="str">
        <f>IF(入力!D68="","",入力!D68)</f>
        <v/>
      </c>
      <c r="E148" s="418" t="str">
        <f>IF(入力!E68="", IF(D148="","",DATEDIF(D148,入力!$C$3,"Y")),入力!E68)</f>
        <v/>
      </c>
      <c r="F148" s="353" t="str">
        <f>IF(入力!F68="","",入力!F68)</f>
        <v/>
      </c>
      <c r="G148" s="185" t="str">
        <f>IF(入力!G68="","",入力!G68)</f>
        <v/>
      </c>
      <c r="H148" s="185" t="str">
        <f>IF(入力!H68="","",入力!H68)</f>
        <v/>
      </c>
      <c r="I148" s="353" t="str">
        <f>IF(入力!I68="","",入力!I68)</f>
        <v/>
      </c>
      <c r="J148" s="353" t="str">
        <f>IF(入力!J68="","",入力!J68)</f>
        <v/>
      </c>
      <c r="K148" s="159" t="str">
        <f>IF(入力!K68="","",入力!K68)</f>
        <v/>
      </c>
      <c r="L148" s="83" t="str">
        <f>IF(入力!L68="","",入力!L68)</f>
        <v/>
      </c>
      <c r="M148" s="205" t="str">
        <f>IF(OR(入力!M68="",入力!N68=""),"",((4.57/(1.0888-0.00153*(入力!M68+入力!N68))-4.142)*100))</f>
        <v/>
      </c>
      <c r="N148" s="83" t="str">
        <f>IF(OR(入力!L68="",入力!M68="",入力!N68=""),"",(入力!L68-(入力!L68*(4.57/(1.0888-0.00153*(入力!M68+入力!N68))-4.142)*100)/100))</f>
        <v/>
      </c>
      <c r="O148" s="83" t="str">
        <f>IF(入力!P68="", IF(入力!K68="","",入力!L68/POWER(入力!K68/100,2)),入力!P68)</f>
        <v/>
      </c>
      <c r="P148" s="83" t="str">
        <f>IF(入力!Q68="","",入力!Q68)</f>
        <v/>
      </c>
      <c r="Q148" s="189" t="str">
        <f>IF(入力!R68="","",入力!R68)</f>
        <v/>
      </c>
      <c r="R148" s="232" t="str">
        <f xml:space="preserve"> IF(入力!S68="",IF(入力!T68="","",入力!T68),IF(入力!T68="",入力!S68,IF(入力!S68&gt;入力!T68,入力!T68,入力!S68)))</f>
        <v/>
      </c>
      <c r="S148" s="487" t="str">
        <f>IF(入力!U68="",IF(入力!V68="","",入力!V68),IF(入力!V68="",入力!U68,IF(入力!U68&gt;入力!V68,入力!V68,入力!U68)))</f>
        <v/>
      </c>
      <c r="T148" s="226" t="str">
        <f>IF(入力!W68="",IF(入力!X68="","",入力!X68),IF(入力!X68="",入力!W68,IF(入力!W68&gt;入力!X68,入力!W68,入力!X68)))</f>
        <v/>
      </c>
      <c r="U148" s="234" t="str">
        <f>IF(入力!Y68="", IF(入力!W68="",IF(入力!X68="","",入力!X68-入力!Q68),IF(入力!X68="",入力!W68-入力!Q68,IF(入力!W68&gt;入力!X68,入力!W68-入力!Q68,入力!X68-入力!Q68))),入力!Y68)</f>
        <v/>
      </c>
      <c r="V148" s="234" t="str">
        <f>IF(入力!Z68="",IF(入力!AA68="","",入力!AA68),IF(入力!AA68="",入力!Z68,IF(入力!Z68&gt;入力!AA68,入力!Z68,入力!AA68)))</f>
        <v/>
      </c>
      <c r="W148" s="234" t="str">
        <f>IF(入力!AB68="", IF(入力!Z68="",IF(入力!AA68="","",入力!AA68-入力!Q68),IF(入力!AA68="",入力!Z68-入力!Q68,IF(入力!Z68&gt;入力!AA68,入力!Z68-入力!Q68,入力!AA68-入力!Q68))),入力!AB68)</f>
        <v/>
      </c>
      <c r="X148" s="234" t="str">
        <f>IF(入力!AC68="",IF(入力!AD68="","",入力!AD68),IF(入力!AD68="",入力!AC68,IF(入力!AC68&gt;入力!AD68,入力!AC68,入力!AD68)))</f>
        <v/>
      </c>
      <c r="Y148" s="234" t="str">
        <f>IF(入力!AE68="", IF(入力!AC68="",IF(入力!AD68="","",入力!AD68-入力!Q68),IF(入力!AD68="",入力!AC68-入力!Q68,IF(入力!AC68&gt;入力!AD68,入力!AC68-入力!Q68,入力!AD68-入力!Q68))),入力!AE68)</f>
        <v/>
      </c>
      <c r="Z148" s="234" t="str">
        <f>IF(入力!AF68="",IF(入力!AG68="","",入力!AG68),IF(入力!AG68="",入力!AF68,IF(入力!AF68&gt;入力!AG68,入力!AF68,入力!AG68)))</f>
        <v/>
      </c>
      <c r="AA148" s="234" t="str">
        <f>IF(入力!AH68="", IF(入力!AF68="",IF(入力!AG68="","",入力!AG68-入力!Q68),IF(入力!AG68="",入力!AF68-入力!Q68,IF(入力!AF68&gt;入力!AG68,入力!AF68-入力!Q68,入力!AG68-入力!Q68))),入力!AH68)</f>
        <v/>
      </c>
      <c r="AB148" s="126" t="str">
        <f>IF(入力!AI68="",IF(入力!AJ68="","",入力!AJ68),IF(入力!AJ68="",入力!AI68,IF(入力!AI68&gt;入力!AJ68,入力!AI68,入力!AJ68)))</f>
        <v/>
      </c>
      <c r="AC148" s="232" t="str">
        <f>IF(入力!AK68="",IF(入力!AL68="","",入力!AL68),IF(入力!AL68="",入力!AK68,IF(入力!AK68&gt;入力!AL68,入力!AK68,入力!AL68)))</f>
        <v/>
      </c>
      <c r="AD148" s="231" t="str">
        <f>IF(入力!AM68="","",入力!AM68)</f>
        <v/>
      </c>
      <c r="AE148" s="158" t="str">
        <f>IF(入力!AN68="","",入力!AN68)</f>
        <v/>
      </c>
      <c r="AF148" s="231" t="str">
        <f>IF(入力!AO68="","",入力!AO68)</f>
        <v/>
      </c>
      <c r="AG148" s="244" t="str">
        <f>IF(入力!AP68="","",入力!AP68)</f>
        <v/>
      </c>
      <c r="AH148" s="510" t="str">
        <f>IF(入力!AQ68="","",入力!AQ68)</f>
        <v/>
      </c>
      <c r="AI148" s="84" t="str">
        <f>IF(入力!AR68="","",入力!AR68)</f>
        <v/>
      </c>
      <c r="AJ148" s="354" t="str">
        <f>IF(入力!AS68="","",入力!AS68)</f>
        <v/>
      </c>
      <c r="AK148" s="158" t="str">
        <f>IF(入力!AT68="","",入力!AT68)</f>
        <v/>
      </c>
      <c r="AL148" s="160" t="str">
        <f>IF(入力!AU68="",IF(入力!AV68="","",入力!AV68),IF(入力!AV68="",入力!AU68,IF(入力!AU68&gt;入力!AV68,入力!AU68,入力!AV68)))</f>
        <v/>
      </c>
      <c r="AM148" s="283" t="str">
        <f>IF(入力!AW68="",IF(入力!AX68="","",入力!AX68),IF(入力!AX68="",入力!AW68,IF(入力!AW68&gt;入力!AX68,入力!AW68,入力!AX68)))</f>
        <v/>
      </c>
      <c r="AN148" s="199" t="str">
        <f>IF(入力!K68="","", IF(入力!AC68="","", IF(入力!Z68="","", K148/224*((X148-224)+(V148-224)))))</f>
        <v/>
      </c>
    </row>
    <row r="149" spans="1:40">
      <c r="A149" s="96">
        <f>IF(入力!A69="","",入力!A69)</f>
        <v>56</v>
      </c>
      <c r="B149" s="185" t="str">
        <f>IF(入力!B69="","",入力!B69)</f>
        <v/>
      </c>
      <c r="C149" s="185" t="str">
        <f>IF(入力!C69="","",入力!C69)</f>
        <v/>
      </c>
      <c r="D149" s="227" t="str">
        <f>IF(入力!D69="","",入力!D69)</f>
        <v/>
      </c>
      <c r="E149" s="418" t="str">
        <f>IF(入力!E69="", IF(D149="","",DATEDIF(D149,入力!$C$3,"Y")),入力!E69)</f>
        <v/>
      </c>
      <c r="F149" s="353" t="str">
        <f>IF(入力!F69="","",入力!F69)</f>
        <v/>
      </c>
      <c r="G149" s="185" t="str">
        <f>IF(入力!G69="","",入力!G69)</f>
        <v/>
      </c>
      <c r="H149" s="185" t="str">
        <f>IF(入力!H69="","",入力!H69)</f>
        <v/>
      </c>
      <c r="I149" s="353" t="str">
        <f>IF(入力!I69="","",入力!I69)</f>
        <v/>
      </c>
      <c r="J149" s="353" t="str">
        <f>IF(入力!J69="","",入力!J69)</f>
        <v/>
      </c>
      <c r="K149" s="159" t="str">
        <f>IF(入力!K69="","",入力!K69)</f>
        <v/>
      </c>
      <c r="L149" s="83" t="str">
        <f>IF(入力!L69="","",入力!L69)</f>
        <v/>
      </c>
      <c r="M149" s="205" t="str">
        <f>IF(OR(入力!M69="",入力!N69=""),"",((4.57/(1.0888-0.00153*(入力!M69+入力!N69))-4.142)*100))</f>
        <v/>
      </c>
      <c r="N149" s="83" t="str">
        <f>IF(OR(入力!L69="",入力!M69="",入力!N69=""),"",(入力!L69-(入力!L69*(4.57/(1.0888-0.00153*(入力!M69+入力!N69))-4.142)*100)/100))</f>
        <v/>
      </c>
      <c r="O149" s="83" t="str">
        <f>IF(入力!P69="", IF(入力!K69="","",入力!L69/POWER(入力!K69/100,2)),入力!P69)</f>
        <v/>
      </c>
      <c r="P149" s="83" t="str">
        <f>IF(入力!Q69="","",入力!Q69)</f>
        <v/>
      </c>
      <c r="Q149" s="189" t="str">
        <f>IF(入力!R69="","",入力!R69)</f>
        <v/>
      </c>
      <c r="R149" s="232" t="str">
        <f xml:space="preserve"> IF(入力!S69="",IF(入力!T69="","",入力!T69),IF(入力!T69="",入力!S69,IF(入力!S69&gt;入力!T69,入力!T69,入力!S69)))</f>
        <v/>
      </c>
      <c r="S149" s="487" t="str">
        <f>IF(入力!U69="",IF(入力!V69="","",入力!V69),IF(入力!V69="",入力!U69,IF(入力!U69&gt;入力!V69,入力!V69,入力!U69)))</f>
        <v/>
      </c>
      <c r="T149" s="226" t="str">
        <f>IF(入力!W69="",IF(入力!X69="","",入力!X69),IF(入力!X69="",入力!W69,IF(入力!W69&gt;入力!X69,入力!W69,入力!X69)))</f>
        <v/>
      </c>
      <c r="U149" s="234" t="str">
        <f>IF(入力!Y69="", IF(入力!W69="",IF(入力!X69="","",入力!X69-入力!Q69),IF(入力!X69="",入力!W69-入力!Q69,IF(入力!W69&gt;入力!X69,入力!W69-入力!Q69,入力!X69-入力!Q69))),入力!Y69)</f>
        <v/>
      </c>
      <c r="V149" s="234" t="str">
        <f>IF(入力!Z69="",IF(入力!AA69="","",入力!AA69),IF(入力!AA69="",入力!Z69,IF(入力!Z69&gt;入力!AA69,入力!Z69,入力!AA69)))</f>
        <v/>
      </c>
      <c r="W149" s="234" t="str">
        <f>IF(入力!AB69="", IF(入力!Z69="",IF(入力!AA69="","",入力!AA69-入力!Q69),IF(入力!AA69="",入力!Z69-入力!Q69,IF(入力!Z69&gt;入力!AA69,入力!Z69-入力!Q69,入力!AA69-入力!Q69))),入力!AB69)</f>
        <v/>
      </c>
      <c r="X149" s="234" t="str">
        <f>IF(入力!AC69="",IF(入力!AD69="","",入力!AD69),IF(入力!AD69="",入力!AC69,IF(入力!AC69&gt;入力!AD69,入力!AC69,入力!AD69)))</f>
        <v/>
      </c>
      <c r="Y149" s="234" t="str">
        <f>IF(入力!AE69="", IF(入力!AC69="",IF(入力!AD69="","",入力!AD69-入力!Q69),IF(入力!AD69="",入力!AC69-入力!Q69,IF(入力!AC69&gt;入力!AD69,入力!AC69-入力!Q69,入力!AD69-入力!Q69))),入力!AE69)</f>
        <v/>
      </c>
      <c r="Z149" s="234" t="str">
        <f>IF(入力!AF69="",IF(入力!AG69="","",入力!AG69),IF(入力!AG69="",入力!AF69,IF(入力!AF69&gt;入力!AG69,入力!AF69,入力!AG69)))</f>
        <v/>
      </c>
      <c r="AA149" s="234" t="str">
        <f>IF(入力!AH69="", IF(入力!AF69="",IF(入力!AG69="","",入力!AG69-入力!Q69),IF(入力!AG69="",入力!AF69-入力!Q69,IF(入力!AF69&gt;入力!AG69,入力!AF69-入力!Q69,入力!AG69-入力!Q69))),入力!AH69)</f>
        <v/>
      </c>
      <c r="AB149" s="126" t="str">
        <f>IF(入力!AI69="",IF(入力!AJ69="","",入力!AJ69),IF(入力!AJ69="",入力!AI69,IF(入力!AI69&gt;入力!AJ69,入力!AI69,入力!AJ69)))</f>
        <v/>
      </c>
      <c r="AC149" s="232" t="str">
        <f>IF(入力!AK69="",IF(入力!AL69="","",入力!AL69),IF(入力!AL69="",入力!AK69,IF(入力!AK69&gt;入力!AL69,入力!AK69,入力!AL69)))</f>
        <v/>
      </c>
      <c r="AD149" s="231" t="str">
        <f>IF(入力!AM69="","",入力!AM69)</f>
        <v/>
      </c>
      <c r="AE149" s="158" t="str">
        <f>IF(入力!AN69="","",入力!AN69)</f>
        <v/>
      </c>
      <c r="AF149" s="231" t="str">
        <f>IF(入力!AO69="","",入力!AO69)</f>
        <v/>
      </c>
      <c r="AG149" s="244" t="str">
        <f>IF(入力!AP69="","",入力!AP69)</f>
        <v/>
      </c>
      <c r="AH149" s="510" t="str">
        <f>IF(入力!AQ69="","",入力!AQ69)</f>
        <v/>
      </c>
      <c r="AI149" s="84" t="str">
        <f>IF(入力!AR69="","",入力!AR69)</f>
        <v/>
      </c>
      <c r="AJ149" s="354" t="str">
        <f>IF(入力!AS69="","",入力!AS69)</f>
        <v/>
      </c>
      <c r="AK149" s="158" t="str">
        <f>IF(入力!AT69="","",入力!AT69)</f>
        <v/>
      </c>
      <c r="AL149" s="160" t="str">
        <f>IF(入力!AU69="",IF(入力!AV69="","",入力!AV69),IF(入力!AV69="",入力!AU69,IF(入力!AU69&gt;入力!AV69,入力!AU69,入力!AV69)))</f>
        <v/>
      </c>
      <c r="AM149" s="283" t="str">
        <f>IF(入力!AW69="",IF(入力!AX69="","",入力!AX69),IF(入力!AX69="",入力!AW69,IF(入力!AW69&gt;入力!AX69,入力!AW69,入力!AX69)))</f>
        <v/>
      </c>
      <c r="AN149" s="199" t="str">
        <f>IF(入力!K69="","", IF(入力!AC69="","", IF(入力!Z69="","", K149/224*((X149-224)+(V149-224)))))</f>
        <v/>
      </c>
    </row>
    <row r="150" spans="1:40">
      <c r="A150" s="96">
        <f>IF(入力!A70="","",入力!A70)</f>
        <v>57</v>
      </c>
      <c r="B150" s="185" t="str">
        <f>IF(入力!B70="","",入力!B70)</f>
        <v/>
      </c>
      <c r="C150" s="185" t="str">
        <f>IF(入力!C70="","",入力!C70)</f>
        <v/>
      </c>
      <c r="D150" s="227" t="str">
        <f>IF(入力!D70="","",入力!D70)</f>
        <v/>
      </c>
      <c r="E150" s="418" t="str">
        <f>IF(入力!E70="", IF(D150="","",DATEDIF(D150,入力!$C$3,"Y")),入力!E70)</f>
        <v/>
      </c>
      <c r="F150" s="353" t="str">
        <f>IF(入力!F70="","",入力!F70)</f>
        <v/>
      </c>
      <c r="G150" s="185" t="str">
        <f>IF(入力!G70="","",入力!G70)</f>
        <v/>
      </c>
      <c r="H150" s="185" t="str">
        <f>IF(入力!H70="","",入力!H70)</f>
        <v/>
      </c>
      <c r="I150" s="353" t="str">
        <f>IF(入力!I70="","",入力!I70)</f>
        <v/>
      </c>
      <c r="J150" s="353" t="str">
        <f>IF(入力!J70="","",入力!J70)</f>
        <v/>
      </c>
      <c r="K150" s="159" t="str">
        <f>IF(入力!K70="","",入力!K70)</f>
        <v/>
      </c>
      <c r="L150" s="83" t="str">
        <f>IF(入力!L70="","",入力!L70)</f>
        <v/>
      </c>
      <c r="M150" s="205" t="str">
        <f>IF(OR(入力!M70="",入力!N70=""),"",((4.57/(1.0888-0.00153*(入力!M70+入力!N70))-4.142)*100))</f>
        <v/>
      </c>
      <c r="N150" s="83" t="str">
        <f>IF(OR(入力!L70="",入力!M70="",入力!N70=""),"",(入力!L70-(入力!L70*(4.57/(1.0888-0.00153*(入力!M70+入力!N70))-4.142)*100)/100))</f>
        <v/>
      </c>
      <c r="O150" s="83" t="str">
        <f>IF(入力!P70="", IF(入力!K70="","",入力!L70/POWER(入力!K70/100,2)),入力!P70)</f>
        <v/>
      </c>
      <c r="P150" s="83" t="str">
        <f>IF(入力!Q70="","",入力!Q70)</f>
        <v/>
      </c>
      <c r="Q150" s="189" t="str">
        <f>IF(入力!R70="","",入力!R70)</f>
        <v/>
      </c>
      <c r="R150" s="232" t="str">
        <f xml:space="preserve"> IF(入力!S70="",IF(入力!T70="","",入力!T70),IF(入力!T70="",入力!S70,IF(入力!S70&gt;入力!T70,入力!T70,入力!S70)))</f>
        <v/>
      </c>
      <c r="S150" s="487" t="str">
        <f>IF(入力!U70="",IF(入力!V70="","",入力!V70),IF(入力!V70="",入力!U70,IF(入力!U70&gt;入力!V70,入力!V70,入力!U70)))</f>
        <v/>
      </c>
      <c r="T150" s="226" t="str">
        <f>IF(入力!W70="",IF(入力!X70="","",入力!X70),IF(入力!X70="",入力!W70,IF(入力!W70&gt;入力!X70,入力!W70,入力!X70)))</f>
        <v/>
      </c>
      <c r="U150" s="234" t="str">
        <f>IF(入力!Y70="", IF(入力!W70="",IF(入力!X70="","",入力!X70-入力!Q70),IF(入力!X70="",入力!W70-入力!Q70,IF(入力!W70&gt;入力!X70,入力!W70-入力!Q70,入力!X70-入力!Q70))),入力!Y70)</f>
        <v/>
      </c>
      <c r="V150" s="234" t="str">
        <f>IF(入力!Z70="",IF(入力!AA70="","",入力!AA70),IF(入力!AA70="",入力!Z70,IF(入力!Z70&gt;入力!AA70,入力!Z70,入力!AA70)))</f>
        <v/>
      </c>
      <c r="W150" s="234" t="str">
        <f>IF(入力!AB70="", IF(入力!Z70="",IF(入力!AA70="","",入力!AA70-入力!Q70),IF(入力!AA70="",入力!Z70-入力!Q70,IF(入力!Z70&gt;入力!AA70,入力!Z70-入力!Q70,入力!AA70-入力!Q70))),入力!AB70)</f>
        <v/>
      </c>
      <c r="X150" s="234" t="str">
        <f>IF(入力!AC70="",IF(入力!AD70="","",入力!AD70),IF(入力!AD70="",入力!AC70,IF(入力!AC70&gt;入力!AD70,入力!AC70,入力!AD70)))</f>
        <v/>
      </c>
      <c r="Y150" s="234" t="str">
        <f>IF(入力!AE70="", IF(入力!AC70="",IF(入力!AD70="","",入力!AD70-入力!Q70),IF(入力!AD70="",入力!AC70-入力!Q70,IF(入力!AC70&gt;入力!AD70,入力!AC70-入力!Q70,入力!AD70-入力!Q70))),入力!AE70)</f>
        <v/>
      </c>
      <c r="Z150" s="234" t="str">
        <f>IF(入力!AF70="",IF(入力!AG70="","",入力!AG70),IF(入力!AG70="",入力!AF70,IF(入力!AF70&gt;入力!AG70,入力!AF70,入力!AG70)))</f>
        <v/>
      </c>
      <c r="AA150" s="234" t="str">
        <f>IF(入力!AH70="", IF(入力!AF70="",IF(入力!AG70="","",入力!AG70-入力!Q70),IF(入力!AG70="",入力!AF70-入力!Q70,IF(入力!AF70&gt;入力!AG70,入力!AF70-入力!Q70,入力!AG70-入力!Q70))),入力!AH70)</f>
        <v/>
      </c>
      <c r="AB150" s="126" t="str">
        <f>IF(入力!AI70="",IF(入力!AJ70="","",入力!AJ70),IF(入力!AJ70="",入力!AI70,IF(入力!AI70&gt;入力!AJ70,入力!AI70,入力!AJ70)))</f>
        <v/>
      </c>
      <c r="AC150" s="232" t="str">
        <f>IF(入力!AK70="",IF(入力!AL70="","",入力!AL70),IF(入力!AL70="",入力!AK70,IF(入力!AK70&gt;入力!AL70,入力!AK70,入力!AL70)))</f>
        <v/>
      </c>
      <c r="AD150" s="231" t="str">
        <f>IF(入力!AM70="","",入力!AM70)</f>
        <v/>
      </c>
      <c r="AE150" s="158" t="str">
        <f>IF(入力!AN70="","",入力!AN70)</f>
        <v/>
      </c>
      <c r="AF150" s="231" t="str">
        <f>IF(入力!AO70="","",入力!AO70)</f>
        <v/>
      </c>
      <c r="AG150" s="244" t="str">
        <f>IF(入力!AP70="","",入力!AP70)</f>
        <v/>
      </c>
      <c r="AH150" s="510" t="str">
        <f>IF(入力!AQ70="","",入力!AQ70)</f>
        <v/>
      </c>
      <c r="AI150" s="84" t="str">
        <f>IF(入力!AR70="","",入力!AR70)</f>
        <v/>
      </c>
      <c r="AJ150" s="354" t="str">
        <f>IF(入力!AS70="","",入力!AS70)</f>
        <v/>
      </c>
      <c r="AK150" s="158" t="str">
        <f>IF(入力!AT70="","",入力!AT70)</f>
        <v/>
      </c>
      <c r="AL150" s="160" t="str">
        <f>IF(入力!AU70="",IF(入力!AV70="","",入力!AV70),IF(入力!AV70="",入力!AU70,IF(入力!AU70&gt;入力!AV70,入力!AU70,入力!AV70)))</f>
        <v/>
      </c>
      <c r="AM150" s="283" t="str">
        <f>IF(入力!AW70="",IF(入力!AX70="","",入力!AX70),IF(入力!AX70="",入力!AW70,IF(入力!AW70&gt;入力!AX70,入力!AW70,入力!AX70)))</f>
        <v/>
      </c>
      <c r="AN150" s="199" t="str">
        <f>IF(入力!K70="","", IF(入力!AC70="","", IF(入力!Z70="","", K150/224*((X150-224)+(V150-224)))))</f>
        <v/>
      </c>
    </row>
    <row r="151" spans="1:40">
      <c r="A151" s="96">
        <f>IF(入力!A71="","",入力!A71)</f>
        <v>58</v>
      </c>
      <c r="B151" s="185" t="str">
        <f>IF(入力!B71="","",入力!B71)</f>
        <v/>
      </c>
      <c r="C151" s="185" t="str">
        <f>IF(入力!C71="","",入力!C71)</f>
        <v/>
      </c>
      <c r="D151" s="227" t="str">
        <f>IF(入力!D71="","",入力!D71)</f>
        <v/>
      </c>
      <c r="E151" s="418" t="str">
        <f>IF(入力!E71="", IF(D151="","",DATEDIF(D151,入力!$C$3,"Y")),入力!E71)</f>
        <v/>
      </c>
      <c r="F151" s="353" t="str">
        <f>IF(入力!F71="","",入力!F71)</f>
        <v/>
      </c>
      <c r="G151" s="185" t="str">
        <f>IF(入力!G71="","",入力!G71)</f>
        <v/>
      </c>
      <c r="H151" s="185" t="str">
        <f>IF(入力!H71="","",入力!H71)</f>
        <v/>
      </c>
      <c r="I151" s="353" t="str">
        <f>IF(入力!I71="","",入力!I71)</f>
        <v/>
      </c>
      <c r="J151" s="353" t="str">
        <f>IF(入力!J71="","",入力!J71)</f>
        <v/>
      </c>
      <c r="K151" s="159" t="str">
        <f>IF(入力!K71="","",入力!K71)</f>
        <v/>
      </c>
      <c r="L151" s="83" t="str">
        <f>IF(入力!L71="","",入力!L71)</f>
        <v/>
      </c>
      <c r="M151" s="205" t="str">
        <f>IF(OR(入力!M71="",入力!N71=""),"",((4.57/(1.0888-0.00153*(入力!M71+入力!N71))-4.142)*100))</f>
        <v/>
      </c>
      <c r="N151" s="83" t="str">
        <f>IF(OR(入力!L71="",入力!M71="",入力!N71=""),"",(入力!L71-(入力!L71*(4.57/(1.0888-0.00153*(入力!M71+入力!N71))-4.142)*100)/100))</f>
        <v/>
      </c>
      <c r="O151" s="83" t="str">
        <f>IF(入力!P71="", IF(入力!K71="","",入力!L71/POWER(入力!K71/100,2)),入力!P71)</f>
        <v/>
      </c>
      <c r="P151" s="83" t="str">
        <f>IF(入力!Q71="","",入力!Q71)</f>
        <v/>
      </c>
      <c r="Q151" s="189" t="str">
        <f>IF(入力!R71="","",入力!R71)</f>
        <v/>
      </c>
      <c r="R151" s="232" t="str">
        <f xml:space="preserve"> IF(入力!S71="",IF(入力!T71="","",入力!T71),IF(入力!T71="",入力!S71,IF(入力!S71&gt;入力!T71,入力!T71,入力!S71)))</f>
        <v/>
      </c>
      <c r="S151" s="487" t="str">
        <f>IF(入力!U71="",IF(入力!V71="","",入力!V71),IF(入力!V71="",入力!U71,IF(入力!U71&gt;入力!V71,入力!V71,入力!U71)))</f>
        <v/>
      </c>
      <c r="T151" s="226" t="str">
        <f>IF(入力!W71="",IF(入力!X71="","",入力!X71),IF(入力!X71="",入力!W71,IF(入力!W71&gt;入力!X71,入力!W71,入力!X71)))</f>
        <v/>
      </c>
      <c r="U151" s="234" t="str">
        <f>IF(入力!Y71="", IF(入力!W71="",IF(入力!X71="","",入力!X71-入力!Q71),IF(入力!X71="",入力!W71-入力!Q71,IF(入力!W71&gt;入力!X71,入力!W71-入力!Q71,入力!X71-入力!Q71))),入力!Y71)</f>
        <v/>
      </c>
      <c r="V151" s="234" t="str">
        <f>IF(入力!Z71="",IF(入力!AA71="","",入力!AA71),IF(入力!AA71="",入力!Z71,IF(入力!Z71&gt;入力!AA71,入力!Z71,入力!AA71)))</f>
        <v/>
      </c>
      <c r="W151" s="234" t="str">
        <f>IF(入力!AB71="", IF(入力!Z71="",IF(入力!AA71="","",入力!AA71-入力!Q71),IF(入力!AA71="",入力!Z71-入力!Q71,IF(入力!Z71&gt;入力!AA71,入力!Z71-入力!Q71,入力!AA71-入力!Q71))),入力!AB71)</f>
        <v/>
      </c>
      <c r="X151" s="234" t="str">
        <f>IF(入力!AC71="",IF(入力!AD71="","",入力!AD71),IF(入力!AD71="",入力!AC71,IF(入力!AC71&gt;入力!AD71,入力!AC71,入力!AD71)))</f>
        <v/>
      </c>
      <c r="Y151" s="234" t="str">
        <f>IF(入力!AE71="", IF(入力!AC71="",IF(入力!AD71="","",入力!AD71-入力!Q71),IF(入力!AD71="",入力!AC71-入力!Q71,IF(入力!AC71&gt;入力!AD71,入力!AC71-入力!Q71,入力!AD71-入力!Q71))),入力!AE71)</f>
        <v/>
      </c>
      <c r="Z151" s="234" t="str">
        <f>IF(入力!AF71="",IF(入力!AG71="","",入力!AG71),IF(入力!AG71="",入力!AF71,IF(入力!AF71&gt;入力!AG71,入力!AF71,入力!AG71)))</f>
        <v/>
      </c>
      <c r="AA151" s="234" t="str">
        <f>IF(入力!AH71="", IF(入力!AF71="",IF(入力!AG71="","",入力!AG71-入力!Q71),IF(入力!AG71="",入力!AF71-入力!Q71,IF(入力!AF71&gt;入力!AG71,入力!AF71-入力!Q71,入力!AG71-入力!Q71))),入力!AH71)</f>
        <v/>
      </c>
      <c r="AB151" s="126" t="str">
        <f>IF(入力!AI71="",IF(入力!AJ71="","",入力!AJ71),IF(入力!AJ71="",入力!AI71,IF(入力!AI71&gt;入力!AJ71,入力!AI71,入力!AJ71)))</f>
        <v/>
      </c>
      <c r="AC151" s="232" t="str">
        <f>IF(入力!AK71="",IF(入力!AL71="","",入力!AL71),IF(入力!AL71="",入力!AK71,IF(入力!AK71&gt;入力!AL71,入力!AK71,入力!AL71)))</f>
        <v/>
      </c>
      <c r="AD151" s="231" t="str">
        <f>IF(入力!AM71="","",入力!AM71)</f>
        <v/>
      </c>
      <c r="AE151" s="158" t="str">
        <f>IF(入力!AN71="","",入力!AN71)</f>
        <v/>
      </c>
      <c r="AF151" s="231" t="str">
        <f>IF(入力!AO71="","",入力!AO71)</f>
        <v/>
      </c>
      <c r="AG151" s="244" t="str">
        <f>IF(入力!AP71="","",入力!AP71)</f>
        <v/>
      </c>
      <c r="AH151" s="510" t="str">
        <f>IF(入力!AQ71="","",入力!AQ71)</f>
        <v/>
      </c>
      <c r="AI151" s="84" t="str">
        <f>IF(入力!AR71="","",入力!AR71)</f>
        <v/>
      </c>
      <c r="AJ151" s="354" t="str">
        <f>IF(入力!AS71="","",入力!AS71)</f>
        <v/>
      </c>
      <c r="AK151" s="158" t="str">
        <f>IF(入力!AT71="","",入力!AT71)</f>
        <v/>
      </c>
      <c r="AL151" s="160" t="str">
        <f>IF(入力!AU71="",IF(入力!AV71="","",入力!AV71),IF(入力!AV71="",入力!AU71,IF(入力!AU71&gt;入力!AV71,入力!AU71,入力!AV71)))</f>
        <v/>
      </c>
      <c r="AM151" s="283" t="str">
        <f>IF(入力!AW71="",IF(入力!AX71="","",入力!AX71),IF(入力!AX71="",入力!AW71,IF(入力!AW71&gt;入力!AX71,入力!AW71,入力!AX71)))</f>
        <v/>
      </c>
      <c r="AN151" s="199" t="str">
        <f>IF(入力!K71="","", IF(入力!AC71="","", IF(入力!Z71="","", K151/224*((X151-224)+(V151-224)))))</f>
        <v/>
      </c>
    </row>
    <row r="152" spans="1:40">
      <c r="A152" s="96">
        <f>IF(入力!A72="","",入力!A72)</f>
        <v>59</v>
      </c>
      <c r="B152" s="185" t="str">
        <f>IF(入力!B72="","",入力!B72)</f>
        <v/>
      </c>
      <c r="C152" s="185" t="str">
        <f>IF(入力!C72="","",入力!C72)</f>
        <v/>
      </c>
      <c r="D152" s="227" t="str">
        <f>IF(入力!D72="","",入力!D72)</f>
        <v/>
      </c>
      <c r="E152" s="418" t="str">
        <f>IF(入力!E72="", IF(D152="","",DATEDIF(D152,入力!$C$3,"Y")),入力!E72)</f>
        <v/>
      </c>
      <c r="F152" s="353" t="str">
        <f>IF(入力!F72="","",入力!F72)</f>
        <v/>
      </c>
      <c r="G152" s="185" t="str">
        <f>IF(入力!G72="","",入力!G72)</f>
        <v/>
      </c>
      <c r="H152" s="185" t="str">
        <f>IF(入力!H72="","",入力!H72)</f>
        <v/>
      </c>
      <c r="I152" s="353" t="str">
        <f>IF(入力!I72="","",入力!I72)</f>
        <v/>
      </c>
      <c r="J152" s="353" t="str">
        <f>IF(入力!J72="","",入力!J72)</f>
        <v/>
      </c>
      <c r="K152" s="159" t="str">
        <f>IF(入力!K72="","",入力!K72)</f>
        <v/>
      </c>
      <c r="L152" s="83" t="str">
        <f>IF(入力!L72="","",入力!L72)</f>
        <v/>
      </c>
      <c r="M152" s="205" t="str">
        <f>IF(OR(入力!M72="",入力!N72=""),"",((4.57/(1.0888-0.00153*(入力!M72+入力!N72))-4.142)*100))</f>
        <v/>
      </c>
      <c r="N152" s="83" t="str">
        <f>IF(OR(入力!L72="",入力!M72="",入力!N72=""),"",(入力!L72-(入力!L72*(4.57/(1.0888-0.00153*(入力!M72+入力!N72))-4.142)*100)/100))</f>
        <v/>
      </c>
      <c r="O152" s="83" t="str">
        <f>IF(入力!P72="", IF(入力!K72="","",入力!L72/POWER(入力!K72/100,2)),入力!P72)</f>
        <v/>
      </c>
      <c r="P152" s="83" t="str">
        <f>IF(入力!Q72="","",入力!Q72)</f>
        <v/>
      </c>
      <c r="Q152" s="189" t="str">
        <f>IF(入力!R72="","",入力!R72)</f>
        <v/>
      </c>
      <c r="R152" s="232" t="str">
        <f xml:space="preserve"> IF(入力!S72="",IF(入力!T72="","",入力!T72),IF(入力!T72="",入力!S72,IF(入力!S72&gt;入力!T72,入力!T72,入力!S72)))</f>
        <v/>
      </c>
      <c r="S152" s="487" t="str">
        <f>IF(入力!U72="",IF(入力!V72="","",入力!V72),IF(入力!V72="",入力!U72,IF(入力!U72&gt;入力!V72,入力!V72,入力!U72)))</f>
        <v/>
      </c>
      <c r="T152" s="226" t="str">
        <f>IF(入力!W72="",IF(入力!X72="","",入力!X72),IF(入力!X72="",入力!W72,IF(入力!W72&gt;入力!X72,入力!W72,入力!X72)))</f>
        <v/>
      </c>
      <c r="U152" s="234" t="str">
        <f>IF(入力!Y72="", IF(入力!W72="",IF(入力!X72="","",入力!X72-入力!Q72),IF(入力!X72="",入力!W72-入力!Q72,IF(入力!W72&gt;入力!X72,入力!W72-入力!Q72,入力!X72-入力!Q72))),入力!Y72)</f>
        <v/>
      </c>
      <c r="V152" s="234" t="str">
        <f>IF(入力!Z72="",IF(入力!AA72="","",入力!AA72),IF(入力!AA72="",入力!Z72,IF(入力!Z72&gt;入力!AA72,入力!Z72,入力!AA72)))</f>
        <v/>
      </c>
      <c r="W152" s="234" t="str">
        <f>IF(入力!AB72="", IF(入力!Z72="",IF(入力!AA72="","",入力!AA72-入力!Q72),IF(入力!AA72="",入力!Z72-入力!Q72,IF(入力!Z72&gt;入力!AA72,入力!Z72-入力!Q72,入力!AA72-入力!Q72))),入力!AB72)</f>
        <v/>
      </c>
      <c r="X152" s="234" t="str">
        <f>IF(入力!AC72="",IF(入力!AD72="","",入力!AD72),IF(入力!AD72="",入力!AC72,IF(入力!AC72&gt;入力!AD72,入力!AC72,入力!AD72)))</f>
        <v/>
      </c>
      <c r="Y152" s="234" t="str">
        <f>IF(入力!AE72="", IF(入力!AC72="",IF(入力!AD72="","",入力!AD72-入力!Q72),IF(入力!AD72="",入力!AC72-入力!Q72,IF(入力!AC72&gt;入力!AD72,入力!AC72-入力!Q72,入力!AD72-入力!Q72))),入力!AE72)</f>
        <v/>
      </c>
      <c r="Z152" s="234" t="str">
        <f>IF(入力!AF72="",IF(入力!AG72="","",入力!AG72),IF(入力!AG72="",入力!AF72,IF(入力!AF72&gt;入力!AG72,入力!AF72,入力!AG72)))</f>
        <v/>
      </c>
      <c r="AA152" s="234" t="str">
        <f>IF(入力!AH72="", IF(入力!AF72="",IF(入力!AG72="","",入力!AG72-入力!Q72),IF(入力!AG72="",入力!AF72-入力!Q72,IF(入力!AF72&gt;入力!AG72,入力!AF72-入力!Q72,入力!AG72-入力!Q72))),入力!AH72)</f>
        <v/>
      </c>
      <c r="AB152" s="126" t="str">
        <f>IF(入力!AI72="",IF(入力!AJ72="","",入力!AJ72),IF(入力!AJ72="",入力!AI72,IF(入力!AI72&gt;入力!AJ72,入力!AI72,入力!AJ72)))</f>
        <v/>
      </c>
      <c r="AC152" s="232" t="str">
        <f>IF(入力!AK72="",IF(入力!AL72="","",入力!AL72),IF(入力!AL72="",入力!AK72,IF(入力!AK72&gt;入力!AL72,入力!AK72,入力!AL72)))</f>
        <v/>
      </c>
      <c r="AD152" s="231" t="str">
        <f>IF(入力!AM72="","",入力!AM72)</f>
        <v/>
      </c>
      <c r="AE152" s="158" t="str">
        <f>IF(入力!AN72="","",入力!AN72)</f>
        <v/>
      </c>
      <c r="AF152" s="231" t="str">
        <f>IF(入力!AO72="","",入力!AO72)</f>
        <v/>
      </c>
      <c r="AG152" s="244" t="str">
        <f>IF(入力!AP72="","",入力!AP72)</f>
        <v/>
      </c>
      <c r="AH152" s="510" t="str">
        <f>IF(入力!AQ72="","",入力!AQ72)</f>
        <v/>
      </c>
      <c r="AI152" s="84" t="str">
        <f>IF(入力!AR72="","",入力!AR72)</f>
        <v/>
      </c>
      <c r="AJ152" s="354" t="str">
        <f>IF(入力!AS72="","",入力!AS72)</f>
        <v/>
      </c>
      <c r="AK152" s="158" t="str">
        <f>IF(入力!AT72="","",入力!AT72)</f>
        <v/>
      </c>
      <c r="AL152" s="160" t="str">
        <f>IF(入力!AU72="",IF(入力!AV72="","",入力!AV72),IF(入力!AV72="",入力!AU72,IF(入力!AU72&gt;入力!AV72,入力!AU72,入力!AV72)))</f>
        <v/>
      </c>
      <c r="AM152" s="283" t="str">
        <f>IF(入力!AW72="",IF(入力!AX72="","",入力!AX72),IF(入力!AX72="",入力!AW72,IF(入力!AW72&gt;入力!AX72,入力!AW72,入力!AX72)))</f>
        <v/>
      </c>
      <c r="AN152" s="199" t="str">
        <f>IF(入力!K72="","", IF(入力!AC72="","", IF(入力!Z72="","", K152/224*((X152-224)+(V152-224)))))</f>
        <v/>
      </c>
    </row>
    <row r="153" spans="1:40" ht="14.25" thickBot="1">
      <c r="A153" s="99">
        <f>IF(入力!A73="","",入力!A73)</f>
        <v>60</v>
      </c>
      <c r="B153" s="209" t="str">
        <f>IF(入力!B73="","",入力!B73)</f>
        <v/>
      </c>
      <c r="C153" s="209" t="str">
        <f>IF(入力!C73="","",入力!C73)</f>
        <v/>
      </c>
      <c r="D153" s="228" t="str">
        <f>IF(入力!D73="","",入力!D73)</f>
        <v/>
      </c>
      <c r="E153" s="100" t="str">
        <f>IF(入力!E73="", IF(D153="","",DATEDIF(D153,入力!$C$3,"Y")),入力!E73)</f>
        <v/>
      </c>
      <c r="F153" s="100" t="str">
        <f>IF(入力!F73="","",入力!F73)</f>
        <v/>
      </c>
      <c r="G153" s="209" t="str">
        <f>IF(入力!G73="","",入力!G73)</f>
        <v/>
      </c>
      <c r="H153" s="185" t="str">
        <f>IF(入力!H73="","",入力!H73)</f>
        <v/>
      </c>
      <c r="I153" s="224" t="str">
        <f>IF(入力!I73="","",入力!I73)</f>
        <v/>
      </c>
      <c r="J153" s="224" t="str">
        <f>IF(入力!J73="","",入力!J73)</f>
        <v/>
      </c>
      <c r="K153" s="218" t="str">
        <f>IF(入力!K73="","",入力!K73)</f>
        <v/>
      </c>
      <c r="L153" s="219" t="str">
        <f>IF(入力!L73="","",入力!L73)</f>
        <v/>
      </c>
      <c r="M153" s="205" t="str">
        <f>IF(OR(入力!M73="",入力!N73=""),"",((4.57/(1.0888-0.00153*(入力!M73+入力!N73))-4.142)*100))</f>
        <v/>
      </c>
      <c r="N153" s="83" t="str">
        <f>IF(OR(入力!L73="",入力!M73="",入力!N73=""),"",(入力!L73-(入力!L73*(4.57/(1.0888-0.00153*(入力!M73+入力!N73))-4.142)*100)/100))</f>
        <v/>
      </c>
      <c r="O153" s="219" t="str">
        <f>IF(入力!P73="", IF(入力!K73="","",入力!L73/POWER(入力!K73/100,2)),入力!P73)</f>
        <v/>
      </c>
      <c r="P153" s="219" t="str">
        <f>IF(入力!Q73="","",入力!Q73)</f>
        <v/>
      </c>
      <c r="Q153" s="247" t="str">
        <f>IF(入力!R73="","",入力!R73)</f>
        <v/>
      </c>
      <c r="R153" s="235" t="str">
        <f xml:space="preserve"> IF(入力!S73="",IF(入力!T73="","",入力!T73),IF(入力!T73="",入力!S73,IF(入力!S73&gt;入力!T73,入力!T73,入力!S73)))</f>
        <v/>
      </c>
      <c r="S153" s="488" t="str">
        <f>IF(入力!U73="",IF(入力!V73="","",入力!V73),IF(入力!V73="",入力!U73,IF(入力!U73&gt;入力!V73,入力!V73,入力!U73)))</f>
        <v/>
      </c>
      <c r="T153" s="236" t="str">
        <f>IF(入力!W73="",IF(入力!X73="","",入力!X73),IF(入力!X73="",入力!W73,IF(入力!W73&gt;入力!X73,入力!W73,入力!X73)))</f>
        <v/>
      </c>
      <c r="U153" s="223" t="str">
        <f>IF(入力!Y73="", IF(入力!W73="",IF(入力!X73="","",入力!X73-入力!Q73),IF(入力!X73="",入力!W73-入力!Q73,IF(入力!W73&gt;入力!X73,入力!W73-入力!Q73,入力!X73-入力!Q73))),入力!Y73)</f>
        <v/>
      </c>
      <c r="V153" s="223" t="str">
        <f>IF(入力!Z73="",IF(入力!AA73="","",入力!AA73),IF(入力!AA73="",入力!Z73,IF(入力!Z73&gt;入力!AA73,入力!Z73,入力!AA73)))</f>
        <v/>
      </c>
      <c r="W153" s="223" t="str">
        <f>IF(入力!AB73="", IF(入力!Z73="",IF(入力!AA73="","",入力!AA73-入力!Q73),IF(入力!AA73="",入力!Z73-入力!Q73,IF(入力!Z73&gt;入力!AA73,入力!Z73-入力!Q73,入力!AA73-入力!Q73))),入力!AB73)</f>
        <v/>
      </c>
      <c r="X153" s="223" t="str">
        <f>IF(入力!AC73="",IF(入力!AD73="","",入力!AD73),IF(入力!AD73="",入力!AC73,IF(入力!AC73&gt;入力!AD73,入力!AC73,入力!AD73)))</f>
        <v/>
      </c>
      <c r="Y153" s="223" t="str">
        <f>IF(入力!AE73="", IF(入力!AC73="",IF(入力!AD73="","",入力!AD73-入力!Q73),IF(入力!AD73="",入力!AC73-入力!Q73,IF(入力!AC73&gt;入力!AD73,入力!AC73-入力!Q73,入力!AD73-入力!Q73))),入力!AE73)</f>
        <v/>
      </c>
      <c r="Z153" s="223" t="str">
        <f>IF(入力!AF73="",IF(入力!AG73="","",入力!AG73),IF(入力!AG73="",入力!AF73,IF(入力!AF73&gt;入力!AG73,入力!AF73,入力!AG73)))</f>
        <v/>
      </c>
      <c r="AA153" s="223" t="str">
        <f>IF(入力!AH73="", IF(入力!AF73="",IF(入力!AG73="","",入力!AG73-入力!Q73),IF(入力!AG73="",入力!AF73-入力!Q73,IF(入力!AF73&gt;入力!AG73,入力!AF73-入力!Q73,入力!AG73-入力!Q73))),入力!AH73)</f>
        <v/>
      </c>
      <c r="AB153" s="237" t="str">
        <f>IF(入力!AI73="",IF(入力!AJ73="","",入力!AJ73),IF(入力!AJ73="",入力!AI73,IF(入力!AI73&gt;入力!AJ73,入力!AI73,入力!AJ73)))</f>
        <v/>
      </c>
      <c r="AC153" s="235" t="str">
        <f>IF(入力!AK73="",IF(入力!AL73="","",入力!AL73),IF(入力!AL73="",入力!AK73,IF(入力!AK73&gt;入力!AL73,入力!AK73,入力!AL73)))</f>
        <v/>
      </c>
      <c r="AD153" s="365" t="str">
        <f>IF(入力!AM73="","",入力!AM73)</f>
        <v/>
      </c>
      <c r="AE153" s="367" t="str">
        <f>IF(入力!AN73="","",入力!AN73)</f>
        <v/>
      </c>
      <c r="AF153" s="365" t="str">
        <f>IF(入力!AO73="","",入力!AO73)</f>
        <v/>
      </c>
      <c r="AG153" s="220" t="str">
        <f>IF(入力!AP73="","",入力!AP73)</f>
        <v/>
      </c>
      <c r="AH153" s="511" t="str">
        <f>IF(入力!AQ73="","",入力!AQ73)</f>
        <v/>
      </c>
      <c r="AI153" s="366" t="str">
        <f>IF(入力!AR73="","",入力!AR73)</f>
        <v/>
      </c>
      <c r="AJ153" s="240" t="str">
        <f>IF(入力!AS73="","",入力!AS73)</f>
        <v/>
      </c>
      <c r="AK153" s="367" t="str">
        <f>IF(入力!AT73="","",入力!AT73)</f>
        <v/>
      </c>
      <c r="AL153" s="218" t="str">
        <f>IF(入力!AU73="",IF(入力!AV73="","",入力!AV73),IF(入力!AV73="",入力!AU73,IF(入力!AU73&gt;入力!AV73,入力!AU73,入力!AV73)))</f>
        <v/>
      </c>
      <c r="AM153" s="284" t="str">
        <f>IF(入力!AW73="",IF(入力!AX73="","",入力!AX73),IF(入力!AX73="",入力!AW73,IF(入力!AW73&gt;入力!AX73,入力!AW73,入力!AX73)))</f>
        <v/>
      </c>
      <c r="AN153" s="374" t="str">
        <f>IF(入力!K73="","", IF(入力!AC73="","", IF(入力!Z73="","", K153/224*((X153-224)+(V153-224)))))</f>
        <v/>
      </c>
    </row>
    <row r="154" spans="1:40" ht="14.25" thickTop="1">
      <c r="A154" s="198"/>
      <c r="B154" s="198"/>
      <c r="C154" s="198"/>
      <c r="D154" s="198"/>
      <c r="E154" s="198"/>
      <c r="F154" s="198"/>
      <c r="G154" s="198"/>
      <c r="H154" s="229"/>
      <c r="I154" s="718" t="s">
        <v>161</v>
      </c>
      <c r="J154" s="716"/>
      <c r="K154" s="439">
        <f>IF(COUNTBLANK(K94:K153)=60,"",AVERAGE(K94:K153))</f>
        <v>171.3</v>
      </c>
      <c r="L154" s="448">
        <f t="shared" ref="L154:AB154" si="13">IF(COUNTBLANK(L94:L153)=60,"",AVERAGE(L94:L153))</f>
        <v>58.980000000000004</v>
      </c>
      <c r="M154" s="448">
        <f t="shared" si="13"/>
        <v>21.655682877564949</v>
      </c>
      <c r="N154" s="448">
        <f t="shared" si="13"/>
        <v>46.085446998473152</v>
      </c>
      <c r="O154" s="448">
        <f t="shared" si="13"/>
        <v>20.133706792077213</v>
      </c>
      <c r="P154" s="448">
        <f t="shared" si="13"/>
        <v>224.2</v>
      </c>
      <c r="Q154" s="437">
        <f t="shared" si="13"/>
        <v>221.6</v>
      </c>
      <c r="R154" s="217">
        <f t="shared" si="13"/>
        <v>3.3860000000000001</v>
      </c>
      <c r="S154" s="439">
        <f t="shared" si="13"/>
        <v>5.0219999999999994</v>
      </c>
      <c r="T154" s="439">
        <f t="shared" si="13"/>
        <v>277.2</v>
      </c>
      <c r="U154" s="448">
        <f t="shared" si="13"/>
        <v>53</v>
      </c>
      <c r="V154" s="448">
        <f t="shared" si="13"/>
        <v>286.39999999999998</v>
      </c>
      <c r="W154" s="448">
        <f t="shared" si="13"/>
        <v>62.2</v>
      </c>
      <c r="X154" s="448">
        <f t="shared" si="13"/>
        <v>273</v>
      </c>
      <c r="Y154" s="448">
        <f t="shared" si="13"/>
        <v>48.8</v>
      </c>
      <c r="Z154" s="448">
        <f t="shared" si="13"/>
        <v>272.39999999999998</v>
      </c>
      <c r="AA154" s="448">
        <f t="shared" si="13"/>
        <v>48.2</v>
      </c>
      <c r="AB154" s="437">
        <f t="shared" si="13"/>
        <v>7.1239999999999997</v>
      </c>
      <c r="AC154" s="529">
        <f>IF(COUNTBLANK(AC94:AC153)=60,"",AVERAGE(AC94:AC153))</f>
        <v>9.84</v>
      </c>
      <c r="AD154" s="443">
        <f t="shared" ref="AD154" si="14">IF(COUNTBLANK(AD94:AD153)=60,"",AVERAGE(AD94:AD153))</f>
        <v>9.3000000000000007</v>
      </c>
      <c r="AE154" s="466">
        <f t="shared" ref="AE154" si="15">IF(COUNTBLANK(AE94:AE153)=60,"",AVERAGE(AE94:AE153))</f>
        <v>4.4000000000000004</v>
      </c>
      <c r="AF154" s="443">
        <f t="shared" ref="AF154" si="16">IF(COUNTBLANK(AF94:AF153)=60,"",AVERAGE(AF94:AF153))</f>
        <v>179.2</v>
      </c>
      <c r="AG154" s="466">
        <f t="shared" ref="AG154" si="17">IF(COUNTBLANK(AG94:AG153)=60,"",AVERAGE(AG94:AG153))</f>
        <v>11</v>
      </c>
      <c r="AH154" s="443">
        <f t="shared" ref="AH154" si="18">IF(COUNTBLANK(AH94:AH153)=60,"",AVERAGE(AH94:AH153))</f>
        <v>85.6</v>
      </c>
      <c r="AI154" s="437">
        <f t="shared" ref="AI154" si="19">IF(COUNTBLANK(AI94:AI153)=60,"",AVERAGE(AI94:AI153))</f>
        <v>87</v>
      </c>
      <c r="AJ154" s="439">
        <f t="shared" ref="AJ154" si="20">IF(COUNTBLANK(AJ94:AJ153)=60,"",AVERAGE(AJ94:AJ153))</f>
        <v>920</v>
      </c>
      <c r="AK154" s="437">
        <f t="shared" ref="AK154" si="21">IF(COUNTBLANK(AK94:AK153)=60,"",AVERAGE(AK94:AK153))</f>
        <v>29.4</v>
      </c>
      <c r="AL154" s="439">
        <f t="shared" ref="AL154" si="22">IF(COUNTBLANK(AL94:AL153)=60,"",AVERAGE(AL94:AL153))</f>
        <v>34.120000000000005</v>
      </c>
      <c r="AM154" s="437">
        <f t="shared" ref="AM154" si="23">IF(COUNTBLANK(AM94:AM153)=60,"",AVERAGE(AM94:AM153))</f>
        <v>33.720000000000006</v>
      </c>
      <c r="AN154" s="433">
        <f t="shared" ref="AN154" si="24">IF(COUNTBLANK(AN94:AN153)=60,"",AVERAGE(AN94:AN153))</f>
        <v>85.31008928571427</v>
      </c>
    </row>
    <row r="155" spans="1:40">
      <c r="A155" s="198"/>
      <c r="B155" s="198"/>
      <c r="C155" s="198"/>
      <c r="D155" s="198"/>
      <c r="E155" s="198"/>
      <c r="F155" s="198"/>
      <c r="G155" s="198"/>
      <c r="H155" s="198"/>
      <c r="I155" s="628" t="s">
        <v>162</v>
      </c>
      <c r="J155" s="629"/>
      <c r="K155" s="440">
        <f>IF(COUNTBLANK(K94:K153)=60,"",IF(COUNTBLANK(K94:K153)=59,"",STDEV(K94:K153)))</f>
        <v>6.1514225996915952</v>
      </c>
      <c r="L155" s="449">
        <f t="shared" ref="L155:AN155" si="25">IF(COUNTBLANK(L94:L153)=60,"",IF(COUNTBLANK(L94:L153)=59,"",STDEV(L94:L153)))</f>
        <v>5.3241900792513821</v>
      </c>
      <c r="M155" s="449">
        <f t="shared" si="25"/>
        <v>3.3245150956510381</v>
      </c>
      <c r="N155" s="449">
        <f t="shared" si="25"/>
        <v>2.6396297659253913</v>
      </c>
      <c r="O155" s="449">
        <f t="shared" si="25"/>
        <v>2.0445106429584605</v>
      </c>
      <c r="P155" s="449">
        <f t="shared" si="25"/>
        <v>8.2204014500507867</v>
      </c>
      <c r="Q155" s="444">
        <f t="shared" si="25"/>
        <v>8.5249633430298637</v>
      </c>
      <c r="R155" s="440">
        <f t="shared" si="25"/>
        <v>0.14415269681834614</v>
      </c>
      <c r="S155" s="440">
        <f t="shared" si="25"/>
        <v>0.20437710243568566</v>
      </c>
      <c r="T155" s="440">
        <f t="shared" si="25"/>
        <v>2.9495762407500319</v>
      </c>
      <c r="U155" s="449">
        <f t="shared" si="25"/>
        <v>6.0930288034769706</v>
      </c>
      <c r="V155" s="449">
        <f t="shared" si="25"/>
        <v>6.308724118235232</v>
      </c>
      <c r="W155" s="449">
        <f t="shared" si="25"/>
        <v>7.2163009915052614</v>
      </c>
      <c r="X155" s="449">
        <f t="shared" si="25"/>
        <v>3.7416573867739413</v>
      </c>
      <c r="Y155" s="449">
        <f t="shared" si="25"/>
        <v>5.5520266569965075</v>
      </c>
      <c r="Z155" s="449">
        <f t="shared" si="25"/>
        <v>3.7815340802381923</v>
      </c>
      <c r="AA155" s="449">
        <f t="shared" si="25"/>
        <v>5.2273320154740333</v>
      </c>
      <c r="AB155" s="444">
        <f t="shared" si="25"/>
        <v>0.67910234869274222</v>
      </c>
      <c r="AC155" s="214">
        <f t="shared" si="25"/>
        <v>1.6410362579784712</v>
      </c>
      <c r="AD155" s="444">
        <f>IF(COUNTBLANK(AD94:AD153)=60,"",IF(COUNTBLANK(AD94:AD153)=59,"",STDEV(AD94:AD153)))</f>
        <v>11.267209059922514</v>
      </c>
      <c r="AE155" s="513">
        <f t="shared" si="25"/>
        <v>6.5038450166036395</v>
      </c>
      <c r="AF155" s="444">
        <f t="shared" si="25"/>
        <v>20.38872237291972</v>
      </c>
      <c r="AG155" s="513">
        <f t="shared" si="25"/>
        <v>7.810249675906654</v>
      </c>
      <c r="AH155" s="444">
        <f t="shared" si="25"/>
        <v>2.8809720581774605</v>
      </c>
      <c r="AI155" s="444">
        <f t="shared" si="25"/>
        <v>2.9154759474226504</v>
      </c>
      <c r="AJ155" s="440">
        <f t="shared" si="25"/>
        <v>308.54497241083027</v>
      </c>
      <c r="AK155" s="444">
        <f t="shared" si="25"/>
        <v>4.1593268686170788</v>
      </c>
      <c r="AL155" s="440">
        <f t="shared" si="25"/>
        <v>2.7598913022073415</v>
      </c>
      <c r="AM155" s="444">
        <f t="shared" si="25"/>
        <v>3.892557000224893</v>
      </c>
      <c r="AN155" s="215">
        <f t="shared" si="25"/>
        <v>9.5142711695263422</v>
      </c>
    </row>
    <row r="156" spans="1:40">
      <c r="A156" s="198"/>
      <c r="B156" s="198"/>
      <c r="C156" s="198"/>
      <c r="D156" s="198"/>
      <c r="E156" s="198"/>
      <c r="F156" s="198"/>
      <c r="G156" s="198"/>
      <c r="H156" s="198"/>
      <c r="I156" s="628" t="s">
        <v>163</v>
      </c>
      <c r="J156" s="629"/>
      <c r="K156" s="440">
        <f>IF(COUNTBLANK(K94:K153)=60,"",MAX(K94:K153))</f>
        <v>181.5</v>
      </c>
      <c r="L156" s="449">
        <f>IF(COUNTBLANK(L94:L153)=60,"",MIN(L94:L153))</f>
        <v>54.1</v>
      </c>
      <c r="M156" s="449">
        <f t="shared" ref="M156:O156" si="26">IF(COUNTBLANK(M94:M153)=60,"",MIN(M94:M153))</f>
        <v>17.353450775049239</v>
      </c>
      <c r="N156" s="449">
        <f t="shared" si="26"/>
        <v>43.354661283474769</v>
      </c>
      <c r="O156" s="449">
        <f t="shared" si="26"/>
        <v>18.34014019645744</v>
      </c>
      <c r="P156" s="449">
        <f>IF(COUNTBLANK(P94:P153)=60,"",MAX(P94:P153))</f>
        <v>237</v>
      </c>
      <c r="Q156" s="436">
        <f>IF(COUNTBLANK(Q94:Q153)=60,"",MAX(Q94:Q153))</f>
        <v>234</v>
      </c>
      <c r="R156" s="214">
        <f>IF(COUNTBLANK(R94:R153)=60,"",MIN(R94:R153))</f>
        <v>3.24</v>
      </c>
      <c r="S156" s="440">
        <f t="shared" ref="S156" si="27">IF(COUNTBLANK(S94:S153)=60,"",MIN(S94:S153))</f>
        <v>4.87</v>
      </c>
      <c r="T156" s="440">
        <f>IF(COUNTBLANK(T94:T153)=60,"",MAX(T94:T153))</f>
        <v>281</v>
      </c>
      <c r="U156" s="449">
        <f t="shared" ref="U156:AN156" si="28">IF(COUNTBLANK(U94:U153)=60,"",MAX(U94:U153))</f>
        <v>59</v>
      </c>
      <c r="V156" s="449">
        <f t="shared" si="28"/>
        <v>297</v>
      </c>
      <c r="W156" s="449">
        <f t="shared" si="28"/>
        <v>69</v>
      </c>
      <c r="X156" s="449">
        <f t="shared" si="28"/>
        <v>278</v>
      </c>
      <c r="Y156" s="449">
        <f t="shared" si="28"/>
        <v>52.5</v>
      </c>
      <c r="Z156" s="449">
        <f t="shared" si="28"/>
        <v>277</v>
      </c>
      <c r="AA156" s="449">
        <f t="shared" si="28"/>
        <v>51.5</v>
      </c>
      <c r="AB156" s="436">
        <f t="shared" si="28"/>
        <v>7.81</v>
      </c>
      <c r="AC156" s="214">
        <f t="shared" si="28"/>
        <v>12.6</v>
      </c>
      <c r="AD156" s="440">
        <f t="shared" si="28"/>
        <v>16</v>
      </c>
      <c r="AE156" s="513">
        <f t="shared" si="28"/>
        <v>12</v>
      </c>
      <c r="AF156" s="444">
        <f t="shared" si="28"/>
        <v>207</v>
      </c>
      <c r="AG156" s="513">
        <f t="shared" si="28"/>
        <v>22</v>
      </c>
      <c r="AH156" s="444">
        <f t="shared" si="28"/>
        <v>90</v>
      </c>
      <c r="AI156" s="436">
        <f t="shared" si="28"/>
        <v>89</v>
      </c>
      <c r="AJ156" s="440">
        <f t="shared" si="28"/>
        <v>1320</v>
      </c>
      <c r="AK156" s="436">
        <f t="shared" si="28"/>
        <v>34</v>
      </c>
      <c r="AL156" s="440">
        <f t="shared" si="28"/>
        <v>38.700000000000003</v>
      </c>
      <c r="AM156" s="436">
        <f t="shared" si="28"/>
        <v>39.9</v>
      </c>
      <c r="AN156" s="215">
        <f t="shared" si="28"/>
        <v>97.914732142857147</v>
      </c>
    </row>
    <row r="157" spans="1:40">
      <c r="A157" s="198"/>
      <c r="B157" s="198"/>
      <c r="C157" s="198"/>
      <c r="D157" s="198"/>
      <c r="E157" s="198"/>
      <c r="F157" s="198"/>
      <c r="G157" s="198"/>
      <c r="H157" s="198"/>
      <c r="I157" s="628" t="s">
        <v>164</v>
      </c>
      <c r="J157" s="629"/>
      <c r="K157" s="463">
        <f>IF(COUNTBLANK(K94:K153)=60,"",MIN(K94:K153))</f>
        <v>166.9</v>
      </c>
      <c r="L157" s="451">
        <f>IF(COUNTBLANK(L94:L153)=60,"",MAX(L94:L153))</f>
        <v>65.7</v>
      </c>
      <c r="M157" s="451">
        <f t="shared" ref="M157:O157" si="29">IF(COUNTBLANK(M94:M153)=60,"",MAX(M94:M153))</f>
        <v>25.938301663279706</v>
      </c>
      <c r="N157" s="451">
        <f t="shared" si="29"/>
        <v>50.142259011272785</v>
      </c>
      <c r="O157" s="451">
        <f t="shared" si="29"/>
        <v>23.585913214609196</v>
      </c>
      <c r="P157" s="451">
        <f>IF(COUNTBLANK(P94:P153)=60,"",MIN(P94:P153))</f>
        <v>218.5</v>
      </c>
      <c r="Q157" s="438">
        <f>IF(COUNTBLANK(Q94:Q153)=60,"",MIN(Q94:Q153))</f>
        <v>214.5</v>
      </c>
      <c r="R157" s="462">
        <f>IF(COUNTBLANK(R94:R153)=60,"",MAX(R94:R153))</f>
        <v>3.61</v>
      </c>
      <c r="S157" s="441">
        <f t="shared" ref="S157" si="30">IF(COUNTBLANK(S94:S153)=60,"",MAX(S94:S153))</f>
        <v>5.38</v>
      </c>
      <c r="T157" s="441">
        <f>IF(COUNTBLANK(T94:T153)=60,"",MIN(T94:T153))</f>
        <v>273</v>
      </c>
      <c r="U157" s="451">
        <f t="shared" ref="U157:AN157" si="31">IF(COUNTBLANK(U94:U153)=60,"",MIN(U94:U153))</f>
        <v>44</v>
      </c>
      <c r="V157" s="451">
        <f t="shared" si="31"/>
        <v>281</v>
      </c>
      <c r="W157" s="451">
        <f t="shared" si="31"/>
        <v>50</v>
      </c>
      <c r="X157" s="451">
        <f t="shared" si="31"/>
        <v>270</v>
      </c>
      <c r="Y157" s="451">
        <f t="shared" si="31"/>
        <v>39</v>
      </c>
      <c r="Z157" s="451">
        <f t="shared" si="31"/>
        <v>269</v>
      </c>
      <c r="AA157" s="451">
        <f t="shared" si="31"/>
        <v>39</v>
      </c>
      <c r="AB157" s="438">
        <f t="shared" si="31"/>
        <v>6.09</v>
      </c>
      <c r="AC157" s="462">
        <f t="shared" si="31"/>
        <v>8.1999999999999993</v>
      </c>
      <c r="AD157" s="445">
        <f t="shared" si="31"/>
        <v>-10</v>
      </c>
      <c r="AE157" s="517">
        <f t="shared" si="31"/>
        <v>-6</v>
      </c>
      <c r="AF157" s="445">
        <f t="shared" si="31"/>
        <v>153</v>
      </c>
      <c r="AG157" s="517">
        <f t="shared" si="31"/>
        <v>3</v>
      </c>
      <c r="AH157" s="445">
        <f t="shared" si="31"/>
        <v>82</v>
      </c>
      <c r="AI157" s="438">
        <f t="shared" si="31"/>
        <v>82</v>
      </c>
      <c r="AJ157" s="441">
        <f t="shared" si="31"/>
        <v>480</v>
      </c>
      <c r="AK157" s="438">
        <f t="shared" si="31"/>
        <v>25</v>
      </c>
      <c r="AL157" s="441">
        <f t="shared" si="31"/>
        <v>31.8</v>
      </c>
      <c r="AM157" s="438">
        <f t="shared" si="31"/>
        <v>29.3</v>
      </c>
      <c r="AN157" s="434">
        <f t="shared" si="31"/>
        <v>77.767857142857139</v>
      </c>
    </row>
    <row r="158" spans="1:40">
      <c r="A158" s="198"/>
      <c r="B158" s="198"/>
      <c r="C158" s="198"/>
      <c r="D158" s="198"/>
      <c r="E158" s="198"/>
      <c r="F158" s="198"/>
      <c r="G158" s="198"/>
      <c r="H158" s="198"/>
      <c r="I158" s="628" t="s">
        <v>165</v>
      </c>
      <c r="J158" s="629"/>
      <c r="K158" s="447">
        <f>IF(COUNTBLANK(K94:K153)=60,"",MEDIAN(K94:K153))</f>
        <v>167.9</v>
      </c>
      <c r="L158" s="449">
        <f t="shared" ref="L158:AN158" si="32">IF(COUNTBLANK(L94:L153)=60,"",MEDIAN(L94:L153))</f>
        <v>56.8</v>
      </c>
      <c r="M158" s="449">
        <f t="shared" si="32"/>
        <v>21.444696955253484</v>
      </c>
      <c r="N158" s="449">
        <f t="shared" si="32"/>
        <v>45.207662426048067</v>
      </c>
      <c r="O158" s="449">
        <f t="shared" si="32"/>
        <v>19.306513671652667</v>
      </c>
      <c r="P158" s="449">
        <f t="shared" si="32"/>
        <v>219</v>
      </c>
      <c r="Q158" s="436">
        <f t="shared" si="32"/>
        <v>216.5</v>
      </c>
      <c r="R158" s="214">
        <f t="shared" si="32"/>
        <v>3.4</v>
      </c>
      <c r="S158" s="440">
        <f t="shared" si="32"/>
        <v>4.97</v>
      </c>
      <c r="T158" s="440">
        <f t="shared" si="32"/>
        <v>278</v>
      </c>
      <c r="U158" s="449">
        <f t="shared" si="32"/>
        <v>54.5</v>
      </c>
      <c r="V158" s="449">
        <f t="shared" si="32"/>
        <v>284</v>
      </c>
      <c r="W158" s="449">
        <f t="shared" si="32"/>
        <v>64.5</v>
      </c>
      <c r="X158" s="449">
        <f t="shared" si="32"/>
        <v>271</v>
      </c>
      <c r="Y158" s="449">
        <f t="shared" si="32"/>
        <v>51</v>
      </c>
      <c r="Z158" s="449">
        <f t="shared" si="32"/>
        <v>270</v>
      </c>
      <c r="AA158" s="449">
        <f t="shared" si="32"/>
        <v>50.5</v>
      </c>
      <c r="AB158" s="436">
        <f t="shared" si="32"/>
        <v>7.18</v>
      </c>
      <c r="AC158" s="214">
        <f t="shared" si="32"/>
        <v>9.5</v>
      </c>
      <c r="AD158" s="444">
        <f t="shared" si="32"/>
        <v>16</v>
      </c>
      <c r="AE158" s="513">
        <f t="shared" si="32"/>
        <v>5</v>
      </c>
      <c r="AF158" s="444">
        <f t="shared" si="32"/>
        <v>180</v>
      </c>
      <c r="AG158" s="513">
        <f>IF(COUNTBLANK(AG94:AG153)=60,"",MEDIAN(AG94:AG153))</f>
        <v>12</v>
      </c>
      <c r="AH158" s="444">
        <f t="shared" si="32"/>
        <v>85</v>
      </c>
      <c r="AI158" s="436">
        <f t="shared" si="32"/>
        <v>88</v>
      </c>
      <c r="AJ158" s="440">
        <f t="shared" si="32"/>
        <v>1000</v>
      </c>
      <c r="AK158" s="436">
        <f t="shared" si="32"/>
        <v>31</v>
      </c>
      <c r="AL158" s="440">
        <f t="shared" si="32"/>
        <v>34</v>
      </c>
      <c r="AM158" s="436">
        <f t="shared" si="32"/>
        <v>33.299999999999997</v>
      </c>
      <c r="AN158" s="215">
        <f t="shared" si="32"/>
        <v>79.452678571428578</v>
      </c>
    </row>
    <row r="159" spans="1:40" ht="14.25" thickBot="1">
      <c r="A159" s="198"/>
      <c r="B159" s="198"/>
      <c r="C159" s="198"/>
      <c r="D159" s="198"/>
      <c r="E159" s="198"/>
      <c r="F159" s="198"/>
      <c r="G159" s="198"/>
      <c r="H159" s="198"/>
      <c r="I159" s="622" t="s">
        <v>166</v>
      </c>
      <c r="J159" s="623"/>
      <c r="K159" s="442">
        <f>IF(COUNTBLANK(K94:K153)=60,"",IF(COUNTBLANK(K94:K153)=59,"",VAR(K94:K153)))</f>
        <v>37.839999999996508</v>
      </c>
      <c r="L159" s="450">
        <f t="shared" ref="L159:AN159" si="33">IF(COUNTBLANK(L94:L153)=60,"",IF(COUNTBLANK(L94:L153)=59,"",VAR(L94:L153)))</f>
        <v>28.346999999998843</v>
      </c>
      <c r="M159" s="450">
        <f t="shared" si="33"/>
        <v>11.052400621211632</v>
      </c>
      <c r="N159" s="450">
        <f t="shared" si="33"/>
        <v>6.9676453011593367</v>
      </c>
      <c r="O159" s="450">
        <f t="shared" si="33"/>
        <v>4.1800237691704183</v>
      </c>
      <c r="P159" s="450">
        <f t="shared" si="33"/>
        <v>67.57499999999709</v>
      </c>
      <c r="Q159" s="446">
        <f t="shared" si="33"/>
        <v>72.67500000000291</v>
      </c>
      <c r="R159" s="442">
        <f t="shared" si="33"/>
        <v>2.0780000000002019E-2</v>
      </c>
      <c r="S159" s="442">
        <f t="shared" si="33"/>
        <v>4.1770000000006746E-2</v>
      </c>
      <c r="T159" s="442">
        <f t="shared" si="33"/>
        <v>8.6999999999970896</v>
      </c>
      <c r="U159" s="450">
        <f t="shared" si="33"/>
        <v>37.125</v>
      </c>
      <c r="V159" s="450">
        <f t="shared" si="33"/>
        <v>39.80000000000291</v>
      </c>
      <c r="W159" s="450">
        <f t="shared" si="33"/>
        <v>52.074999999999818</v>
      </c>
      <c r="X159" s="450">
        <f t="shared" si="33"/>
        <v>14</v>
      </c>
      <c r="Y159" s="450">
        <f t="shared" si="33"/>
        <v>30.824999999999818</v>
      </c>
      <c r="Z159" s="450">
        <f t="shared" si="33"/>
        <v>14.30000000000291</v>
      </c>
      <c r="AA159" s="450">
        <f t="shared" si="33"/>
        <v>27.324999999999818</v>
      </c>
      <c r="AB159" s="446">
        <f t="shared" si="33"/>
        <v>0.46117999999999881</v>
      </c>
      <c r="AC159" s="442">
        <f t="shared" si="33"/>
        <v>2.6929999999999836</v>
      </c>
      <c r="AD159" s="442">
        <f>IF(COUNTBLANK(AD94:AD153)=60,"",IF(COUNTBLANK(AD94:AD153)=59,"",VAR(AD94:AD153)))</f>
        <v>126.95</v>
      </c>
      <c r="AE159" s="514">
        <f t="shared" si="33"/>
        <v>42.3</v>
      </c>
      <c r="AF159" s="446">
        <f t="shared" si="33"/>
        <v>415.69999999999709</v>
      </c>
      <c r="AG159" s="514">
        <f t="shared" si="33"/>
        <v>61</v>
      </c>
      <c r="AH159" s="446">
        <f t="shared" si="33"/>
        <v>8.2999999999992724</v>
      </c>
      <c r="AI159" s="446">
        <f t="shared" si="33"/>
        <v>8.5</v>
      </c>
      <c r="AJ159" s="442">
        <f t="shared" si="33"/>
        <v>95200</v>
      </c>
      <c r="AK159" s="446">
        <f t="shared" si="33"/>
        <v>17.299999999999955</v>
      </c>
      <c r="AL159" s="442">
        <f t="shared" si="33"/>
        <v>7.6169999999997344</v>
      </c>
      <c r="AM159" s="446">
        <f t="shared" si="33"/>
        <v>15.151999999999816</v>
      </c>
      <c r="AN159" s="216">
        <f t="shared" si="33"/>
        <v>90.521355887280151</v>
      </c>
    </row>
    <row r="160" spans="1:40">
      <c r="J160" s="457"/>
      <c r="K160" s="457"/>
      <c r="L160" s="457"/>
      <c r="M160" s="457"/>
      <c r="N160" s="457"/>
      <c r="O160" s="457"/>
      <c r="P160" s="457"/>
      <c r="Q160" s="457"/>
      <c r="R160" s="457"/>
      <c r="S160" s="457"/>
      <c r="T160" s="457"/>
      <c r="U160" s="457"/>
      <c r="V160" s="457"/>
      <c r="W160" s="457"/>
      <c r="X160" s="457"/>
      <c r="Y160" s="457"/>
      <c r="Z160" s="457"/>
      <c r="AA160" s="457"/>
      <c r="AB160" s="457"/>
      <c r="AC160" s="457"/>
      <c r="AD160" s="457"/>
      <c r="AE160" s="457"/>
      <c r="AF160" s="457"/>
      <c r="AG160" s="457"/>
      <c r="AH160" s="457"/>
      <c r="AI160" s="457"/>
      <c r="AJ160" s="457"/>
      <c r="AK160" s="457"/>
      <c r="AL160" s="457"/>
      <c r="AM160" s="457"/>
      <c r="AN160" s="457"/>
    </row>
  </sheetData>
  <sheetProtection password="AC76" sheet="1" objects="1" scenarios="1"/>
  <mergeCells count="98">
    <mergeCell ref="I159:J159"/>
    <mergeCell ref="I154:J154"/>
    <mergeCell ref="AL89:AM90"/>
    <mergeCell ref="R89:R90"/>
    <mergeCell ref="T91:U91"/>
    <mergeCell ref="V91:W91"/>
    <mergeCell ref="X91:Y91"/>
    <mergeCell ref="AH91:AI91"/>
    <mergeCell ref="AJ89:AK90"/>
    <mergeCell ref="I155:J155"/>
    <mergeCell ref="I156:J156"/>
    <mergeCell ref="I157:J157"/>
    <mergeCell ref="I158:J158"/>
    <mergeCell ref="Z91:AA91"/>
    <mergeCell ref="T90:AB90"/>
    <mergeCell ref="AD89:AI89"/>
    <mergeCell ref="AD90:AE90"/>
    <mergeCell ref="AD91:AE91"/>
    <mergeCell ref="S89:S90"/>
    <mergeCell ref="T89:AC89"/>
    <mergeCell ref="AN89:AN90"/>
    <mergeCell ref="AF90:AG90"/>
    <mergeCell ref="AH90:AI90"/>
    <mergeCell ref="G89:G93"/>
    <mergeCell ref="H89:H93"/>
    <mergeCell ref="I89:I93"/>
    <mergeCell ref="J89:J93"/>
    <mergeCell ref="K89:Q90"/>
    <mergeCell ref="P91:Q91"/>
    <mergeCell ref="F89:F93"/>
    <mergeCell ref="A84:B84"/>
    <mergeCell ref="C84:E84"/>
    <mergeCell ref="A85:B85"/>
    <mergeCell ref="C85:E85"/>
    <mergeCell ref="A86:B86"/>
    <mergeCell ref="C86:E86"/>
    <mergeCell ref="A89:A93"/>
    <mergeCell ref="B89:B93"/>
    <mergeCell ref="C89:C93"/>
    <mergeCell ref="D89:D93"/>
    <mergeCell ref="E89:E93"/>
    <mergeCell ref="C87:E87"/>
    <mergeCell ref="A87:B87"/>
    <mergeCell ref="A83:B83"/>
    <mergeCell ref="C83:E83"/>
    <mergeCell ref="AQ11:AR11"/>
    <mergeCell ref="AU11:AV11"/>
    <mergeCell ref="F9:F13"/>
    <mergeCell ref="G9:G13"/>
    <mergeCell ref="H9:H13"/>
    <mergeCell ref="I9:I13"/>
    <mergeCell ref="J9:J13"/>
    <mergeCell ref="K9:R10"/>
    <mergeCell ref="I76:J76"/>
    <mergeCell ref="I77:J77"/>
    <mergeCell ref="I78:J78"/>
    <mergeCell ref="I79:J79"/>
    <mergeCell ref="A81:E81"/>
    <mergeCell ref="AI11:AJ11"/>
    <mergeCell ref="AM11:AN11"/>
    <mergeCell ref="AM10:AN10"/>
    <mergeCell ref="AM9:AR9"/>
    <mergeCell ref="AF11:AH11"/>
    <mergeCell ref="AK11:AL11"/>
    <mergeCell ref="AK10:AL10"/>
    <mergeCell ref="W9:AL9"/>
    <mergeCell ref="AW11:AX11"/>
    <mergeCell ref="I74:J74"/>
    <mergeCell ref="I75:J75"/>
    <mergeCell ref="AQ10:AR10"/>
    <mergeCell ref="Q11:R11"/>
    <mergeCell ref="U11:V11"/>
    <mergeCell ref="W11:Y11"/>
    <mergeCell ref="Z11:AB11"/>
    <mergeCell ref="AC11:AE11"/>
    <mergeCell ref="AS9:AT10"/>
    <mergeCell ref="AU9:AX10"/>
    <mergeCell ref="AO10:AP10"/>
    <mergeCell ref="W10:AJ10"/>
    <mergeCell ref="U9:V10"/>
    <mergeCell ref="S9:T10"/>
    <mergeCell ref="S11:T11"/>
    <mergeCell ref="A1:F1"/>
    <mergeCell ref="A6:B6"/>
    <mergeCell ref="A9:A13"/>
    <mergeCell ref="B9:B13"/>
    <mergeCell ref="C9:C13"/>
    <mergeCell ref="D9:D13"/>
    <mergeCell ref="E9:E13"/>
    <mergeCell ref="A7:B7"/>
    <mergeCell ref="C6:F6"/>
    <mergeCell ref="C7:F7"/>
    <mergeCell ref="A5:B5"/>
    <mergeCell ref="A3:B3"/>
    <mergeCell ref="A4:B4"/>
    <mergeCell ref="C4:F4"/>
    <mergeCell ref="C3:F3"/>
    <mergeCell ref="C5:F5"/>
  </mergeCells>
  <phoneticPr fontId="35"/>
  <pageMargins left="0.7" right="0.7" top="0.75" bottom="0.75" header="0.3" footer="0.3"/>
  <pageSetup paperSize="9"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48" t="str">
        <f>IF(表示変換!A1="","",表示変換!A1)&amp;"　"&amp;"（８００点満点）"</f>
        <v>●●チームバレーボール体力指数　（８００点満点）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Z1" s="676" t="str">
        <f>IF(表示変換!A1="","",表示変換!A1)</f>
        <v>●●チームバレーボール体力指数</v>
      </c>
      <c r="AA1" s="676"/>
      <c r="AB1" s="676"/>
      <c r="AC1" s="676"/>
      <c r="AD1" s="676"/>
      <c r="AE1" s="676"/>
      <c r="AF1" s="676"/>
      <c r="AG1" s="676"/>
      <c r="AH1" s="676"/>
      <c r="AI1" s="676"/>
      <c r="AJ1" s="676"/>
      <c r="AK1" s="676"/>
      <c r="AL1" s="676"/>
      <c r="AM1" s="676"/>
      <c r="AN1" s="676"/>
      <c r="AO1" s="676"/>
      <c r="AP1" s="676"/>
      <c r="AQ1" s="676"/>
      <c r="AR1" s="676"/>
      <c r="AS1" s="676"/>
      <c r="AT1" s="127"/>
      <c r="AU1" s="676" t="str">
        <f>IF(表示変換!A1="","",表示変換!A1)&amp;"　"&amp;"（順位）"</f>
        <v>●●チームバレーボール体力指数　（順位）</v>
      </c>
      <c r="AV1" s="676"/>
      <c r="AW1" s="676"/>
      <c r="AX1" s="676"/>
      <c r="AY1" s="676"/>
      <c r="AZ1" s="676"/>
      <c r="BA1" s="676"/>
      <c r="BB1" s="676"/>
      <c r="BC1" s="676"/>
      <c r="BD1" s="676"/>
      <c r="BE1" s="676"/>
      <c r="BF1" s="676"/>
      <c r="BG1" s="676"/>
      <c r="BH1" s="676"/>
      <c r="BI1" s="676"/>
      <c r="BJ1" s="676"/>
      <c r="BK1" s="676"/>
      <c r="BL1" s="676"/>
      <c r="BM1" s="676"/>
      <c r="BN1" s="676"/>
      <c r="BO1" s="676"/>
      <c r="BP1" s="676"/>
      <c r="BQ1" s="676"/>
      <c r="BR1" s="676"/>
    </row>
    <row r="2" spans="1:70">
      <c r="A2" s="649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  <c r="V2" s="649"/>
      <c r="W2" s="649"/>
      <c r="X2" s="649"/>
      <c r="Z2" s="67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77"/>
      <c r="AQ2" s="677"/>
      <c r="AR2" s="677"/>
      <c r="AS2" s="677"/>
      <c r="AT2" s="130"/>
      <c r="AU2" s="677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77"/>
      <c r="AW2" s="677"/>
      <c r="AX2" s="677"/>
      <c r="AY2" s="677"/>
      <c r="AZ2" s="677"/>
      <c r="BA2" s="677"/>
      <c r="BB2" s="677"/>
      <c r="BC2" s="677"/>
      <c r="BD2" s="677"/>
      <c r="BE2" s="677"/>
      <c r="BF2" s="677"/>
      <c r="BG2" s="677"/>
      <c r="BH2" s="677"/>
      <c r="BI2" s="677"/>
      <c r="BJ2" s="677"/>
      <c r="BK2" s="677"/>
      <c r="BL2" s="677"/>
      <c r="BM2" s="677"/>
      <c r="BN2" s="677"/>
      <c r="BO2" s="677"/>
      <c r="BP2" s="677"/>
      <c r="BQ2" s="677"/>
      <c r="BR2" s="677"/>
    </row>
    <row r="3" spans="1:70">
      <c r="A3" s="662" t="s">
        <v>47</v>
      </c>
      <c r="B3" s="655" t="s">
        <v>60</v>
      </c>
      <c r="C3" s="655" t="s">
        <v>61</v>
      </c>
      <c r="D3" s="618" t="s">
        <v>347</v>
      </c>
      <c r="E3" s="655" t="s">
        <v>69</v>
      </c>
      <c r="F3" s="669" t="s">
        <v>13</v>
      </c>
      <c r="G3" s="668" t="s">
        <v>62</v>
      </c>
      <c r="H3" s="651"/>
      <c r="I3" s="668" t="s">
        <v>63</v>
      </c>
      <c r="J3" s="651"/>
      <c r="K3" s="668" t="s">
        <v>365</v>
      </c>
      <c r="L3" s="651"/>
      <c r="M3" s="668" t="s">
        <v>64</v>
      </c>
      <c r="N3" s="651"/>
      <c r="O3" s="650" t="s">
        <v>73</v>
      </c>
      <c r="P3" s="663"/>
      <c r="Q3" s="650" t="s">
        <v>65</v>
      </c>
      <c r="R3" s="663"/>
      <c r="S3" s="650" t="s">
        <v>66</v>
      </c>
      <c r="T3" s="663"/>
      <c r="U3" s="650" t="s">
        <v>75</v>
      </c>
      <c r="V3" s="651"/>
      <c r="W3" s="51" t="s">
        <v>48</v>
      </c>
      <c r="X3" s="52" t="s">
        <v>78</v>
      </c>
      <c r="Z3" s="662" t="s">
        <v>47</v>
      </c>
      <c r="AA3" s="655" t="s">
        <v>60</v>
      </c>
      <c r="AB3" s="655" t="s">
        <v>83</v>
      </c>
      <c r="AC3" s="655" t="s">
        <v>84</v>
      </c>
      <c r="AD3" s="655" t="s">
        <v>61</v>
      </c>
      <c r="AE3" s="655" t="s">
        <v>85</v>
      </c>
      <c r="AF3" s="618" t="s">
        <v>347</v>
      </c>
      <c r="AG3" s="655" t="s">
        <v>86</v>
      </c>
      <c r="AH3" s="655" t="s">
        <v>87</v>
      </c>
      <c r="AI3" s="655" t="s">
        <v>69</v>
      </c>
      <c r="AJ3" s="655" t="s">
        <v>13</v>
      </c>
      <c r="AK3" s="681" t="s">
        <v>88</v>
      </c>
      <c r="AL3" s="672" t="s">
        <v>155</v>
      </c>
      <c r="AM3" s="684" t="s">
        <v>157</v>
      </c>
      <c r="AN3" s="135" t="s">
        <v>48</v>
      </c>
      <c r="AO3" s="135" t="s">
        <v>78</v>
      </c>
      <c r="AP3" s="678" t="s">
        <v>93</v>
      </c>
      <c r="AQ3" s="679"/>
      <c r="AR3" s="679"/>
      <c r="AS3" s="680"/>
      <c r="AT3" s="129"/>
      <c r="AU3" s="662" t="s">
        <v>47</v>
      </c>
      <c r="AV3" s="655" t="s">
        <v>90</v>
      </c>
      <c r="AW3" s="673" t="s">
        <v>91</v>
      </c>
      <c r="AX3" s="618" t="s">
        <v>347</v>
      </c>
      <c r="AY3" s="655" t="s">
        <v>11</v>
      </c>
      <c r="AZ3" s="655" t="s">
        <v>13</v>
      </c>
      <c r="BA3" s="669" t="s">
        <v>92</v>
      </c>
      <c r="BB3" s="668" t="s">
        <v>62</v>
      </c>
      <c r="BC3" s="651"/>
      <c r="BD3" s="668" t="s">
        <v>63</v>
      </c>
      <c r="BE3" s="651"/>
      <c r="BF3" s="668" t="s">
        <v>365</v>
      </c>
      <c r="BG3" s="651"/>
      <c r="BH3" s="668" t="s">
        <v>64</v>
      </c>
      <c r="BI3" s="651"/>
      <c r="BJ3" s="650" t="s">
        <v>73</v>
      </c>
      <c r="BK3" s="663"/>
      <c r="BL3" s="650" t="s">
        <v>65</v>
      </c>
      <c r="BM3" s="663"/>
      <c r="BN3" s="650" t="s">
        <v>66</v>
      </c>
      <c r="BO3" s="663"/>
      <c r="BP3" s="650" t="s">
        <v>75</v>
      </c>
      <c r="BQ3" s="651"/>
      <c r="BR3" s="52" t="s">
        <v>78</v>
      </c>
    </row>
    <row r="4" spans="1:70">
      <c r="A4" s="662"/>
      <c r="B4" s="531"/>
      <c r="C4" s="531"/>
      <c r="D4" s="618"/>
      <c r="E4" s="531"/>
      <c r="F4" s="670"/>
      <c r="G4" s="1" t="s">
        <v>50</v>
      </c>
      <c r="H4" s="53" t="s">
        <v>51</v>
      </c>
      <c r="I4" s="1" t="s">
        <v>50</v>
      </c>
      <c r="J4" s="53" t="s">
        <v>51</v>
      </c>
      <c r="K4" s="1" t="s">
        <v>50</v>
      </c>
      <c r="L4" s="53" t="s">
        <v>51</v>
      </c>
      <c r="M4" s="1" t="s">
        <v>50</v>
      </c>
      <c r="N4" s="53" t="s">
        <v>51</v>
      </c>
      <c r="O4" s="1" t="s">
        <v>50</v>
      </c>
      <c r="P4" s="53" t="s">
        <v>51</v>
      </c>
      <c r="Q4" s="1" t="s">
        <v>50</v>
      </c>
      <c r="R4" s="53" t="s">
        <v>51</v>
      </c>
      <c r="S4" s="1" t="s">
        <v>50</v>
      </c>
      <c r="T4" s="53" t="s">
        <v>51</v>
      </c>
      <c r="U4" s="1" t="s">
        <v>50</v>
      </c>
      <c r="V4" s="53" t="s">
        <v>51</v>
      </c>
      <c r="W4" s="54"/>
      <c r="X4" s="55"/>
      <c r="Z4" s="662"/>
      <c r="AA4" s="531"/>
      <c r="AB4" s="531"/>
      <c r="AC4" s="531"/>
      <c r="AD4" s="531"/>
      <c r="AE4" s="531"/>
      <c r="AF4" s="618"/>
      <c r="AG4" s="531"/>
      <c r="AH4" s="531"/>
      <c r="AI4" s="531"/>
      <c r="AJ4" s="531"/>
      <c r="AK4" s="682"/>
      <c r="AL4" s="620"/>
      <c r="AM4" s="613"/>
      <c r="AN4" s="136"/>
      <c r="AO4" s="141"/>
      <c r="AP4" s="142"/>
      <c r="AQ4" s="139"/>
      <c r="AR4" s="139"/>
      <c r="AS4" s="140"/>
      <c r="AT4" s="129"/>
      <c r="AU4" s="662"/>
      <c r="AV4" s="531"/>
      <c r="AW4" s="674"/>
      <c r="AX4" s="618"/>
      <c r="AY4" s="531"/>
      <c r="AZ4" s="531"/>
      <c r="BA4" s="670"/>
      <c r="BB4" s="1" t="s">
        <v>50</v>
      </c>
      <c r="BC4" s="53" t="s">
        <v>49</v>
      </c>
      <c r="BD4" s="1" t="s">
        <v>50</v>
      </c>
      <c r="BE4" s="53" t="s">
        <v>49</v>
      </c>
      <c r="BF4" s="1" t="s">
        <v>50</v>
      </c>
      <c r="BG4" s="53" t="s">
        <v>49</v>
      </c>
      <c r="BH4" s="1" t="s">
        <v>50</v>
      </c>
      <c r="BI4" s="53" t="s">
        <v>49</v>
      </c>
      <c r="BJ4" s="1" t="s">
        <v>50</v>
      </c>
      <c r="BK4" s="53" t="s">
        <v>49</v>
      </c>
      <c r="BL4" s="1" t="s">
        <v>50</v>
      </c>
      <c r="BM4" s="53" t="s">
        <v>49</v>
      </c>
      <c r="BN4" s="1" t="s">
        <v>50</v>
      </c>
      <c r="BO4" s="53" t="s">
        <v>49</v>
      </c>
      <c r="BP4" s="1" t="s">
        <v>50</v>
      </c>
      <c r="BQ4" s="53" t="s">
        <v>49</v>
      </c>
      <c r="BR4" s="91"/>
    </row>
    <row r="5" spans="1:70">
      <c r="A5" s="662"/>
      <c r="B5" s="532"/>
      <c r="C5" s="532"/>
      <c r="D5" s="618"/>
      <c r="E5" s="532"/>
      <c r="F5" s="671"/>
      <c r="G5" s="2" t="str">
        <f>IF(表示変換!N5="","",表示変換!N5)</f>
        <v>sec</v>
      </c>
      <c r="H5" s="56" t="s">
        <v>52</v>
      </c>
      <c r="I5" s="2" t="str">
        <f>IF(表示変換!O5="","",表示変換!O5)</f>
        <v>sec</v>
      </c>
      <c r="J5" s="56" t="s">
        <v>52</v>
      </c>
      <c r="K5" s="2" t="str">
        <f>IF(表示変換!P5="","",表示変換!P5)</f>
        <v>m</v>
      </c>
      <c r="L5" s="56" t="s">
        <v>52</v>
      </c>
      <c r="M5" s="2" t="str">
        <f>IF(表示変換!Q5="","",表示変換!Q5)</f>
        <v>m</v>
      </c>
      <c r="N5" s="56" t="s">
        <v>52</v>
      </c>
      <c r="O5" s="2" t="str">
        <f>IF(表示変換!R5="","",表示変換!R5)</f>
        <v>cm</v>
      </c>
      <c r="P5" s="56" t="s">
        <v>52</v>
      </c>
      <c r="Q5" s="2" t="str">
        <f>IF(表示変換!S5="","",表示変換!S5)</f>
        <v>m</v>
      </c>
      <c r="R5" s="56" t="s">
        <v>52</v>
      </c>
      <c r="S5" s="2" t="str">
        <f>IF(表示変換!T5="","",表示変換!T5)</f>
        <v>回</v>
      </c>
      <c r="T5" s="56" t="s">
        <v>52</v>
      </c>
      <c r="U5" s="2" t="str">
        <f>IF(表示変換!U5="","",表示変換!U5)</f>
        <v>m</v>
      </c>
      <c r="V5" s="56" t="s">
        <v>52</v>
      </c>
      <c r="W5" s="57" t="s">
        <v>53</v>
      </c>
      <c r="X5" s="58" t="s">
        <v>54</v>
      </c>
      <c r="Z5" s="662"/>
      <c r="AA5" s="532"/>
      <c r="AB5" s="532"/>
      <c r="AC5" s="532"/>
      <c r="AD5" s="532"/>
      <c r="AE5" s="532"/>
      <c r="AF5" s="618"/>
      <c r="AG5" s="532"/>
      <c r="AH5" s="532"/>
      <c r="AI5" s="532"/>
      <c r="AJ5" s="532"/>
      <c r="AK5" s="683"/>
      <c r="AL5" s="621"/>
      <c r="AM5" s="685"/>
      <c r="AN5" s="137" t="s">
        <v>53</v>
      </c>
      <c r="AO5" s="137" t="s">
        <v>54</v>
      </c>
      <c r="AP5" s="143" t="s">
        <v>95</v>
      </c>
      <c r="AQ5" s="144" t="s">
        <v>96</v>
      </c>
      <c r="AR5" s="144" t="s">
        <v>94</v>
      </c>
      <c r="AS5" s="145" t="s">
        <v>97</v>
      </c>
      <c r="AT5" s="129"/>
      <c r="AU5" s="662"/>
      <c r="AV5" s="532"/>
      <c r="AW5" s="675"/>
      <c r="AX5" s="618"/>
      <c r="AY5" s="532"/>
      <c r="AZ5" s="532"/>
      <c r="BA5" s="671"/>
      <c r="BB5" s="2" t="str">
        <f>IF(表示変換!N5="","",表示変換!N5)</f>
        <v>sec</v>
      </c>
      <c r="BC5" s="56" t="s">
        <v>54</v>
      </c>
      <c r="BD5" s="2" t="str">
        <f>IF(表示変換!O5="","",表示変換!O5)</f>
        <v>sec</v>
      </c>
      <c r="BE5" s="56" t="s">
        <v>54</v>
      </c>
      <c r="BF5" s="2" t="str">
        <f>IF(表示変換!P5="","",表示変換!P5)</f>
        <v>m</v>
      </c>
      <c r="BG5" s="56" t="s">
        <v>54</v>
      </c>
      <c r="BH5" s="2" t="str">
        <f>IF(表示変換!Q5="","",表示変換!Q5)</f>
        <v>m</v>
      </c>
      <c r="BI5" s="56" t="s">
        <v>54</v>
      </c>
      <c r="BJ5" s="2" t="str">
        <f>IF(表示変換!R5="","",表示変換!R5)</f>
        <v>cm</v>
      </c>
      <c r="BK5" s="56" t="s">
        <v>54</v>
      </c>
      <c r="BL5" s="2" t="str">
        <f>IF(表示変換!S5="","",表示変換!S5)</f>
        <v>m</v>
      </c>
      <c r="BM5" s="56" t="s">
        <v>54</v>
      </c>
      <c r="BN5" s="2" t="str">
        <f>IF(表示変換!T5="","",表示変換!T5)</f>
        <v>回</v>
      </c>
      <c r="BO5" s="56" t="s">
        <v>54</v>
      </c>
      <c r="BP5" s="2" t="str">
        <f>IF(表示変換!U5="","",表示変換!U5)</f>
        <v>m</v>
      </c>
      <c r="BQ5" s="56" t="s">
        <v>54</v>
      </c>
      <c r="BR5" s="58" t="s">
        <v>54</v>
      </c>
    </row>
    <row r="6" spans="1:70">
      <c r="A6" s="369">
        <f>IF(表示変換!A6="","",表示変換!A6)</f>
        <v>1</v>
      </c>
      <c r="B6" s="368" t="str">
        <f>IF(表示変換!B6="","",表示変換!B6)</f>
        <v>■■　■■</v>
      </c>
      <c r="C6" s="368" t="str">
        <f ca="1">IF(表示変換!D6="","",表示変換!D6)</f>
        <v>中３</v>
      </c>
      <c r="D6" s="368" t="str">
        <f>IF(表示変換!F6="","",表示変換!F6)</f>
        <v>◆◆◆中学校</v>
      </c>
      <c r="E6" s="83">
        <f>IF(表示変換!I6="","",表示変換!I6)</f>
        <v>172.7</v>
      </c>
      <c r="F6" s="84">
        <f>IF(表示変換!J6="","",表示変換!J6)</f>
        <v>54.7</v>
      </c>
      <c r="G6" s="104">
        <f>IF(表示変換!N6="","",表示変換!N6)</f>
        <v>3.28</v>
      </c>
      <c r="H6" s="115">
        <f>IF(G6="","",IF(G6&lt;3,VALUE(100),IF(G6&gt;=4,"0",400-G6*100)))</f>
        <v>72</v>
      </c>
      <c r="I6" s="105">
        <f>IF(表示変換!O6="","",表示変換!O6)</f>
        <v>4.92</v>
      </c>
      <c r="J6" s="116">
        <f>IF(I6="","",IF(I6&lt;4.6,VALUE(100),IF(I6&gt;=5.6,"0",560-I6*100)))</f>
        <v>68</v>
      </c>
      <c r="K6" s="105">
        <f>IF(表示変換!P6="","",表示変換!P6)</f>
        <v>6.91</v>
      </c>
      <c r="L6" s="117">
        <f>IF(K6="","",IF(K6&gt;10,VALUE(100),IF(K6&lt;0.1,"0",K6*10)))</f>
        <v>69.099999999999994</v>
      </c>
      <c r="M6" s="106">
        <f>IF(表示変換!Q6="","",表示変換!Q6)</f>
        <v>50</v>
      </c>
      <c r="N6" s="118">
        <f>IF(M6="","",IF(M6&gt;90,VALUE(100),IF(M6&lt;0,"0",ROUNDDOWN(M6+10,0))))</f>
        <v>60</v>
      </c>
      <c r="O6" s="106">
        <f>IF(表示変換!R6="","",表示変換!R6)</f>
        <v>69</v>
      </c>
      <c r="P6" s="116">
        <f>IF(O6="","",IF(O6&gt;100,VALUE(100),IF(O6&lt;1,"0",ROUND(O6,0))))</f>
        <v>69</v>
      </c>
      <c r="Q6" s="105">
        <f>IF(表示変換!S6="","",表示変換!S6)</f>
        <v>12.6</v>
      </c>
      <c r="R6" s="116">
        <f>IF(Q6="","",IF(Q6&gt;16,VALUE(100),IF(Q6&lt;6.1,"0",ROUNDDOWN(Q6*10-60,0))))</f>
        <v>66</v>
      </c>
      <c r="S6" s="106">
        <f>IF(表示変換!T6="","",表示変換!T6)</f>
        <v>34</v>
      </c>
      <c r="T6" s="116">
        <f>IF(S6="","",IF(S6&gt;50,VALUE(100),IF(S6&lt;1,"0",S6*2)))</f>
        <v>68</v>
      </c>
      <c r="U6" s="106">
        <f>IF(表示変換!U6="","",表示変換!U6)</f>
        <v>1320</v>
      </c>
      <c r="V6" s="119">
        <f>IF(U6="","",IF(U6&gt;1800,VALUE(100),IF(U6&lt;0,"0",0.05*U6+10)))</f>
        <v>76</v>
      </c>
      <c r="W6" s="67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548.1</v>
      </c>
      <c r="X6" s="207">
        <f>IF(COUNTBLANK(W6)=1,"", RANK(W6,$W$6:$W$65))</f>
        <v>1</v>
      </c>
      <c r="Z6" s="370">
        <v>1</v>
      </c>
      <c r="AA6" s="368" t="str">
        <f>IF(表示変換!B6="","",表示変換!B6)</f>
        <v>■■　■■</v>
      </c>
      <c r="AB6" s="112">
        <f>IF(表示変換!C6="","",表示変換!C6)</f>
        <v>37257</v>
      </c>
      <c r="AC6" s="368">
        <f>IF(AB6="","",DATEDIF(AB6,入力!$C$3,"Y"))</f>
        <v>14</v>
      </c>
      <c r="AD6" s="368" t="str">
        <f ca="1">IF(表示変換!D6="","",表示変換!D6)</f>
        <v>中３</v>
      </c>
      <c r="AE6" s="368" t="str">
        <f>IF(表示変換!E6="","",表示変換!E6)</f>
        <v>愛知県</v>
      </c>
      <c r="AF6" s="368" t="str">
        <f>IF(表示変換!F6="","",表示変換!F6)</f>
        <v>◆◆◆中学校</v>
      </c>
      <c r="AG6" s="368" t="str">
        <f>IF(表示変換!G6="","",表示変換!G6)</f>
        <v>右</v>
      </c>
      <c r="AH6" s="368" t="str">
        <f>IF(表示変換!H6="","",表示変換!H6)</f>
        <v>WS</v>
      </c>
      <c r="AI6" s="83">
        <f>IF(表示変換!I6="","",表示変換!I6)</f>
        <v>172.7</v>
      </c>
      <c r="AJ6" s="83">
        <f>IF(表示変換!J6="","",表示変換!J6)</f>
        <v>54.7</v>
      </c>
      <c r="AK6" s="85">
        <f>IF(AI6="","",IF(AJ6="","",AJ6/POWER(AI6/100,2)))</f>
        <v>18.34014019645744</v>
      </c>
      <c r="AL6" s="85">
        <f>IF(表示変換!L6="","",表示変換!L6)</f>
        <v>17.353450775049239</v>
      </c>
      <c r="AM6" s="138">
        <f>IF(表示変換!M6="","",表示変換!M6)</f>
        <v>45.207662426048067</v>
      </c>
      <c r="AN6" s="133">
        <f>IF(X6="","",W6)</f>
        <v>548.1</v>
      </c>
      <c r="AO6" s="133">
        <f>IF(X6="","",X6)</f>
        <v>1</v>
      </c>
      <c r="AP6" s="132">
        <f t="shared" ref="AP6:AP65" si="0">IF(AO6="","",AVERAGE(BC6,BE6,BG6,BI6,BK6,BM6,BO6,BQ6))</f>
        <v>2</v>
      </c>
      <c r="AQ6" s="133">
        <f t="shared" ref="AQ6:AQ65" si="1">IF(AO6="","",MIN(BC6,BE6,BG6,BI6,BK6,BM6,BO6,BQ6))</f>
        <v>1</v>
      </c>
      <c r="AR6" s="133">
        <f t="shared" ref="AR6:AR65" si="2">IF(AO6="","",MAX(BC6,BE6,BG6,BI6,BK6,BM6,BO6,BQ6))</f>
        <v>4</v>
      </c>
      <c r="AS6" s="133">
        <f>IF(AO6="","",MEDIAN(BC6,BE6,BG6,BI6,BK6,BM6,BO6,BQ6))</f>
        <v>1.5</v>
      </c>
      <c r="AT6" s="131"/>
      <c r="AU6" s="134">
        <f t="shared" ref="AU6:AZ21" si="3">IF(ISBLANK(A6),"",A6)</f>
        <v>1</v>
      </c>
      <c r="AV6" s="85" t="str">
        <f t="shared" si="3"/>
        <v>■■　■■</v>
      </c>
      <c r="AW6" s="85" t="str">
        <f t="shared" ca="1" si="3"/>
        <v>中３</v>
      </c>
      <c r="AX6" s="128" t="str">
        <f t="shared" si="3"/>
        <v>◆◆◆中学校</v>
      </c>
      <c r="AY6" s="128">
        <f t="shared" si="3"/>
        <v>172.7</v>
      </c>
      <c r="AZ6" s="128">
        <f t="shared" si="3"/>
        <v>54.7</v>
      </c>
      <c r="BA6" s="128">
        <f>IF(AI6="","",IF(AJ6="","",AJ6/POWER(AI6/100,2)))</f>
        <v>18.34014019645744</v>
      </c>
      <c r="BB6" s="60">
        <f>IF(ISBLANK(G6),"",G6)</f>
        <v>3.28</v>
      </c>
      <c r="BC6" s="61">
        <f>IF(H6="","",IF(H6="0",COUNTIFS($H$6:$H$65, "&gt;0", $H$6:$H$65, "&lt;=100")+1,RANK(H6,$H$6:$H$65)))</f>
        <v>2</v>
      </c>
      <c r="BD6" s="62">
        <f>IF(ISBLANK(I6),"",I6)</f>
        <v>4.92</v>
      </c>
      <c r="BE6" s="61">
        <f>IF(J6="","",IF(J6="0",COUNTIFS($J$6:$J$65, "&gt;0", $J$6:$J$65, "&lt;=100")+1,RANK(J6,$J$6:$J$65)))</f>
        <v>2</v>
      </c>
      <c r="BF6" s="63">
        <f>IF(ISBLANK(K6),"",K6)</f>
        <v>6.91</v>
      </c>
      <c r="BG6" s="64">
        <f>IF(L6="","",IF(L6="0",COUNTIFS($L$6:$L$65, "&gt;0", $L$6:$L$65, "&lt;=100")+1,RANK(L6,$L$6:$L$65)))</f>
        <v>4</v>
      </c>
      <c r="BH6" s="63">
        <f>IF(ISBLANK(M6),"",M6)</f>
        <v>50</v>
      </c>
      <c r="BI6" s="65">
        <f>IF(N6="","",IF(N6="0",COUNTIFS($N$6:$N$65, "&gt;0", $N$6:$N$65, "&lt;=100")+1,RANK(N6,$N$6:$N$65)))</f>
        <v>4</v>
      </c>
      <c r="BJ6" s="63">
        <f>IF(ISBLANK(O6),"",O6)</f>
        <v>69</v>
      </c>
      <c r="BK6" s="61">
        <f>IF(P6="","",IF(P6="0",COUNTIFS($P$6:$P$65, "&gt;0", $P$6:$P$65, "&lt;=100")+1,RANK(P6,$P$6:$P$65)))</f>
        <v>1</v>
      </c>
      <c r="BL6" s="62">
        <f>IF(ISBLANK(Q6),"",Q6)</f>
        <v>12.6</v>
      </c>
      <c r="BM6" s="61">
        <f>IF(R6="","",IF(R6="0",COUNTIFS($R$6:$R$65, "&gt;0", $R$6:$R$65, "&lt;=100")+1,RANK(R6,$R$6:$R$65)))</f>
        <v>1</v>
      </c>
      <c r="BN6" s="63">
        <f>IF(ISBLANK(S6),"",S6)</f>
        <v>34</v>
      </c>
      <c r="BO6" s="61">
        <f>IF(T6="","",IF(T6="0",COUNTIFS($T$6:$T$65, "&gt;0", $T$6:$T$65, "&lt;=100")+1,RANK(T6,$T$6:$T$65)))</f>
        <v>1</v>
      </c>
      <c r="BP6" s="63">
        <f>IF(ISBLANK(U6),"",U6)</f>
        <v>1320</v>
      </c>
      <c r="BQ6" s="66">
        <f>IF(V6="","",IF(V6="0",COUNTIFS($V$6:$V$65, "&gt;0", $V$6:$V$65, "&lt;=100")+1,RANK(V6,$V$6:$V$65)))</f>
        <v>1</v>
      </c>
      <c r="BR6" s="68">
        <f>X6</f>
        <v>1</v>
      </c>
    </row>
    <row r="7" spans="1:70">
      <c r="A7" s="59">
        <f>IF(表示変換!A7="","",表示変換!A7)</f>
        <v>2</v>
      </c>
      <c r="B7" s="368" t="str">
        <f>IF(表示変換!B7="","",表示変換!B7)</f>
        <v>■■　■■</v>
      </c>
      <c r="C7" s="368" t="str">
        <f ca="1">IF(表示変換!D7="","",表示変換!D7)</f>
        <v>中３</v>
      </c>
      <c r="D7" s="368" t="str">
        <f>IF(表示変換!F7="","",表示変換!F7)</f>
        <v>◆◆学園中学校</v>
      </c>
      <c r="E7" s="83">
        <f>IF(表示変換!I7="","",表示変換!I7)</f>
        <v>167.9</v>
      </c>
      <c r="F7" s="84">
        <f>IF(表示変換!J7="","",表示変換!J7)</f>
        <v>54.1</v>
      </c>
      <c r="G7" s="104">
        <f>IF(表示変換!N7="","",表示変換!N7)</f>
        <v>3.24</v>
      </c>
      <c r="H7" s="115">
        <f t="shared" ref="H7:H65" si="4">IF(G7="","",IF(G7&lt;3,VALUE(100),IF(G7&gt;=4,"0",400-G7*100)))</f>
        <v>76</v>
      </c>
      <c r="I7" s="105">
        <f>IF(表示変換!O7="","",表示変換!O7)</f>
        <v>4.87</v>
      </c>
      <c r="J7" s="116">
        <f t="shared" ref="J7:J65" si="5">IF(I7="","",IF(I7&lt;4.6,VALUE(100),IF(I7&gt;=5.6,"0",560-I7*100)))</f>
        <v>73</v>
      </c>
      <c r="K7" s="105">
        <f>IF(表示変換!P7="","",表示変換!P7)</f>
        <v>7.81</v>
      </c>
      <c r="L7" s="117">
        <f t="shared" ref="L7:L65" si="6">IF(K7="","",IF(K7&gt;10,VALUE(100),IF(K7&lt;0.1,"0",K7*10)))</f>
        <v>78.099999999999994</v>
      </c>
      <c r="M7" s="106">
        <f>IF(表示変換!Q7="","",表示変換!Q7)</f>
        <v>59</v>
      </c>
      <c r="N7" s="118">
        <f t="shared" ref="N7:N65" si="7">IF(M7="","",IF(M7&gt;90,VALUE(100),IF(M7&lt;0,"0",ROUNDDOWN(M7+10,0))))</f>
        <v>69</v>
      </c>
      <c r="O7" s="106">
        <f>IF(表示変換!R7="","",表示変換!R7)</f>
        <v>65</v>
      </c>
      <c r="P7" s="116">
        <f t="shared" ref="P7:P65" si="8">IF(O7="","",IF(O7&gt;100,VALUE(100),IF(O7&lt;1,"0",ROUND(O7,0))))</f>
        <v>65</v>
      </c>
      <c r="Q7" s="105">
        <f>IF(表示変換!S7="","",表示変換!S7)</f>
        <v>9.5</v>
      </c>
      <c r="R7" s="116">
        <f t="shared" ref="R7:R65" si="9">IF(Q7="","",IF(Q7&gt;16,VALUE(100),IF(Q7&lt;6.1,"0",ROUNDDOWN(Q7*10-60,0))))</f>
        <v>35</v>
      </c>
      <c r="S7" s="106">
        <f>IF(表示変換!T7="","",表示変換!T7)</f>
        <v>32</v>
      </c>
      <c r="T7" s="116">
        <f t="shared" ref="T7:T65" si="10">IF(S7="","",IF(S7&gt;50,VALUE(100),IF(S7&lt;1,"0",S7*2)))</f>
        <v>64</v>
      </c>
      <c r="U7" s="106">
        <f>IF(表示変換!U7="","",表示変換!U7)</f>
        <v>1000</v>
      </c>
      <c r="V7" s="119">
        <f t="shared" ref="V7:V65" si="11">IF(U7="","",IF(U7&gt;1800,VALUE(100),IF(U7&lt;0,"0",0.05*U7+10)))</f>
        <v>60</v>
      </c>
      <c r="W7" s="67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>520.1</v>
      </c>
      <c r="X7" s="207">
        <f t="shared" ref="X7:X65" si="13">IF(COUNTBLANK(W7)=1,"", RANK(W7,$W$6:$W$65))</f>
        <v>2</v>
      </c>
      <c r="Z7" s="59">
        <f>Z6+1</f>
        <v>2</v>
      </c>
      <c r="AA7" s="368" t="str">
        <f>IF(表示変換!B7="","",表示変換!B7)</f>
        <v>■■　■■</v>
      </c>
      <c r="AB7" s="112">
        <f>IF(表示変換!C7="","",表示変換!C7)</f>
        <v>37289</v>
      </c>
      <c r="AC7" s="368">
        <f>IF(AB7="","",DATEDIF(AB7,入力!$C$3,"Y"))</f>
        <v>13</v>
      </c>
      <c r="AD7" s="368" t="str">
        <f ca="1">IF(表示変換!D7="","",表示変換!D7)</f>
        <v>中３</v>
      </c>
      <c r="AE7" s="368" t="str">
        <f>IF(表示変換!E7="","",表示変換!E7)</f>
        <v>東京都</v>
      </c>
      <c r="AF7" s="368" t="str">
        <f>IF(表示変換!F7="","",表示変換!F7)</f>
        <v>◆◆学園中学校</v>
      </c>
      <c r="AG7" s="368" t="str">
        <f>IF(表示変換!G7="","",表示変換!G7)</f>
        <v>右</v>
      </c>
      <c r="AH7" s="368" t="str">
        <f>IF(表示変換!H7="","",表示変換!H7)</f>
        <v>WS・MB</v>
      </c>
      <c r="AI7" s="83">
        <f>IF(表示変換!I7="","",表示変換!I7)</f>
        <v>167.9</v>
      </c>
      <c r="AJ7" s="83">
        <f>IF(表示変換!J7="","",表示変換!J7)</f>
        <v>54.1</v>
      </c>
      <c r="AK7" s="85">
        <f t="shared" ref="AK7:AK65" si="14">IF(AI7="","",IF(AJ7="","",AJ7/POWER(AI7/100,2)))</f>
        <v>19.190923438147937</v>
      </c>
      <c r="AL7" s="85">
        <f>IF(表示変換!L7="","",表示変換!L7)</f>
        <v>19.861993930730559</v>
      </c>
      <c r="AM7" s="138">
        <f>IF(表示変換!M7="","",表示変換!M7)</f>
        <v>43.354661283474769</v>
      </c>
      <c r="AN7" s="133">
        <f t="shared" ref="AN7:AN65" si="15">IF(X7="","",W7)</f>
        <v>520.1</v>
      </c>
      <c r="AO7" s="133">
        <f t="shared" ref="AO7:AO65" si="16">IF(X7="","",X7)</f>
        <v>2</v>
      </c>
      <c r="AP7" s="132">
        <f t="shared" si="0"/>
        <v>1.625</v>
      </c>
      <c r="AQ7" s="133">
        <f t="shared" si="1"/>
        <v>1</v>
      </c>
      <c r="AR7" s="133">
        <f t="shared" si="2"/>
        <v>3</v>
      </c>
      <c r="AS7" s="133">
        <f t="shared" ref="AS7:AS65" si="17">IF(AO7="","",MEDIAN(BC7,BE7,BG7,BI7,BK7,BM7,BO7,BQ7))</f>
        <v>1.5</v>
      </c>
      <c r="AT7" s="131"/>
      <c r="AU7" s="134">
        <f t="shared" si="3"/>
        <v>2</v>
      </c>
      <c r="AV7" s="85" t="str">
        <f t="shared" si="3"/>
        <v>■■　■■</v>
      </c>
      <c r="AW7" s="85" t="str">
        <f t="shared" ca="1" si="3"/>
        <v>中３</v>
      </c>
      <c r="AX7" s="128" t="str">
        <f t="shared" si="3"/>
        <v>◆◆学園中学校</v>
      </c>
      <c r="AY7" s="128">
        <f t="shared" si="3"/>
        <v>167.9</v>
      </c>
      <c r="AZ7" s="128">
        <f t="shared" si="3"/>
        <v>54.1</v>
      </c>
      <c r="BA7" s="128">
        <f t="shared" ref="BA7:BA65" si="18">IF(AI7="","",IF(AJ7="","",AJ7/POWER(AI7/100,2)))</f>
        <v>19.190923438147937</v>
      </c>
      <c r="BB7" s="60">
        <f t="shared" ref="BB7:BB65" si="19">IF(ISBLANK(G7),"",G7)</f>
        <v>3.24</v>
      </c>
      <c r="BC7" s="61">
        <f t="shared" ref="BC7:BC65" si="20">IF(H7="","",IF(H7="0",COUNTIFS($H$6:$H$65, "&gt;0", $H$6:$H$65, "&lt;=100")+1,RANK(H7,$H$6:$H$65)))</f>
        <v>1</v>
      </c>
      <c r="BD7" s="62">
        <f t="shared" ref="BD7:BD65" si="21">IF(ISBLANK(I7),"",I7)</f>
        <v>4.87</v>
      </c>
      <c r="BE7" s="61">
        <f t="shared" ref="BE7:BE65" si="22">IF(J7="","",IF(J7="0",COUNTIFS($J$6:$J$65, "&gt;0", $J$6:$J$65, "&lt;=100")+1,RANK(J7,$J$6:$J$65)))</f>
        <v>1</v>
      </c>
      <c r="BF7" s="62">
        <f t="shared" ref="BF7:BF65" si="23">IF(ISBLANK(K7),"",K7)</f>
        <v>7.81</v>
      </c>
      <c r="BG7" s="64">
        <f t="shared" ref="BG7:BG65" si="24">IF(L7="","",IF(L7="0",COUNTIFS($L$6:$L$65, "&gt;0", $L$6:$L$65, "&lt;=100")+1,RANK(L7,$L$6:$L$65)))</f>
        <v>1</v>
      </c>
      <c r="BH7" s="63">
        <f t="shared" ref="BH7:BH65" si="25">IF(ISBLANK(M7),"",M7)</f>
        <v>59</v>
      </c>
      <c r="BI7" s="65">
        <f t="shared" ref="BI7:BI65" si="26">IF(N7="","",IF(N7="0",COUNTIFS($N$6:$N$65, "&gt;0", $N$6:$N$65, "&lt;=100")+1,RANK(N7,$N$6:$N$65)))</f>
        <v>1</v>
      </c>
      <c r="BJ7" s="63">
        <f t="shared" ref="BJ7:BJ65" si="27">IF(ISBLANK(O7),"",O7)</f>
        <v>65</v>
      </c>
      <c r="BK7" s="61">
        <f t="shared" ref="BK7:BK64" si="28">IF(P7="","",IF(P7="0",COUNTIFS($P$6:$P$65, "&gt;0", $P$6:$P$65, "&lt;=100")+1,RANK(P7,$P$6:$P$65)))</f>
        <v>2</v>
      </c>
      <c r="BL7" s="62">
        <f t="shared" ref="BL7:BL65" si="29">IF(ISBLANK(Q7),"",Q7)</f>
        <v>9.5</v>
      </c>
      <c r="BM7" s="61">
        <f t="shared" ref="BM7:BM65" si="30">IF(R7="","",IF(R7="0",COUNTIFS($R$6:$R$65, "&gt;0", $R$6:$R$65, "&lt;=100")+1,RANK(R7,$R$6:$R$65)))</f>
        <v>3</v>
      </c>
      <c r="BN7" s="63">
        <f t="shared" ref="BN7:BN65" si="31">IF(ISBLANK(S7),"",S7)</f>
        <v>32</v>
      </c>
      <c r="BO7" s="61">
        <f t="shared" ref="BO7:BO65" si="32">IF(T7="","",IF(T7="0",COUNTIFS($T$6:$T$65, "&gt;0", $T$6:$T$65, "&lt;=100")+1,RANK(T7,$T$6:$T$65)))</f>
        <v>2</v>
      </c>
      <c r="BP7" s="63">
        <f t="shared" ref="BP7:BP65" si="33">IF(ISBLANK(U7),"",U7)</f>
        <v>1000</v>
      </c>
      <c r="BQ7" s="66">
        <f t="shared" ref="BQ7:BQ65" si="34">IF(V7="","",IF(V7="0",COUNTIFS($V$6:$V$65, "&gt;0", $V$6:$V$65, "&lt;=100")+1,RANK(V7,$V$6:$V$65)))</f>
        <v>2</v>
      </c>
      <c r="BR7" s="68">
        <f t="shared" ref="BR7:BR65" si="35">X7</f>
        <v>2</v>
      </c>
    </row>
    <row r="8" spans="1:70">
      <c r="A8" s="59">
        <f>IF(表示変換!A8="","",表示変換!A8)</f>
        <v>3</v>
      </c>
      <c r="B8" s="368" t="str">
        <f>IF(表示変換!B8="","",表示変換!B8)</f>
        <v>■■　■■</v>
      </c>
      <c r="C8" s="368" t="str">
        <f ca="1">IF(表示変換!D8="","",表示変換!D8)</f>
        <v>中３</v>
      </c>
      <c r="D8" s="368" t="str">
        <f>IF(表示変換!F8="","",表示変換!F8)</f>
        <v>◆◆市立東中学校</v>
      </c>
      <c r="E8" s="83">
        <f>IF(表示変換!I8="","",表示変換!I8)</f>
        <v>166.9</v>
      </c>
      <c r="F8" s="84">
        <f>IF(表示変換!J8="","",表示変換!J8)</f>
        <v>65.7</v>
      </c>
      <c r="G8" s="104">
        <f>IF(表示変換!N8="","",表示変換!N8)</f>
        <v>3.4</v>
      </c>
      <c r="H8" s="115">
        <f t="shared" si="4"/>
        <v>60</v>
      </c>
      <c r="I8" s="105">
        <f>IF(表示変換!O8="","",表示変換!O8)</f>
        <v>4.97</v>
      </c>
      <c r="J8" s="116">
        <f t="shared" si="5"/>
        <v>63</v>
      </c>
      <c r="K8" s="105">
        <f>IF(表示変換!P8="","",表示変換!P8)</f>
        <v>7.18</v>
      </c>
      <c r="L8" s="117">
        <f t="shared" si="6"/>
        <v>71.8</v>
      </c>
      <c r="M8" s="106">
        <f>IF(表示変換!Q8="","",表示変換!Q8)</f>
        <v>54.5</v>
      </c>
      <c r="N8" s="118">
        <f t="shared" si="7"/>
        <v>64</v>
      </c>
      <c r="O8" s="106">
        <f>IF(表示変換!R8="","",表示変換!R8)</f>
        <v>64.5</v>
      </c>
      <c r="P8" s="116">
        <f t="shared" si="8"/>
        <v>65</v>
      </c>
      <c r="Q8" s="105">
        <f>IF(表示変換!S8="","",表示変換!S8)</f>
        <v>9.6</v>
      </c>
      <c r="R8" s="116">
        <f t="shared" si="9"/>
        <v>36</v>
      </c>
      <c r="S8" s="106">
        <f>IF(表示変換!T8="","",表示変換!T8)</f>
        <v>25</v>
      </c>
      <c r="T8" s="116">
        <f t="shared" si="10"/>
        <v>50</v>
      </c>
      <c r="U8" s="106">
        <f>IF(表示変換!U8="","",表示変換!U8)</f>
        <v>800</v>
      </c>
      <c r="V8" s="119">
        <f t="shared" si="11"/>
        <v>50</v>
      </c>
      <c r="W8" s="67">
        <f t="shared" si="12"/>
        <v>459.8</v>
      </c>
      <c r="X8" s="207">
        <f t="shared" si="13"/>
        <v>4</v>
      </c>
      <c r="Z8" s="371">
        <f t="shared" ref="Z8:Z65" si="36">Z7+1</f>
        <v>3</v>
      </c>
      <c r="AA8" s="368" t="str">
        <f>IF(表示変換!B8="","",表示変換!B8)</f>
        <v>■■　■■</v>
      </c>
      <c r="AB8" s="112">
        <f>IF(表示変換!C8="","",表示変換!C8)</f>
        <v>37318</v>
      </c>
      <c r="AC8" s="368">
        <f>IF(AB8="","",DATEDIF(AB8,入力!$C$3,"Y"))</f>
        <v>13</v>
      </c>
      <c r="AD8" s="368" t="str">
        <f ca="1">IF(表示変換!D8="","",表示変換!D8)</f>
        <v>中３</v>
      </c>
      <c r="AE8" s="368" t="str">
        <f>IF(表示変換!E8="","",表示変換!E8)</f>
        <v>大阪府</v>
      </c>
      <c r="AF8" s="368" t="str">
        <f>IF(表示変換!F8="","",表示変換!F8)</f>
        <v>◆◆市立東中学校</v>
      </c>
      <c r="AG8" s="368" t="str">
        <f>IF(表示変換!G8="","",表示変換!G8)</f>
        <v>右</v>
      </c>
      <c r="AH8" s="368" t="str">
        <f>IF(表示変換!H8="","",表示変換!H8)</f>
        <v>S</v>
      </c>
      <c r="AI8" s="83">
        <f>IF(表示変換!I8="","",表示変換!I8)</f>
        <v>166.9</v>
      </c>
      <c r="AJ8" s="83">
        <f>IF(表示変換!J8="","",表示変換!J8)</f>
        <v>65.7</v>
      </c>
      <c r="AK8" s="85">
        <f t="shared" si="14"/>
        <v>23.585913214609196</v>
      </c>
      <c r="AL8" s="85">
        <f>IF(表示変換!L8="","",表示変換!L8)</f>
        <v>23.67997106351174</v>
      </c>
      <c r="AM8" s="138">
        <f>IF(表示変換!M8="","",表示変換!M8)</f>
        <v>50.142259011272785</v>
      </c>
      <c r="AN8" s="133">
        <f t="shared" si="15"/>
        <v>459.8</v>
      </c>
      <c r="AO8" s="133">
        <f t="shared" si="16"/>
        <v>4</v>
      </c>
      <c r="AP8" s="132">
        <f t="shared" si="0"/>
        <v>3</v>
      </c>
      <c r="AQ8" s="133">
        <f t="shared" si="1"/>
        <v>2</v>
      </c>
      <c r="AR8" s="133">
        <f t="shared" si="2"/>
        <v>4</v>
      </c>
      <c r="AS8" s="133">
        <f t="shared" si="17"/>
        <v>3</v>
      </c>
      <c r="AT8" s="131"/>
      <c r="AU8" s="134">
        <f t="shared" si="3"/>
        <v>3</v>
      </c>
      <c r="AV8" s="85" t="str">
        <f t="shared" si="3"/>
        <v>■■　■■</v>
      </c>
      <c r="AW8" s="85" t="str">
        <f t="shared" ca="1" si="3"/>
        <v>中３</v>
      </c>
      <c r="AX8" s="128" t="str">
        <f t="shared" si="3"/>
        <v>◆◆市立東中学校</v>
      </c>
      <c r="AY8" s="128">
        <f t="shared" si="3"/>
        <v>166.9</v>
      </c>
      <c r="AZ8" s="128">
        <f t="shared" si="3"/>
        <v>65.7</v>
      </c>
      <c r="BA8" s="128">
        <f t="shared" si="18"/>
        <v>23.585913214609196</v>
      </c>
      <c r="BB8" s="60">
        <f>IF(ISBLANK(G8),"",G8)</f>
        <v>3.4</v>
      </c>
      <c r="BC8" s="61">
        <f t="shared" si="20"/>
        <v>3</v>
      </c>
      <c r="BD8" s="62">
        <f t="shared" si="21"/>
        <v>4.97</v>
      </c>
      <c r="BE8" s="61">
        <f t="shared" si="22"/>
        <v>3</v>
      </c>
      <c r="BF8" s="62">
        <f t="shared" si="23"/>
        <v>7.18</v>
      </c>
      <c r="BG8" s="64">
        <f t="shared" si="24"/>
        <v>3</v>
      </c>
      <c r="BH8" s="63">
        <f t="shared" si="25"/>
        <v>54.5</v>
      </c>
      <c r="BI8" s="65">
        <f t="shared" si="26"/>
        <v>3</v>
      </c>
      <c r="BJ8" s="63">
        <f t="shared" si="27"/>
        <v>64.5</v>
      </c>
      <c r="BK8" s="61">
        <f t="shared" si="28"/>
        <v>2</v>
      </c>
      <c r="BL8" s="62">
        <f t="shared" si="29"/>
        <v>9.6</v>
      </c>
      <c r="BM8" s="61">
        <f t="shared" si="30"/>
        <v>2</v>
      </c>
      <c r="BN8" s="63">
        <f t="shared" si="31"/>
        <v>25</v>
      </c>
      <c r="BO8" s="61">
        <f t="shared" si="32"/>
        <v>4</v>
      </c>
      <c r="BP8" s="63">
        <f t="shared" si="33"/>
        <v>800</v>
      </c>
      <c r="BQ8" s="66">
        <f t="shared" si="34"/>
        <v>4</v>
      </c>
      <c r="BR8" s="68">
        <f t="shared" si="35"/>
        <v>4</v>
      </c>
    </row>
    <row r="9" spans="1:70">
      <c r="A9" s="59">
        <f>IF(表示変換!A9="","",表示変換!A9)</f>
        <v>4</v>
      </c>
      <c r="B9" s="368" t="str">
        <f>IF(表示変換!B9="","",表示変換!B9)</f>
        <v>■■　■■</v>
      </c>
      <c r="C9" s="368" t="str">
        <f ca="1">IF(表示変換!D9="","",表示変換!D9)</f>
        <v>中２</v>
      </c>
      <c r="D9" s="368" t="str">
        <f>IF(表示変換!F9="","",表示変換!F9)</f>
        <v>◆◆市立西中学校</v>
      </c>
      <c r="E9" s="83">
        <f>IF(表示変換!I9="","",表示変換!I9)</f>
        <v>167.5</v>
      </c>
      <c r="F9" s="84">
        <f>IF(表示変換!J9="","",表示変換!J9)</f>
        <v>56.8</v>
      </c>
      <c r="G9" s="104">
        <f>IF(表示変換!N9="","",表示変換!N9)</f>
        <v>3.4</v>
      </c>
      <c r="H9" s="115">
        <f t="shared" si="4"/>
        <v>60</v>
      </c>
      <c r="I9" s="105">
        <f>IF(表示変換!O9="","",表示変換!O9)</f>
        <v>4.97</v>
      </c>
      <c r="J9" s="116">
        <f t="shared" si="5"/>
        <v>63</v>
      </c>
      <c r="K9" s="105">
        <f>IF(表示変換!P9="","",表示変換!P9)</f>
        <v>7.63</v>
      </c>
      <c r="L9" s="117">
        <f t="shared" si="6"/>
        <v>76.3</v>
      </c>
      <c r="M9" s="106">
        <f>IF(表示変換!Q9="","",表示変換!Q9)</f>
        <v>57.5</v>
      </c>
      <c r="N9" s="118">
        <f t="shared" si="7"/>
        <v>67</v>
      </c>
      <c r="O9" s="106">
        <f>IF(表示変換!R9="","",表示変換!R9)</f>
        <v>62.5</v>
      </c>
      <c r="P9" s="116">
        <f t="shared" si="8"/>
        <v>63</v>
      </c>
      <c r="Q9" s="105">
        <f>IF(表示変換!S9="","",表示変換!S9)</f>
        <v>8.1999999999999993</v>
      </c>
      <c r="R9" s="116">
        <f t="shared" si="9"/>
        <v>22</v>
      </c>
      <c r="S9" s="106">
        <f>IF(表示変換!T9="","",表示変換!T9)</f>
        <v>31</v>
      </c>
      <c r="T9" s="116">
        <f t="shared" si="10"/>
        <v>62</v>
      </c>
      <c r="U9" s="106">
        <f>IF(表示変換!U9="","",表示変換!U9)</f>
        <v>1000</v>
      </c>
      <c r="V9" s="119">
        <f t="shared" si="11"/>
        <v>60</v>
      </c>
      <c r="W9" s="67">
        <f t="shared" si="12"/>
        <v>473.3</v>
      </c>
      <c r="X9" s="207">
        <f t="shared" si="13"/>
        <v>3</v>
      </c>
      <c r="Z9" s="371">
        <f t="shared" si="36"/>
        <v>4</v>
      </c>
      <c r="AA9" s="368" t="str">
        <f>IF(表示変換!B9="","",表示変換!B9)</f>
        <v>■■　■■</v>
      </c>
      <c r="AB9" s="112">
        <f>IF(表示変換!C9="","",表示変換!C9)</f>
        <v>37350</v>
      </c>
      <c r="AC9" s="368">
        <f>IF(AB9="","",DATEDIF(AB9,入力!$C$3,"Y"))</f>
        <v>13</v>
      </c>
      <c r="AD9" s="368" t="str">
        <f ca="1">IF(表示変換!D9="","",表示変換!D9)</f>
        <v>中２</v>
      </c>
      <c r="AE9" s="368" t="str">
        <f>IF(表示変換!E9="","",表示変換!E9)</f>
        <v>神奈川県</v>
      </c>
      <c r="AF9" s="368" t="str">
        <f>IF(表示変換!F9="","",表示変換!F9)</f>
        <v>◆◆市立西中学校</v>
      </c>
      <c r="AG9" s="368" t="str">
        <f>IF(表示変換!G9="","",表示変換!G9)</f>
        <v>左</v>
      </c>
      <c r="AH9" s="368" t="str">
        <f>IF(表示変換!H9="","",表示変換!H9)</f>
        <v>ＷＳ・OP</v>
      </c>
      <c r="AI9" s="83">
        <f>IF(表示変換!I9="","",表示変換!I9)</f>
        <v>167.5</v>
      </c>
      <c r="AJ9" s="83">
        <f>IF(表示変換!J9="","",表示変換!J9)</f>
        <v>56.8</v>
      </c>
      <c r="AK9" s="85">
        <f t="shared" si="14"/>
        <v>20.245043439518824</v>
      </c>
      <c r="AL9" s="85">
        <f>IF(表示変換!L9="","",表示変換!L9)</f>
        <v>21.444696955253484</v>
      </c>
      <c r="AM9" s="138">
        <f>IF(表示変換!M9="","",表示変換!M9)</f>
        <v>44.61941212941602</v>
      </c>
      <c r="AN9" s="133">
        <f t="shared" si="15"/>
        <v>473.3</v>
      </c>
      <c r="AO9" s="133">
        <f t="shared" si="16"/>
        <v>3</v>
      </c>
      <c r="AP9" s="132">
        <f t="shared" si="0"/>
        <v>3</v>
      </c>
      <c r="AQ9" s="133">
        <f t="shared" si="1"/>
        <v>2</v>
      </c>
      <c r="AR9" s="133">
        <f t="shared" si="2"/>
        <v>5</v>
      </c>
      <c r="AS9" s="133">
        <f t="shared" si="17"/>
        <v>3</v>
      </c>
      <c r="AT9" s="131"/>
      <c r="AU9" s="134">
        <f t="shared" si="3"/>
        <v>4</v>
      </c>
      <c r="AV9" s="85" t="str">
        <f t="shared" si="3"/>
        <v>■■　■■</v>
      </c>
      <c r="AW9" s="85" t="str">
        <f t="shared" ca="1" si="3"/>
        <v>中２</v>
      </c>
      <c r="AX9" s="128" t="str">
        <f t="shared" si="3"/>
        <v>◆◆市立西中学校</v>
      </c>
      <c r="AY9" s="128">
        <f t="shared" si="3"/>
        <v>167.5</v>
      </c>
      <c r="AZ9" s="128">
        <f t="shared" si="3"/>
        <v>56.8</v>
      </c>
      <c r="BA9" s="128">
        <f t="shared" si="18"/>
        <v>20.245043439518824</v>
      </c>
      <c r="BB9" s="60">
        <f t="shared" si="19"/>
        <v>3.4</v>
      </c>
      <c r="BC9" s="61">
        <f t="shared" si="20"/>
        <v>3</v>
      </c>
      <c r="BD9" s="62">
        <f t="shared" si="21"/>
        <v>4.97</v>
      </c>
      <c r="BE9" s="61">
        <f t="shared" si="22"/>
        <v>3</v>
      </c>
      <c r="BF9" s="62">
        <f t="shared" si="23"/>
        <v>7.63</v>
      </c>
      <c r="BG9" s="64">
        <f t="shared" si="24"/>
        <v>2</v>
      </c>
      <c r="BH9" s="63">
        <f t="shared" si="25"/>
        <v>57.5</v>
      </c>
      <c r="BI9" s="65">
        <f t="shared" si="26"/>
        <v>2</v>
      </c>
      <c r="BJ9" s="63">
        <f t="shared" si="27"/>
        <v>62.5</v>
      </c>
      <c r="BK9" s="61">
        <f t="shared" si="28"/>
        <v>4</v>
      </c>
      <c r="BL9" s="62">
        <f t="shared" si="29"/>
        <v>8.1999999999999993</v>
      </c>
      <c r="BM9" s="61">
        <f t="shared" si="30"/>
        <v>5</v>
      </c>
      <c r="BN9" s="63">
        <f t="shared" si="31"/>
        <v>31</v>
      </c>
      <c r="BO9" s="61">
        <f t="shared" si="32"/>
        <v>3</v>
      </c>
      <c r="BP9" s="63">
        <f t="shared" si="33"/>
        <v>1000</v>
      </c>
      <c r="BQ9" s="66">
        <f t="shared" si="34"/>
        <v>2</v>
      </c>
      <c r="BR9" s="68">
        <f t="shared" si="35"/>
        <v>3</v>
      </c>
    </row>
    <row r="10" spans="1:70">
      <c r="A10" s="59">
        <f>IF(表示変換!A10="","",表示変換!A10)</f>
        <v>5</v>
      </c>
      <c r="B10" s="368" t="str">
        <f>IF(表示変換!B10="","",表示変換!B10)</f>
        <v>■■　■■</v>
      </c>
      <c r="C10" s="368" t="str">
        <f ca="1">IF(表示変換!D10="","",表示変換!D10)</f>
        <v>中２</v>
      </c>
      <c r="D10" s="368" t="str">
        <f>IF(表示変換!F10="","",表示変換!F10)</f>
        <v>◆◆付属中学校</v>
      </c>
      <c r="E10" s="83">
        <f>IF(表示変換!I10="","",表示変換!I10)</f>
        <v>181.5</v>
      </c>
      <c r="F10" s="84">
        <f>IF(表示変換!J10="","",表示変換!J10)</f>
        <v>63.6</v>
      </c>
      <c r="G10" s="104">
        <f>IF(表示変換!N10="","",表示変換!N10)</f>
        <v>3.61</v>
      </c>
      <c r="H10" s="115">
        <f t="shared" si="4"/>
        <v>39</v>
      </c>
      <c r="I10" s="105">
        <f>IF(表示変換!O10="","",表示変換!O10)</f>
        <v>5.38</v>
      </c>
      <c r="J10" s="116">
        <f t="shared" si="5"/>
        <v>22</v>
      </c>
      <c r="K10" s="105">
        <f>IF(表示変換!P10="","",表示変換!P10)</f>
        <v>6.09</v>
      </c>
      <c r="L10" s="117">
        <f t="shared" si="6"/>
        <v>60.9</v>
      </c>
      <c r="M10" s="106">
        <f>IF(表示変換!Q10="","",表示変換!Q10)</f>
        <v>44</v>
      </c>
      <c r="N10" s="118">
        <f t="shared" si="7"/>
        <v>54</v>
      </c>
      <c r="O10" s="106">
        <f>IF(表示変換!R10="","",表示変換!R10)</f>
        <v>50</v>
      </c>
      <c r="P10" s="116">
        <f t="shared" si="8"/>
        <v>50</v>
      </c>
      <c r="Q10" s="105">
        <f>IF(表示変換!S10="","",表示変換!S10)</f>
        <v>9.3000000000000007</v>
      </c>
      <c r="R10" s="116">
        <f t="shared" si="9"/>
        <v>33</v>
      </c>
      <c r="S10" s="106">
        <f>IF(表示変換!T10="","",表示変換!T10)</f>
        <v>25</v>
      </c>
      <c r="T10" s="116">
        <f t="shared" si="10"/>
        <v>50</v>
      </c>
      <c r="U10" s="106">
        <f>IF(表示変換!U10="","",表示変換!U10)</f>
        <v>480</v>
      </c>
      <c r="V10" s="119">
        <f t="shared" si="11"/>
        <v>34</v>
      </c>
      <c r="W10" s="67">
        <f t="shared" si="12"/>
        <v>342.9</v>
      </c>
      <c r="X10" s="207">
        <f t="shared" si="13"/>
        <v>5</v>
      </c>
      <c r="Z10" s="371">
        <f t="shared" si="36"/>
        <v>5</v>
      </c>
      <c r="AA10" s="368" t="str">
        <f>IF(表示変換!B10="","",表示変換!B10)</f>
        <v>■■　■■</v>
      </c>
      <c r="AB10" s="112">
        <f>IF(表示変換!C10="","",表示変換!C10)</f>
        <v>37381</v>
      </c>
      <c r="AC10" s="368">
        <f>IF(AB10="","",DATEDIF(AB10,入力!$C$3,"Y"))</f>
        <v>13</v>
      </c>
      <c r="AD10" s="368" t="str">
        <f ca="1">IF(表示変換!D10="","",表示変換!D10)</f>
        <v>中２</v>
      </c>
      <c r="AE10" s="368" t="str">
        <f>IF(表示変換!E10="","",表示変換!E10)</f>
        <v>北海道</v>
      </c>
      <c r="AF10" s="368" t="str">
        <f>IF(表示変換!F10="","",表示変換!F10)</f>
        <v>◆◆付属中学校</v>
      </c>
      <c r="AG10" s="368" t="str">
        <f>IF(表示変換!G10="","",表示変換!G10)</f>
        <v>右</v>
      </c>
      <c r="AH10" s="368" t="str">
        <f>IF(表示変換!H10="","",表示変換!H10)</f>
        <v>WS・MB</v>
      </c>
      <c r="AI10" s="83">
        <f>IF(表示変換!I10="","",表示変換!I10)</f>
        <v>181.5</v>
      </c>
      <c r="AJ10" s="83">
        <f>IF(表示変換!J10="","",表示変換!J10)</f>
        <v>63.6</v>
      </c>
      <c r="AK10" s="85">
        <f t="shared" si="14"/>
        <v>19.306513671652667</v>
      </c>
      <c r="AL10" s="85">
        <f>IF(表示変換!L10="","",表示変換!L10)</f>
        <v>25.938301663279706</v>
      </c>
      <c r="AM10" s="138">
        <f>IF(表示変換!M10="","",表示変換!M10)</f>
        <v>47.103240142154107</v>
      </c>
      <c r="AN10" s="133">
        <f t="shared" si="15"/>
        <v>342.9</v>
      </c>
      <c r="AO10" s="133">
        <f t="shared" si="16"/>
        <v>5</v>
      </c>
      <c r="AP10" s="132">
        <f t="shared" si="0"/>
        <v>4.75</v>
      </c>
      <c r="AQ10" s="133">
        <f t="shared" si="1"/>
        <v>4</v>
      </c>
      <c r="AR10" s="133">
        <f t="shared" si="2"/>
        <v>5</v>
      </c>
      <c r="AS10" s="133">
        <f t="shared" si="17"/>
        <v>5</v>
      </c>
      <c r="AT10" s="131"/>
      <c r="AU10" s="134">
        <f t="shared" si="3"/>
        <v>5</v>
      </c>
      <c r="AV10" s="85" t="str">
        <f t="shared" si="3"/>
        <v>■■　■■</v>
      </c>
      <c r="AW10" s="85" t="str">
        <f t="shared" ca="1" si="3"/>
        <v>中２</v>
      </c>
      <c r="AX10" s="128" t="str">
        <f t="shared" si="3"/>
        <v>◆◆付属中学校</v>
      </c>
      <c r="AY10" s="128">
        <f t="shared" si="3"/>
        <v>181.5</v>
      </c>
      <c r="AZ10" s="128">
        <f t="shared" si="3"/>
        <v>63.6</v>
      </c>
      <c r="BA10" s="128">
        <f t="shared" si="18"/>
        <v>19.306513671652667</v>
      </c>
      <c r="BB10" s="60">
        <f t="shared" si="19"/>
        <v>3.61</v>
      </c>
      <c r="BC10" s="61">
        <f t="shared" si="20"/>
        <v>5</v>
      </c>
      <c r="BD10" s="62">
        <f t="shared" si="21"/>
        <v>5.38</v>
      </c>
      <c r="BE10" s="61">
        <f t="shared" si="22"/>
        <v>5</v>
      </c>
      <c r="BF10" s="62">
        <f t="shared" si="23"/>
        <v>6.09</v>
      </c>
      <c r="BG10" s="64">
        <f t="shared" si="24"/>
        <v>5</v>
      </c>
      <c r="BH10" s="63">
        <f t="shared" si="25"/>
        <v>44</v>
      </c>
      <c r="BI10" s="65">
        <f t="shared" si="26"/>
        <v>5</v>
      </c>
      <c r="BJ10" s="63">
        <f t="shared" si="27"/>
        <v>50</v>
      </c>
      <c r="BK10" s="61">
        <f t="shared" si="28"/>
        <v>5</v>
      </c>
      <c r="BL10" s="62">
        <f t="shared" si="29"/>
        <v>9.3000000000000007</v>
      </c>
      <c r="BM10" s="61">
        <f t="shared" si="30"/>
        <v>4</v>
      </c>
      <c r="BN10" s="63">
        <f t="shared" si="31"/>
        <v>25</v>
      </c>
      <c r="BO10" s="61">
        <f t="shared" si="32"/>
        <v>4</v>
      </c>
      <c r="BP10" s="63">
        <f t="shared" si="33"/>
        <v>480</v>
      </c>
      <c r="BQ10" s="66">
        <f t="shared" si="34"/>
        <v>5</v>
      </c>
      <c r="BR10" s="68">
        <f t="shared" si="35"/>
        <v>5</v>
      </c>
    </row>
    <row r="11" spans="1:70">
      <c r="A11" s="59">
        <f>IF(表示変換!A11="","",表示変換!A11)</f>
        <v>6</v>
      </c>
      <c r="B11" s="368" t="str">
        <f>IF(表示変換!B11="","",表示変換!B11)</f>
        <v/>
      </c>
      <c r="C11" s="368" t="str">
        <f ca="1">IF(表示変換!D11="","",表示変換!D11)</f>
        <v/>
      </c>
      <c r="D11" s="368" t="str">
        <f>IF(表示変換!F11="","",表示変換!F11)</f>
        <v/>
      </c>
      <c r="E11" s="83" t="str">
        <f>IF(表示変換!I11="","",表示変換!I11)</f>
        <v/>
      </c>
      <c r="F11" s="84" t="str">
        <f>IF(表示変換!J11="","",表示変換!J11)</f>
        <v/>
      </c>
      <c r="G11" s="104" t="str">
        <f>IF(表示変換!N11="","",表示変換!N11)</f>
        <v/>
      </c>
      <c r="H11" s="115" t="str">
        <f t="shared" si="4"/>
        <v/>
      </c>
      <c r="I11" s="105" t="str">
        <f>IF(表示変換!O11="","",表示変換!O11)</f>
        <v/>
      </c>
      <c r="J11" s="116" t="str">
        <f t="shared" si="5"/>
        <v/>
      </c>
      <c r="K11" s="105" t="str">
        <f>IF(表示変換!P11="","",表示変換!P11)</f>
        <v/>
      </c>
      <c r="L11" s="117" t="str">
        <f t="shared" si="6"/>
        <v/>
      </c>
      <c r="M11" s="106" t="str">
        <f>IF(表示変換!Q11="","",表示変換!Q11)</f>
        <v/>
      </c>
      <c r="N11" s="118" t="str">
        <f t="shared" si="7"/>
        <v/>
      </c>
      <c r="O11" s="106" t="str">
        <f>IF(表示変換!R11="","",表示変換!R11)</f>
        <v/>
      </c>
      <c r="P11" s="116" t="str">
        <f t="shared" si="8"/>
        <v/>
      </c>
      <c r="Q11" s="105" t="str">
        <f>IF(表示変換!S11="","",表示変換!S11)</f>
        <v/>
      </c>
      <c r="R11" s="116" t="str">
        <f t="shared" si="9"/>
        <v/>
      </c>
      <c r="S11" s="106" t="str">
        <f>IF(表示変換!T11="","",表示変換!T11)</f>
        <v/>
      </c>
      <c r="T11" s="116" t="str">
        <f t="shared" si="10"/>
        <v/>
      </c>
      <c r="U11" s="106" t="str">
        <f>IF(表示変換!U11="","",表示変換!U11)</f>
        <v/>
      </c>
      <c r="V11" s="119" t="str">
        <f t="shared" si="11"/>
        <v/>
      </c>
      <c r="W11" s="67" t="str">
        <f t="shared" si="12"/>
        <v/>
      </c>
      <c r="X11" s="207" t="str">
        <f t="shared" si="13"/>
        <v/>
      </c>
      <c r="Z11" s="371">
        <f t="shared" si="36"/>
        <v>6</v>
      </c>
      <c r="AA11" s="368" t="str">
        <f>IF(表示変換!B11="","",表示変換!B11)</f>
        <v/>
      </c>
      <c r="AB11" s="112" t="str">
        <f>IF(表示変換!C11="","",表示変換!C11)</f>
        <v/>
      </c>
      <c r="AC11" s="368" t="str">
        <f>IF(AB11="","",DATEDIF(AB11,入力!$C$3,"Y"))</f>
        <v/>
      </c>
      <c r="AD11" s="368" t="str">
        <f ca="1">IF(表示変換!D11="","",表示変換!D11)</f>
        <v/>
      </c>
      <c r="AE11" s="368" t="str">
        <f>IF(表示変換!E11="","",表示変換!E11)</f>
        <v/>
      </c>
      <c r="AF11" s="368" t="str">
        <f>IF(表示変換!F11="","",表示変換!F11)</f>
        <v/>
      </c>
      <c r="AG11" s="368" t="str">
        <f>IF(表示変換!G11="","",表示変換!G11)</f>
        <v/>
      </c>
      <c r="AH11" s="368" t="str">
        <f>IF(表示変換!H11="","",表示変換!H11)</f>
        <v/>
      </c>
      <c r="AI11" s="83" t="str">
        <f>IF(表示変換!I11="","",表示変換!I11)</f>
        <v/>
      </c>
      <c r="AJ11" s="83" t="str">
        <f>IF(表示変換!J11="","",表示変換!J11)</f>
        <v/>
      </c>
      <c r="AK11" s="85" t="str">
        <f t="shared" si="14"/>
        <v/>
      </c>
      <c r="AL11" s="85" t="str">
        <f>IF(表示変換!L11="","",表示変換!L11)</f>
        <v/>
      </c>
      <c r="AM11" s="138" t="str">
        <f>IF(表示変換!M11="","",表示変換!M11)</f>
        <v/>
      </c>
      <c r="AN11" s="133" t="str">
        <f t="shared" si="15"/>
        <v/>
      </c>
      <c r="AO11" s="133" t="str">
        <f t="shared" si="16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7"/>
        <v/>
      </c>
      <c r="AT11" s="131"/>
      <c r="AU11" s="134">
        <f t="shared" si="3"/>
        <v>6</v>
      </c>
      <c r="AV11" s="85" t="str">
        <f t="shared" si="3"/>
        <v/>
      </c>
      <c r="AW11" s="85" t="str">
        <f t="shared" ca="1" si="3"/>
        <v/>
      </c>
      <c r="AX11" s="128" t="str">
        <f t="shared" si="3"/>
        <v/>
      </c>
      <c r="AY11" s="128" t="str">
        <f t="shared" si="3"/>
        <v/>
      </c>
      <c r="AZ11" s="128" t="str">
        <f t="shared" si="3"/>
        <v/>
      </c>
      <c r="BA11" s="128" t="str">
        <f t="shared" si="18"/>
        <v/>
      </c>
      <c r="BB11" s="60" t="str">
        <f t="shared" si="19"/>
        <v/>
      </c>
      <c r="BC11" s="61" t="str">
        <f t="shared" si="20"/>
        <v/>
      </c>
      <c r="BD11" s="62" t="str">
        <f t="shared" si="21"/>
        <v/>
      </c>
      <c r="BE11" s="61" t="str">
        <f t="shared" si="22"/>
        <v/>
      </c>
      <c r="BF11" s="62" t="str">
        <f t="shared" si="23"/>
        <v/>
      </c>
      <c r="BG11" s="64" t="str">
        <f t="shared" si="24"/>
        <v/>
      </c>
      <c r="BH11" s="63" t="str">
        <f t="shared" si="25"/>
        <v/>
      </c>
      <c r="BI11" s="65" t="str">
        <f t="shared" si="26"/>
        <v/>
      </c>
      <c r="BJ11" s="63" t="str">
        <f t="shared" si="27"/>
        <v/>
      </c>
      <c r="BK11" s="61" t="str">
        <f t="shared" si="28"/>
        <v/>
      </c>
      <c r="BL11" s="62" t="str">
        <f t="shared" si="29"/>
        <v/>
      </c>
      <c r="BM11" s="61" t="str">
        <f t="shared" si="30"/>
        <v/>
      </c>
      <c r="BN11" s="63" t="str">
        <f t="shared" si="31"/>
        <v/>
      </c>
      <c r="BO11" s="61" t="str">
        <f t="shared" si="32"/>
        <v/>
      </c>
      <c r="BP11" s="63" t="str">
        <f t="shared" si="33"/>
        <v/>
      </c>
      <c r="BQ11" s="66" t="str">
        <f t="shared" si="34"/>
        <v/>
      </c>
      <c r="BR11" s="68" t="str">
        <f t="shared" si="35"/>
        <v/>
      </c>
    </row>
    <row r="12" spans="1:70">
      <c r="A12" s="59">
        <f>IF(表示変換!A12="","",表示変換!A12)</f>
        <v>7</v>
      </c>
      <c r="B12" s="368" t="str">
        <f>IF(表示変換!B12="","",表示変換!B12)</f>
        <v/>
      </c>
      <c r="C12" s="368" t="str">
        <f ca="1">IF(表示変換!D12="","",表示変換!D12)</f>
        <v/>
      </c>
      <c r="D12" s="368" t="str">
        <f>IF(表示変換!F12="","",表示変換!F12)</f>
        <v/>
      </c>
      <c r="E12" s="83" t="str">
        <f>IF(表示変換!I12="","",表示変換!I12)</f>
        <v/>
      </c>
      <c r="F12" s="84" t="str">
        <f>IF(表示変換!J12="","",表示変換!J12)</f>
        <v/>
      </c>
      <c r="G12" s="104" t="str">
        <f>IF(表示変換!N12="","",表示変換!N12)</f>
        <v/>
      </c>
      <c r="H12" s="115" t="str">
        <f t="shared" si="4"/>
        <v/>
      </c>
      <c r="I12" s="105" t="str">
        <f>IF(表示変換!O12="","",表示変換!O12)</f>
        <v/>
      </c>
      <c r="J12" s="116" t="str">
        <f t="shared" si="5"/>
        <v/>
      </c>
      <c r="K12" s="105" t="str">
        <f>IF(表示変換!P12="","",表示変換!P12)</f>
        <v/>
      </c>
      <c r="L12" s="117" t="str">
        <f t="shared" si="6"/>
        <v/>
      </c>
      <c r="M12" s="106" t="str">
        <f>IF(表示変換!Q12="","",表示変換!Q12)</f>
        <v/>
      </c>
      <c r="N12" s="118" t="str">
        <f t="shared" si="7"/>
        <v/>
      </c>
      <c r="O12" s="106" t="str">
        <f>IF(表示変換!R12="","",表示変換!R12)</f>
        <v/>
      </c>
      <c r="P12" s="116" t="str">
        <f t="shared" si="8"/>
        <v/>
      </c>
      <c r="Q12" s="105" t="str">
        <f>IF(表示変換!S12="","",表示変換!S12)</f>
        <v/>
      </c>
      <c r="R12" s="116" t="str">
        <f t="shared" si="9"/>
        <v/>
      </c>
      <c r="S12" s="106" t="str">
        <f>IF(表示変換!T12="","",表示変換!T12)</f>
        <v/>
      </c>
      <c r="T12" s="116" t="str">
        <f t="shared" si="10"/>
        <v/>
      </c>
      <c r="U12" s="106" t="str">
        <f>IF(表示変換!U12="","",表示変換!U12)</f>
        <v/>
      </c>
      <c r="V12" s="119" t="str">
        <f t="shared" si="11"/>
        <v/>
      </c>
      <c r="W12" s="67" t="str">
        <f t="shared" si="12"/>
        <v/>
      </c>
      <c r="X12" s="207" t="str">
        <f t="shared" si="13"/>
        <v/>
      </c>
      <c r="Z12" s="371">
        <f t="shared" si="36"/>
        <v>7</v>
      </c>
      <c r="AA12" s="368" t="str">
        <f>IF(表示変換!B12="","",表示変換!B12)</f>
        <v/>
      </c>
      <c r="AB12" s="112" t="str">
        <f>IF(表示変換!C12="","",表示変換!C12)</f>
        <v/>
      </c>
      <c r="AC12" s="368" t="str">
        <f>IF(AB12="","",DATEDIF(AB12,入力!$C$3,"Y"))</f>
        <v/>
      </c>
      <c r="AD12" s="368" t="str">
        <f ca="1">IF(表示変換!D12="","",表示変換!D12)</f>
        <v/>
      </c>
      <c r="AE12" s="368" t="str">
        <f>IF(表示変換!E12="","",表示変換!E12)</f>
        <v/>
      </c>
      <c r="AF12" s="368" t="str">
        <f>IF(表示変換!F12="","",表示変換!F12)</f>
        <v/>
      </c>
      <c r="AG12" s="368" t="str">
        <f>IF(表示変換!G12="","",表示変換!G12)</f>
        <v/>
      </c>
      <c r="AH12" s="368" t="str">
        <f>IF(表示変換!H12="","",表示変換!H12)</f>
        <v/>
      </c>
      <c r="AI12" s="83" t="str">
        <f>IF(表示変換!I12="","",表示変換!I12)</f>
        <v/>
      </c>
      <c r="AJ12" s="83" t="str">
        <f>IF(表示変換!J12="","",表示変換!J12)</f>
        <v/>
      </c>
      <c r="AK12" s="85" t="str">
        <f t="shared" si="14"/>
        <v/>
      </c>
      <c r="AL12" s="85" t="str">
        <f>IF(表示変換!L12="","",表示変換!L12)</f>
        <v/>
      </c>
      <c r="AM12" s="138" t="str">
        <f>IF(表示変換!M12="","",表示変換!M12)</f>
        <v/>
      </c>
      <c r="AN12" s="133" t="str">
        <f t="shared" si="15"/>
        <v/>
      </c>
      <c r="AO12" s="133" t="str">
        <f t="shared" si="16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7"/>
        <v/>
      </c>
      <c r="AT12" s="131"/>
      <c r="AU12" s="134">
        <f t="shared" si="3"/>
        <v>7</v>
      </c>
      <c r="AV12" s="85" t="str">
        <f t="shared" si="3"/>
        <v/>
      </c>
      <c r="AW12" s="85" t="str">
        <f t="shared" ca="1" si="3"/>
        <v/>
      </c>
      <c r="AX12" s="128" t="str">
        <f t="shared" si="3"/>
        <v/>
      </c>
      <c r="AY12" s="128" t="str">
        <f t="shared" si="3"/>
        <v/>
      </c>
      <c r="AZ12" s="128" t="str">
        <f t="shared" si="3"/>
        <v/>
      </c>
      <c r="BA12" s="128" t="str">
        <f t="shared" si="18"/>
        <v/>
      </c>
      <c r="BB12" s="60" t="str">
        <f t="shared" si="19"/>
        <v/>
      </c>
      <c r="BC12" s="61" t="str">
        <f t="shared" si="20"/>
        <v/>
      </c>
      <c r="BD12" s="62" t="str">
        <f t="shared" si="21"/>
        <v/>
      </c>
      <c r="BE12" s="61" t="str">
        <f t="shared" si="22"/>
        <v/>
      </c>
      <c r="BF12" s="62" t="str">
        <f t="shared" si="23"/>
        <v/>
      </c>
      <c r="BG12" s="64" t="str">
        <f t="shared" si="24"/>
        <v/>
      </c>
      <c r="BH12" s="63" t="str">
        <f t="shared" si="25"/>
        <v/>
      </c>
      <c r="BI12" s="65" t="str">
        <f t="shared" si="26"/>
        <v/>
      </c>
      <c r="BJ12" s="63" t="str">
        <f t="shared" si="27"/>
        <v/>
      </c>
      <c r="BK12" s="61" t="str">
        <f t="shared" si="28"/>
        <v/>
      </c>
      <c r="BL12" s="62" t="str">
        <f t="shared" si="29"/>
        <v/>
      </c>
      <c r="BM12" s="61" t="str">
        <f t="shared" si="30"/>
        <v/>
      </c>
      <c r="BN12" s="63" t="str">
        <f t="shared" si="31"/>
        <v/>
      </c>
      <c r="BO12" s="61" t="str">
        <f t="shared" si="32"/>
        <v/>
      </c>
      <c r="BP12" s="63" t="str">
        <f t="shared" si="33"/>
        <v/>
      </c>
      <c r="BQ12" s="66" t="str">
        <f t="shared" si="34"/>
        <v/>
      </c>
      <c r="BR12" s="68" t="str">
        <f t="shared" si="35"/>
        <v/>
      </c>
    </row>
    <row r="13" spans="1:70">
      <c r="A13" s="59">
        <f>IF(表示変換!A13="","",表示変換!A13)</f>
        <v>8</v>
      </c>
      <c r="B13" s="368" t="str">
        <f>IF(表示変換!B13="","",表示変換!B13)</f>
        <v/>
      </c>
      <c r="C13" s="368" t="str">
        <f ca="1">IF(表示変換!D13="","",表示変換!D13)</f>
        <v/>
      </c>
      <c r="D13" s="368" t="str">
        <f>IF(表示変換!F13="","",表示変換!F13)</f>
        <v/>
      </c>
      <c r="E13" s="83" t="str">
        <f>IF(表示変換!I13="","",表示変換!I13)</f>
        <v/>
      </c>
      <c r="F13" s="84" t="str">
        <f>IF(表示変換!J13="","",表示変換!J13)</f>
        <v/>
      </c>
      <c r="G13" s="104" t="str">
        <f>IF(表示変換!N13="","",表示変換!N13)</f>
        <v/>
      </c>
      <c r="H13" s="115" t="str">
        <f t="shared" si="4"/>
        <v/>
      </c>
      <c r="I13" s="105" t="str">
        <f>IF(表示変換!O13="","",表示変換!O13)</f>
        <v/>
      </c>
      <c r="J13" s="116" t="str">
        <f t="shared" si="5"/>
        <v/>
      </c>
      <c r="K13" s="105" t="str">
        <f>IF(表示変換!P13="","",表示変換!P13)</f>
        <v/>
      </c>
      <c r="L13" s="117" t="str">
        <f t="shared" si="6"/>
        <v/>
      </c>
      <c r="M13" s="106" t="str">
        <f>IF(表示変換!Q13="","",表示変換!Q13)</f>
        <v/>
      </c>
      <c r="N13" s="118" t="str">
        <f t="shared" si="7"/>
        <v/>
      </c>
      <c r="O13" s="106" t="str">
        <f>IF(表示変換!R13="","",表示変換!R13)</f>
        <v/>
      </c>
      <c r="P13" s="116" t="str">
        <f t="shared" si="8"/>
        <v/>
      </c>
      <c r="Q13" s="105" t="str">
        <f>IF(表示変換!S13="","",表示変換!S13)</f>
        <v/>
      </c>
      <c r="R13" s="116" t="str">
        <f t="shared" si="9"/>
        <v/>
      </c>
      <c r="S13" s="106" t="str">
        <f>IF(表示変換!T13="","",表示変換!T13)</f>
        <v/>
      </c>
      <c r="T13" s="116" t="str">
        <f t="shared" si="10"/>
        <v/>
      </c>
      <c r="U13" s="106" t="str">
        <f>IF(表示変換!U13="","",表示変換!U13)</f>
        <v/>
      </c>
      <c r="V13" s="119" t="str">
        <f t="shared" si="11"/>
        <v/>
      </c>
      <c r="W13" s="67" t="str">
        <f t="shared" si="12"/>
        <v/>
      </c>
      <c r="X13" s="207" t="str">
        <f t="shared" si="13"/>
        <v/>
      </c>
      <c r="Z13" s="371">
        <f t="shared" si="36"/>
        <v>8</v>
      </c>
      <c r="AA13" s="368" t="str">
        <f>IF(表示変換!B13="","",表示変換!B13)</f>
        <v/>
      </c>
      <c r="AB13" s="112" t="str">
        <f>IF(表示変換!C13="","",表示変換!C13)</f>
        <v/>
      </c>
      <c r="AC13" s="368" t="str">
        <f>IF(AB13="","",DATEDIF(AB13,入力!$C$3,"Y"))</f>
        <v/>
      </c>
      <c r="AD13" s="368" t="str">
        <f ca="1">IF(表示変換!D13="","",表示変換!D13)</f>
        <v/>
      </c>
      <c r="AE13" s="368" t="str">
        <f>IF(表示変換!E13="","",表示変換!E13)</f>
        <v/>
      </c>
      <c r="AF13" s="368" t="str">
        <f>IF(表示変換!F13="","",表示変換!F13)</f>
        <v/>
      </c>
      <c r="AG13" s="368" t="str">
        <f>IF(表示変換!G13="","",表示変換!G13)</f>
        <v/>
      </c>
      <c r="AH13" s="368" t="str">
        <f>IF(表示変換!H13="","",表示変換!H13)</f>
        <v/>
      </c>
      <c r="AI13" s="83" t="str">
        <f>IF(表示変換!I13="","",表示変換!I13)</f>
        <v/>
      </c>
      <c r="AJ13" s="83" t="str">
        <f>IF(表示変換!J13="","",表示変換!J13)</f>
        <v/>
      </c>
      <c r="AK13" s="85" t="str">
        <f t="shared" si="14"/>
        <v/>
      </c>
      <c r="AL13" s="85" t="str">
        <f>IF(表示変換!L13="","",表示変換!L13)</f>
        <v/>
      </c>
      <c r="AM13" s="138" t="str">
        <f>IF(表示変換!M13="","",表示変換!M13)</f>
        <v/>
      </c>
      <c r="AN13" s="133" t="str">
        <f t="shared" si="15"/>
        <v/>
      </c>
      <c r="AO13" s="133" t="str">
        <f t="shared" si="16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7"/>
        <v/>
      </c>
      <c r="AT13" s="131"/>
      <c r="AU13" s="134">
        <f t="shared" si="3"/>
        <v>8</v>
      </c>
      <c r="AV13" s="85" t="str">
        <f t="shared" si="3"/>
        <v/>
      </c>
      <c r="AW13" s="85" t="str">
        <f t="shared" ca="1" si="3"/>
        <v/>
      </c>
      <c r="AX13" s="128" t="str">
        <f t="shared" si="3"/>
        <v/>
      </c>
      <c r="AY13" s="128" t="str">
        <f t="shared" si="3"/>
        <v/>
      </c>
      <c r="AZ13" s="128" t="str">
        <f t="shared" si="3"/>
        <v/>
      </c>
      <c r="BA13" s="128" t="str">
        <f t="shared" si="18"/>
        <v/>
      </c>
      <c r="BB13" s="60" t="str">
        <f t="shared" si="19"/>
        <v/>
      </c>
      <c r="BC13" s="61" t="str">
        <f t="shared" si="20"/>
        <v/>
      </c>
      <c r="BD13" s="62" t="str">
        <f t="shared" si="21"/>
        <v/>
      </c>
      <c r="BE13" s="61" t="str">
        <f t="shared" si="22"/>
        <v/>
      </c>
      <c r="BF13" s="62" t="str">
        <f t="shared" si="23"/>
        <v/>
      </c>
      <c r="BG13" s="64" t="str">
        <f t="shared" si="24"/>
        <v/>
      </c>
      <c r="BH13" s="63" t="str">
        <f t="shared" si="25"/>
        <v/>
      </c>
      <c r="BI13" s="65" t="str">
        <f t="shared" si="26"/>
        <v/>
      </c>
      <c r="BJ13" s="63" t="str">
        <f t="shared" si="27"/>
        <v/>
      </c>
      <c r="BK13" s="61" t="str">
        <f t="shared" si="28"/>
        <v/>
      </c>
      <c r="BL13" s="62" t="str">
        <f t="shared" si="29"/>
        <v/>
      </c>
      <c r="BM13" s="61" t="str">
        <f t="shared" si="30"/>
        <v/>
      </c>
      <c r="BN13" s="63" t="str">
        <f t="shared" si="31"/>
        <v/>
      </c>
      <c r="BO13" s="61" t="str">
        <f t="shared" si="32"/>
        <v/>
      </c>
      <c r="BP13" s="63" t="str">
        <f t="shared" si="33"/>
        <v/>
      </c>
      <c r="BQ13" s="66" t="str">
        <f t="shared" si="34"/>
        <v/>
      </c>
      <c r="BR13" s="68" t="str">
        <f t="shared" si="35"/>
        <v/>
      </c>
    </row>
    <row r="14" spans="1:70">
      <c r="A14" s="59">
        <f>IF(表示変換!A14="","",表示変換!A14)</f>
        <v>9</v>
      </c>
      <c r="B14" s="368" t="str">
        <f>IF(表示変換!B14="","",表示変換!B14)</f>
        <v/>
      </c>
      <c r="C14" s="368" t="str">
        <f ca="1">IF(表示変換!D14="","",表示変換!D14)</f>
        <v/>
      </c>
      <c r="D14" s="368" t="str">
        <f>IF(表示変換!F14="","",表示変換!F14)</f>
        <v/>
      </c>
      <c r="E14" s="83" t="str">
        <f>IF(表示変換!I14="","",表示変換!I14)</f>
        <v/>
      </c>
      <c r="F14" s="84" t="str">
        <f>IF(表示変換!J14="","",表示変換!J14)</f>
        <v/>
      </c>
      <c r="G14" s="104" t="str">
        <f>IF(表示変換!N14="","",表示変換!N14)</f>
        <v/>
      </c>
      <c r="H14" s="115" t="str">
        <f t="shared" si="4"/>
        <v/>
      </c>
      <c r="I14" s="105" t="str">
        <f>IF(表示変換!O14="","",表示変換!O14)</f>
        <v/>
      </c>
      <c r="J14" s="116" t="str">
        <f t="shared" si="5"/>
        <v/>
      </c>
      <c r="K14" s="105" t="str">
        <f>IF(表示変換!P14="","",表示変換!P14)</f>
        <v/>
      </c>
      <c r="L14" s="117" t="str">
        <f t="shared" si="6"/>
        <v/>
      </c>
      <c r="M14" s="106" t="str">
        <f>IF(表示変換!Q14="","",表示変換!Q14)</f>
        <v/>
      </c>
      <c r="N14" s="118" t="str">
        <f t="shared" si="7"/>
        <v/>
      </c>
      <c r="O14" s="106" t="str">
        <f>IF(表示変換!R14="","",表示変換!R14)</f>
        <v/>
      </c>
      <c r="P14" s="116" t="str">
        <f t="shared" si="8"/>
        <v/>
      </c>
      <c r="Q14" s="105" t="str">
        <f>IF(表示変換!S14="","",表示変換!S14)</f>
        <v/>
      </c>
      <c r="R14" s="116" t="str">
        <f t="shared" si="9"/>
        <v/>
      </c>
      <c r="S14" s="106" t="str">
        <f>IF(表示変換!T14="","",表示変換!T14)</f>
        <v/>
      </c>
      <c r="T14" s="116" t="str">
        <f t="shared" si="10"/>
        <v/>
      </c>
      <c r="U14" s="106" t="str">
        <f>IF(表示変換!U14="","",表示変換!U14)</f>
        <v/>
      </c>
      <c r="V14" s="119" t="str">
        <f t="shared" si="11"/>
        <v/>
      </c>
      <c r="W14" s="67" t="str">
        <f t="shared" si="12"/>
        <v/>
      </c>
      <c r="X14" s="207" t="str">
        <f t="shared" si="13"/>
        <v/>
      </c>
      <c r="Z14" s="371">
        <f t="shared" si="36"/>
        <v>9</v>
      </c>
      <c r="AA14" s="368" t="str">
        <f>IF(表示変換!B14="","",表示変換!B14)</f>
        <v/>
      </c>
      <c r="AB14" s="112" t="str">
        <f>IF(表示変換!C14="","",表示変換!C14)</f>
        <v/>
      </c>
      <c r="AC14" s="368" t="str">
        <f>IF(AB14="","",DATEDIF(AB14,入力!$C$3,"Y"))</f>
        <v/>
      </c>
      <c r="AD14" s="368" t="str">
        <f ca="1">IF(表示変換!D14="","",表示変換!D14)</f>
        <v/>
      </c>
      <c r="AE14" s="368" t="str">
        <f>IF(表示変換!E14="","",表示変換!E14)</f>
        <v/>
      </c>
      <c r="AF14" s="368" t="str">
        <f>IF(表示変換!F14="","",表示変換!F14)</f>
        <v/>
      </c>
      <c r="AG14" s="368" t="str">
        <f>IF(表示変換!G14="","",表示変換!G14)</f>
        <v/>
      </c>
      <c r="AH14" s="368" t="str">
        <f>IF(表示変換!H14="","",表示変換!H14)</f>
        <v/>
      </c>
      <c r="AI14" s="83" t="str">
        <f>IF(表示変換!I14="","",表示変換!I14)</f>
        <v/>
      </c>
      <c r="AJ14" s="83" t="str">
        <f>IF(表示変換!J14="","",表示変換!J14)</f>
        <v/>
      </c>
      <c r="AK14" s="85" t="str">
        <f t="shared" si="14"/>
        <v/>
      </c>
      <c r="AL14" s="85" t="str">
        <f>IF(表示変換!L14="","",表示変換!L14)</f>
        <v/>
      </c>
      <c r="AM14" s="138" t="str">
        <f>IF(表示変換!M14="","",表示変換!M14)</f>
        <v/>
      </c>
      <c r="AN14" s="133" t="str">
        <f t="shared" si="15"/>
        <v/>
      </c>
      <c r="AO14" s="133" t="str">
        <f t="shared" si="16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7"/>
        <v/>
      </c>
      <c r="AT14" s="131"/>
      <c r="AU14" s="134">
        <f t="shared" si="3"/>
        <v>9</v>
      </c>
      <c r="AV14" s="85" t="str">
        <f t="shared" si="3"/>
        <v/>
      </c>
      <c r="AW14" s="85" t="str">
        <f t="shared" ca="1" si="3"/>
        <v/>
      </c>
      <c r="AX14" s="128" t="str">
        <f t="shared" si="3"/>
        <v/>
      </c>
      <c r="AY14" s="128" t="str">
        <f t="shared" si="3"/>
        <v/>
      </c>
      <c r="AZ14" s="128" t="str">
        <f t="shared" si="3"/>
        <v/>
      </c>
      <c r="BA14" s="128" t="str">
        <f t="shared" si="18"/>
        <v/>
      </c>
      <c r="BB14" s="60" t="str">
        <f t="shared" si="19"/>
        <v/>
      </c>
      <c r="BC14" s="61" t="str">
        <f t="shared" si="20"/>
        <v/>
      </c>
      <c r="BD14" s="62" t="str">
        <f t="shared" si="21"/>
        <v/>
      </c>
      <c r="BE14" s="61" t="str">
        <f t="shared" si="22"/>
        <v/>
      </c>
      <c r="BF14" s="62" t="str">
        <f t="shared" si="23"/>
        <v/>
      </c>
      <c r="BG14" s="64" t="str">
        <f t="shared" si="24"/>
        <v/>
      </c>
      <c r="BH14" s="63" t="str">
        <f t="shared" si="25"/>
        <v/>
      </c>
      <c r="BI14" s="65" t="str">
        <f t="shared" si="26"/>
        <v/>
      </c>
      <c r="BJ14" s="63" t="str">
        <f t="shared" si="27"/>
        <v/>
      </c>
      <c r="BK14" s="61" t="str">
        <f t="shared" si="28"/>
        <v/>
      </c>
      <c r="BL14" s="62" t="str">
        <f t="shared" si="29"/>
        <v/>
      </c>
      <c r="BM14" s="61" t="str">
        <f t="shared" si="30"/>
        <v/>
      </c>
      <c r="BN14" s="63" t="str">
        <f t="shared" si="31"/>
        <v/>
      </c>
      <c r="BO14" s="61" t="str">
        <f t="shared" si="32"/>
        <v/>
      </c>
      <c r="BP14" s="63" t="str">
        <f t="shared" si="33"/>
        <v/>
      </c>
      <c r="BQ14" s="66" t="str">
        <f t="shared" si="34"/>
        <v/>
      </c>
      <c r="BR14" s="68" t="str">
        <f t="shared" si="35"/>
        <v/>
      </c>
    </row>
    <row r="15" spans="1:70">
      <c r="A15" s="59">
        <f>IF(表示変換!A15="","",表示変換!A15)</f>
        <v>10</v>
      </c>
      <c r="B15" s="368" t="str">
        <f>IF(表示変換!B15="","",表示変換!B15)</f>
        <v/>
      </c>
      <c r="C15" s="368" t="str">
        <f ca="1">IF(表示変換!D15="","",表示変換!D15)</f>
        <v/>
      </c>
      <c r="D15" s="368" t="str">
        <f>IF(表示変換!F15="","",表示変換!F15)</f>
        <v/>
      </c>
      <c r="E15" s="83" t="str">
        <f>IF(表示変換!I15="","",表示変換!I15)</f>
        <v/>
      </c>
      <c r="F15" s="84" t="str">
        <f>IF(表示変換!J15="","",表示変換!J15)</f>
        <v/>
      </c>
      <c r="G15" s="104" t="str">
        <f>IF(表示変換!N15="","",表示変換!N15)</f>
        <v/>
      </c>
      <c r="H15" s="115" t="str">
        <f t="shared" si="4"/>
        <v/>
      </c>
      <c r="I15" s="105" t="str">
        <f>IF(表示変換!O15="","",表示変換!O15)</f>
        <v/>
      </c>
      <c r="J15" s="116" t="str">
        <f t="shared" si="5"/>
        <v/>
      </c>
      <c r="K15" s="105" t="str">
        <f>IF(表示変換!P15="","",表示変換!P15)</f>
        <v/>
      </c>
      <c r="L15" s="117" t="str">
        <f t="shared" si="6"/>
        <v/>
      </c>
      <c r="M15" s="106" t="str">
        <f>IF(表示変換!Q15="","",表示変換!Q15)</f>
        <v/>
      </c>
      <c r="N15" s="118" t="str">
        <f t="shared" si="7"/>
        <v/>
      </c>
      <c r="O15" s="106" t="str">
        <f>IF(表示変換!R15="","",表示変換!R15)</f>
        <v/>
      </c>
      <c r="P15" s="116" t="str">
        <f t="shared" si="8"/>
        <v/>
      </c>
      <c r="Q15" s="105" t="str">
        <f>IF(表示変換!S15="","",表示変換!S15)</f>
        <v/>
      </c>
      <c r="R15" s="116" t="str">
        <f t="shared" si="9"/>
        <v/>
      </c>
      <c r="S15" s="106" t="str">
        <f>IF(表示変換!T15="","",表示変換!T15)</f>
        <v/>
      </c>
      <c r="T15" s="116" t="str">
        <f t="shared" si="10"/>
        <v/>
      </c>
      <c r="U15" s="106" t="str">
        <f>IF(表示変換!U15="","",表示変換!U15)</f>
        <v/>
      </c>
      <c r="V15" s="119" t="str">
        <f t="shared" si="11"/>
        <v/>
      </c>
      <c r="W15" s="67" t="str">
        <f t="shared" si="12"/>
        <v/>
      </c>
      <c r="X15" s="207" t="str">
        <f t="shared" si="13"/>
        <v/>
      </c>
      <c r="Z15" s="371">
        <f t="shared" si="36"/>
        <v>10</v>
      </c>
      <c r="AA15" s="368" t="str">
        <f>IF(表示変換!B15="","",表示変換!B15)</f>
        <v/>
      </c>
      <c r="AB15" s="112" t="str">
        <f>IF(表示変換!C15="","",表示変換!C15)</f>
        <v/>
      </c>
      <c r="AC15" s="368" t="str">
        <f>IF(AB15="","",DATEDIF(AB15,入力!$C$3,"Y"))</f>
        <v/>
      </c>
      <c r="AD15" s="368" t="str">
        <f ca="1">IF(表示変換!D15="","",表示変換!D15)</f>
        <v/>
      </c>
      <c r="AE15" s="368" t="str">
        <f>IF(表示変換!E15="","",表示変換!E15)</f>
        <v/>
      </c>
      <c r="AF15" s="368" t="str">
        <f>IF(表示変換!F15="","",表示変換!F15)</f>
        <v/>
      </c>
      <c r="AG15" s="368" t="str">
        <f>IF(表示変換!G15="","",表示変換!G15)</f>
        <v/>
      </c>
      <c r="AH15" s="368" t="str">
        <f>IF(表示変換!H15="","",表示変換!H15)</f>
        <v/>
      </c>
      <c r="AI15" s="83" t="str">
        <f>IF(表示変換!I15="","",表示変換!I15)</f>
        <v/>
      </c>
      <c r="AJ15" s="83" t="str">
        <f>IF(表示変換!J15="","",表示変換!J15)</f>
        <v/>
      </c>
      <c r="AK15" s="85" t="str">
        <f t="shared" si="14"/>
        <v/>
      </c>
      <c r="AL15" s="85" t="str">
        <f>IF(表示変換!L15="","",表示変換!L15)</f>
        <v/>
      </c>
      <c r="AM15" s="138" t="str">
        <f>IF(表示変換!M15="","",表示変換!M15)</f>
        <v/>
      </c>
      <c r="AN15" s="133" t="str">
        <f t="shared" si="15"/>
        <v/>
      </c>
      <c r="AO15" s="133" t="str">
        <f t="shared" si="16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7"/>
        <v/>
      </c>
      <c r="AT15" s="131"/>
      <c r="AU15" s="134">
        <f t="shared" si="3"/>
        <v>10</v>
      </c>
      <c r="AV15" s="85" t="str">
        <f t="shared" si="3"/>
        <v/>
      </c>
      <c r="AW15" s="85" t="str">
        <f t="shared" ca="1" si="3"/>
        <v/>
      </c>
      <c r="AX15" s="128" t="str">
        <f t="shared" si="3"/>
        <v/>
      </c>
      <c r="AY15" s="128" t="str">
        <f t="shared" si="3"/>
        <v/>
      </c>
      <c r="AZ15" s="128" t="str">
        <f t="shared" si="3"/>
        <v/>
      </c>
      <c r="BA15" s="128" t="str">
        <f t="shared" si="18"/>
        <v/>
      </c>
      <c r="BB15" s="60" t="str">
        <f t="shared" si="19"/>
        <v/>
      </c>
      <c r="BC15" s="61" t="str">
        <f t="shared" si="20"/>
        <v/>
      </c>
      <c r="BD15" s="62" t="str">
        <f t="shared" si="21"/>
        <v/>
      </c>
      <c r="BE15" s="61" t="str">
        <f t="shared" si="22"/>
        <v/>
      </c>
      <c r="BF15" s="62" t="str">
        <f t="shared" si="23"/>
        <v/>
      </c>
      <c r="BG15" s="64" t="str">
        <f t="shared" si="24"/>
        <v/>
      </c>
      <c r="BH15" s="63" t="str">
        <f t="shared" si="25"/>
        <v/>
      </c>
      <c r="BI15" s="65" t="str">
        <f t="shared" si="26"/>
        <v/>
      </c>
      <c r="BJ15" s="63" t="str">
        <f t="shared" si="27"/>
        <v/>
      </c>
      <c r="BK15" s="61" t="str">
        <f t="shared" si="28"/>
        <v/>
      </c>
      <c r="BL15" s="62" t="str">
        <f t="shared" si="29"/>
        <v/>
      </c>
      <c r="BM15" s="61" t="str">
        <f t="shared" si="30"/>
        <v/>
      </c>
      <c r="BN15" s="63" t="str">
        <f t="shared" si="31"/>
        <v/>
      </c>
      <c r="BO15" s="61" t="str">
        <f t="shared" si="32"/>
        <v/>
      </c>
      <c r="BP15" s="63" t="str">
        <f t="shared" si="33"/>
        <v/>
      </c>
      <c r="BQ15" s="66" t="str">
        <f t="shared" si="34"/>
        <v/>
      </c>
      <c r="BR15" s="68" t="str">
        <f t="shared" si="35"/>
        <v/>
      </c>
    </row>
    <row r="16" spans="1:70">
      <c r="A16" s="59">
        <f>IF(表示変換!A16="","",表示変換!A16)</f>
        <v>11</v>
      </c>
      <c r="B16" s="368" t="str">
        <f>IF(表示変換!B16="","",表示変換!B16)</f>
        <v/>
      </c>
      <c r="C16" s="368" t="str">
        <f ca="1">IF(表示変換!D16="","",表示変換!D16)</f>
        <v/>
      </c>
      <c r="D16" s="368" t="str">
        <f>IF(表示変換!F16="","",表示変換!F16)</f>
        <v/>
      </c>
      <c r="E16" s="83" t="str">
        <f>IF(表示変換!I16="","",表示変換!I16)</f>
        <v/>
      </c>
      <c r="F16" s="84" t="str">
        <f>IF(表示変換!J16="","",表示変換!J16)</f>
        <v/>
      </c>
      <c r="G16" s="104" t="str">
        <f>IF(表示変換!N16="","",表示変換!N16)</f>
        <v/>
      </c>
      <c r="H16" s="115" t="str">
        <f t="shared" si="4"/>
        <v/>
      </c>
      <c r="I16" s="105" t="str">
        <f>IF(表示変換!O16="","",表示変換!O16)</f>
        <v/>
      </c>
      <c r="J16" s="116" t="str">
        <f t="shared" si="5"/>
        <v/>
      </c>
      <c r="K16" s="105" t="str">
        <f>IF(表示変換!P16="","",表示変換!P16)</f>
        <v/>
      </c>
      <c r="L16" s="117" t="str">
        <f t="shared" si="6"/>
        <v/>
      </c>
      <c r="M16" s="106" t="str">
        <f>IF(表示変換!Q16="","",表示変換!Q16)</f>
        <v/>
      </c>
      <c r="N16" s="118" t="str">
        <f t="shared" si="7"/>
        <v/>
      </c>
      <c r="O16" s="106" t="str">
        <f>IF(表示変換!R16="","",表示変換!R16)</f>
        <v/>
      </c>
      <c r="P16" s="116" t="str">
        <f t="shared" si="8"/>
        <v/>
      </c>
      <c r="Q16" s="105" t="str">
        <f>IF(表示変換!S16="","",表示変換!S16)</f>
        <v/>
      </c>
      <c r="R16" s="116" t="str">
        <f t="shared" si="9"/>
        <v/>
      </c>
      <c r="S16" s="106" t="str">
        <f>IF(表示変換!T16="","",表示変換!T16)</f>
        <v/>
      </c>
      <c r="T16" s="116" t="str">
        <f t="shared" si="10"/>
        <v/>
      </c>
      <c r="U16" s="106" t="str">
        <f>IF(表示変換!U16="","",表示変換!U16)</f>
        <v/>
      </c>
      <c r="V16" s="119" t="str">
        <f t="shared" si="11"/>
        <v/>
      </c>
      <c r="W16" s="67" t="str">
        <f t="shared" si="12"/>
        <v/>
      </c>
      <c r="X16" s="207" t="str">
        <f t="shared" si="13"/>
        <v/>
      </c>
      <c r="Z16" s="371">
        <f t="shared" si="36"/>
        <v>11</v>
      </c>
      <c r="AA16" s="368" t="str">
        <f>IF(表示変換!B16="","",表示変換!B16)</f>
        <v/>
      </c>
      <c r="AB16" s="112" t="str">
        <f>IF(表示変換!C16="","",表示変換!C16)</f>
        <v/>
      </c>
      <c r="AC16" s="368" t="str">
        <f>IF(AB16="","",DATEDIF(AB16,入力!$C$3,"Y"))</f>
        <v/>
      </c>
      <c r="AD16" s="368" t="str">
        <f ca="1">IF(表示変換!D16="","",表示変換!D16)</f>
        <v/>
      </c>
      <c r="AE16" s="368" t="str">
        <f>IF(表示変換!E16="","",表示変換!E16)</f>
        <v/>
      </c>
      <c r="AF16" s="368" t="str">
        <f>IF(表示変換!F16="","",表示変換!F16)</f>
        <v/>
      </c>
      <c r="AG16" s="368" t="str">
        <f>IF(表示変換!G16="","",表示変換!G16)</f>
        <v/>
      </c>
      <c r="AH16" s="368" t="str">
        <f>IF(表示変換!H16="","",表示変換!H16)</f>
        <v/>
      </c>
      <c r="AI16" s="83" t="str">
        <f>IF(表示変換!I16="","",表示変換!I16)</f>
        <v/>
      </c>
      <c r="AJ16" s="83" t="str">
        <f>IF(表示変換!J16="","",表示変換!J16)</f>
        <v/>
      </c>
      <c r="AK16" s="85" t="str">
        <f t="shared" si="14"/>
        <v/>
      </c>
      <c r="AL16" s="85" t="str">
        <f>IF(表示変換!L16="","",表示変換!L16)</f>
        <v/>
      </c>
      <c r="AM16" s="138" t="str">
        <f>IF(表示変換!M16="","",表示変換!M16)</f>
        <v/>
      </c>
      <c r="AN16" s="133" t="str">
        <f t="shared" si="15"/>
        <v/>
      </c>
      <c r="AO16" s="133" t="str">
        <f t="shared" si="16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7"/>
        <v/>
      </c>
      <c r="AT16" s="131"/>
      <c r="AU16" s="134">
        <f t="shared" si="3"/>
        <v>11</v>
      </c>
      <c r="AV16" s="85" t="str">
        <f t="shared" si="3"/>
        <v/>
      </c>
      <c r="AW16" s="85" t="str">
        <f t="shared" ca="1" si="3"/>
        <v/>
      </c>
      <c r="AX16" s="128" t="str">
        <f t="shared" si="3"/>
        <v/>
      </c>
      <c r="AY16" s="128" t="str">
        <f t="shared" si="3"/>
        <v/>
      </c>
      <c r="AZ16" s="128" t="str">
        <f t="shared" si="3"/>
        <v/>
      </c>
      <c r="BA16" s="128" t="str">
        <f t="shared" si="18"/>
        <v/>
      </c>
      <c r="BB16" s="60" t="str">
        <f t="shared" si="19"/>
        <v/>
      </c>
      <c r="BC16" s="61" t="str">
        <f t="shared" si="20"/>
        <v/>
      </c>
      <c r="BD16" s="62" t="str">
        <f t="shared" si="21"/>
        <v/>
      </c>
      <c r="BE16" s="61" t="str">
        <f t="shared" si="22"/>
        <v/>
      </c>
      <c r="BF16" s="62" t="str">
        <f t="shared" si="23"/>
        <v/>
      </c>
      <c r="BG16" s="64" t="str">
        <f t="shared" si="24"/>
        <v/>
      </c>
      <c r="BH16" s="63" t="str">
        <f t="shared" si="25"/>
        <v/>
      </c>
      <c r="BI16" s="65" t="str">
        <f t="shared" si="26"/>
        <v/>
      </c>
      <c r="BJ16" s="63" t="str">
        <f t="shared" si="27"/>
        <v/>
      </c>
      <c r="BK16" s="61" t="str">
        <f t="shared" si="28"/>
        <v/>
      </c>
      <c r="BL16" s="62" t="str">
        <f t="shared" si="29"/>
        <v/>
      </c>
      <c r="BM16" s="61" t="str">
        <f t="shared" si="30"/>
        <v/>
      </c>
      <c r="BN16" s="63" t="str">
        <f t="shared" si="31"/>
        <v/>
      </c>
      <c r="BO16" s="61" t="str">
        <f t="shared" si="32"/>
        <v/>
      </c>
      <c r="BP16" s="63" t="str">
        <f t="shared" si="33"/>
        <v/>
      </c>
      <c r="BQ16" s="66" t="str">
        <f t="shared" si="34"/>
        <v/>
      </c>
      <c r="BR16" s="68" t="str">
        <f t="shared" si="35"/>
        <v/>
      </c>
    </row>
    <row r="17" spans="1:70">
      <c r="A17" s="59">
        <f>IF(表示変換!A17="","",表示変換!A17)</f>
        <v>12</v>
      </c>
      <c r="B17" s="368" t="str">
        <f>IF(表示変換!B17="","",表示変換!B17)</f>
        <v/>
      </c>
      <c r="C17" s="368" t="str">
        <f ca="1">IF(表示変換!D17="","",表示変換!D17)</f>
        <v/>
      </c>
      <c r="D17" s="368" t="str">
        <f>IF(表示変換!F17="","",表示変換!F17)</f>
        <v/>
      </c>
      <c r="E17" s="83" t="str">
        <f>IF(表示変換!I17="","",表示変換!I17)</f>
        <v/>
      </c>
      <c r="F17" s="84" t="str">
        <f>IF(表示変換!J17="","",表示変換!J17)</f>
        <v/>
      </c>
      <c r="G17" s="104" t="str">
        <f>IF(表示変換!N17="","",表示変換!N17)</f>
        <v/>
      </c>
      <c r="H17" s="115" t="str">
        <f t="shared" si="4"/>
        <v/>
      </c>
      <c r="I17" s="105" t="str">
        <f>IF(表示変換!O17="","",表示変換!O17)</f>
        <v/>
      </c>
      <c r="J17" s="116" t="str">
        <f t="shared" si="5"/>
        <v/>
      </c>
      <c r="K17" s="105" t="str">
        <f>IF(表示変換!P17="","",表示変換!P17)</f>
        <v/>
      </c>
      <c r="L17" s="117" t="str">
        <f t="shared" si="6"/>
        <v/>
      </c>
      <c r="M17" s="106" t="str">
        <f>IF(表示変換!Q17="","",表示変換!Q17)</f>
        <v/>
      </c>
      <c r="N17" s="118" t="str">
        <f t="shared" si="7"/>
        <v/>
      </c>
      <c r="O17" s="106" t="str">
        <f>IF(表示変換!R17="","",表示変換!R17)</f>
        <v/>
      </c>
      <c r="P17" s="116" t="str">
        <f t="shared" si="8"/>
        <v/>
      </c>
      <c r="Q17" s="105" t="str">
        <f>IF(表示変換!S17="","",表示変換!S17)</f>
        <v/>
      </c>
      <c r="R17" s="116" t="str">
        <f t="shared" si="9"/>
        <v/>
      </c>
      <c r="S17" s="106" t="str">
        <f>IF(表示変換!T17="","",表示変換!T17)</f>
        <v/>
      </c>
      <c r="T17" s="116" t="str">
        <f t="shared" si="10"/>
        <v/>
      </c>
      <c r="U17" s="106" t="str">
        <f>IF(表示変換!U17="","",表示変換!U17)</f>
        <v/>
      </c>
      <c r="V17" s="119" t="str">
        <f t="shared" si="11"/>
        <v/>
      </c>
      <c r="W17" s="67" t="str">
        <f t="shared" si="12"/>
        <v/>
      </c>
      <c r="X17" s="207" t="str">
        <f t="shared" si="13"/>
        <v/>
      </c>
      <c r="Z17" s="371">
        <f t="shared" si="36"/>
        <v>12</v>
      </c>
      <c r="AA17" s="368" t="str">
        <f>IF(表示変換!B17="","",表示変換!B17)</f>
        <v/>
      </c>
      <c r="AB17" s="112" t="str">
        <f>IF(表示変換!C17="","",表示変換!C17)</f>
        <v/>
      </c>
      <c r="AC17" s="368" t="str">
        <f>IF(AB17="","",DATEDIF(AB17,入力!$C$3,"Y"))</f>
        <v/>
      </c>
      <c r="AD17" s="368" t="str">
        <f ca="1">IF(表示変換!D17="","",表示変換!D17)</f>
        <v/>
      </c>
      <c r="AE17" s="368" t="str">
        <f>IF(表示変換!E17="","",表示変換!E17)</f>
        <v/>
      </c>
      <c r="AF17" s="368" t="str">
        <f>IF(表示変換!F17="","",表示変換!F17)</f>
        <v/>
      </c>
      <c r="AG17" s="368" t="str">
        <f>IF(表示変換!G17="","",表示変換!G17)</f>
        <v/>
      </c>
      <c r="AH17" s="368" t="str">
        <f>IF(表示変換!H17="","",表示変換!H17)</f>
        <v/>
      </c>
      <c r="AI17" s="83" t="str">
        <f>IF(表示変換!I17="","",表示変換!I17)</f>
        <v/>
      </c>
      <c r="AJ17" s="83" t="str">
        <f>IF(表示変換!J17="","",表示変換!J17)</f>
        <v/>
      </c>
      <c r="AK17" s="85" t="str">
        <f t="shared" si="14"/>
        <v/>
      </c>
      <c r="AL17" s="85" t="str">
        <f>IF(表示変換!L17="","",表示変換!L17)</f>
        <v/>
      </c>
      <c r="AM17" s="138" t="str">
        <f>IF(表示変換!M17="","",表示変換!M17)</f>
        <v/>
      </c>
      <c r="AN17" s="133" t="str">
        <f t="shared" si="15"/>
        <v/>
      </c>
      <c r="AO17" s="133" t="str">
        <f t="shared" si="16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7"/>
        <v/>
      </c>
      <c r="AT17" s="131"/>
      <c r="AU17" s="134">
        <f t="shared" si="3"/>
        <v>12</v>
      </c>
      <c r="AV17" s="85" t="str">
        <f t="shared" si="3"/>
        <v/>
      </c>
      <c r="AW17" s="85" t="str">
        <f t="shared" ca="1" si="3"/>
        <v/>
      </c>
      <c r="AX17" s="128" t="str">
        <f t="shared" si="3"/>
        <v/>
      </c>
      <c r="AY17" s="128" t="str">
        <f t="shared" si="3"/>
        <v/>
      </c>
      <c r="AZ17" s="128" t="str">
        <f t="shared" si="3"/>
        <v/>
      </c>
      <c r="BA17" s="128" t="str">
        <f t="shared" si="18"/>
        <v/>
      </c>
      <c r="BB17" s="60" t="str">
        <f t="shared" si="19"/>
        <v/>
      </c>
      <c r="BC17" s="61" t="str">
        <f t="shared" si="20"/>
        <v/>
      </c>
      <c r="BD17" s="62" t="str">
        <f t="shared" si="21"/>
        <v/>
      </c>
      <c r="BE17" s="61" t="str">
        <f t="shared" si="22"/>
        <v/>
      </c>
      <c r="BF17" s="62" t="str">
        <f t="shared" si="23"/>
        <v/>
      </c>
      <c r="BG17" s="64" t="str">
        <f t="shared" si="24"/>
        <v/>
      </c>
      <c r="BH17" s="63" t="str">
        <f t="shared" si="25"/>
        <v/>
      </c>
      <c r="BI17" s="65" t="str">
        <f t="shared" si="26"/>
        <v/>
      </c>
      <c r="BJ17" s="63" t="str">
        <f t="shared" si="27"/>
        <v/>
      </c>
      <c r="BK17" s="61" t="str">
        <f t="shared" si="28"/>
        <v/>
      </c>
      <c r="BL17" s="62" t="str">
        <f t="shared" si="29"/>
        <v/>
      </c>
      <c r="BM17" s="61" t="str">
        <f t="shared" si="30"/>
        <v/>
      </c>
      <c r="BN17" s="63" t="str">
        <f t="shared" si="31"/>
        <v/>
      </c>
      <c r="BO17" s="61" t="str">
        <f t="shared" si="32"/>
        <v/>
      </c>
      <c r="BP17" s="63" t="str">
        <f t="shared" si="33"/>
        <v/>
      </c>
      <c r="BQ17" s="66" t="str">
        <f t="shared" si="34"/>
        <v/>
      </c>
      <c r="BR17" s="68" t="str">
        <f t="shared" si="35"/>
        <v/>
      </c>
    </row>
    <row r="18" spans="1:70">
      <c r="A18" s="59">
        <f>IF(表示変換!A18="","",表示変換!A18)</f>
        <v>13</v>
      </c>
      <c r="B18" s="368" t="str">
        <f>IF(表示変換!B18="","",表示変換!B18)</f>
        <v/>
      </c>
      <c r="C18" s="368" t="str">
        <f ca="1">IF(表示変換!D18="","",表示変換!D18)</f>
        <v/>
      </c>
      <c r="D18" s="368" t="str">
        <f>IF(表示変換!F18="","",表示変換!F18)</f>
        <v/>
      </c>
      <c r="E18" s="83" t="str">
        <f>IF(表示変換!I18="","",表示変換!I18)</f>
        <v/>
      </c>
      <c r="F18" s="84" t="str">
        <f>IF(表示変換!J18="","",表示変換!J18)</f>
        <v/>
      </c>
      <c r="G18" s="104" t="str">
        <f>IF(表示変換!N18="","",表示変換!N18)</f>
        <v/>
      </c>
      <c r="H18" s="115" t="str">
        <f t="shared" si="4"/>
        <v/>
      </c>
      <c r="I18" s="105" t="str">
        <f>IF(表示変換!O18="","",表示変換!O18)</f>
        <v/>
      </c>
      <c r="J18" s="116" t="str">
        <f t="shared" si="5"/>
        <v/>
      </c>
      <c r="K18" s="105" t="str">
        <f>IF(表示変換!P18="","",表示変換!P18)</f>
        <v/>
      </c>
      <c r="L18" s="117" t="str">
        <f t="shared" si="6"/>
        <v/>
      </c>
      <c r="M18" s="106" t="str">
        <f>IF(表示変換!Q18="","",表示変換!Q18)</f>
        <v/>
      </c>
      <c r="N18" s="118" t="str">
        <f t="shared" si="7"/>
        <v/>
      </c>
      <c r="O18" s="106" t="str">
        <f>IF(表示変換!R18="","",表示変換!R18)</f>
        <v/>
      </c>
      <c r="P18" s="116" t="str">
        <f t="shared" si="8"/>
        <v/>
      </c>
      <c r="Q18" s="105" t="str">
        <f>IF(表示変換!S18="","",表示変換!S18)</f>
        <v/>
      </c>
      <c r="R18" s="116" t="str">
        <f t="shared" si="9"/>
        <v/>
      </c>
      <c r="S18" s="106" t="str">
        <f>IF(表示変換!T18="","",表示変換!T18)</f>
        <v/>
      </c>
      <c r="T18" s="116" t="str">
        <f t="shared" si="10"/>
        <v/>
      </c>
      <c r="U18" s="106" t="str">
        <f>IF(表示変換!U18="","",表示変換!U18)</f>
        <v/>
      </c>
      <c r="V18" s="119" t="str">
        <f t="shared" si="11"/>
        <v/>
      </c>
      <c r="W18" s="67" t="str">
        <f t="shared" si="12"/>
        <v/>
      </c>
      <c r="X18" s="207" t="str">
        <f t="shared" si="13"/>
        <v/>
      </c>
      <c r="Z18" s="371">
        <f t="shared" si="36"/>
        <v>13</v>
      </c>
      <c r="AA18" s="368" t="str">
        <f>IF(表示変換!B18="","",表示変換!B18)</f>
        <v/>
      </c>
      <c r="AB18" s="112" t="str">
        <f>IF(表示変換!C18="","",表示変換!C18)</f>
        <v/>
      </c>
      <c r="AC18" s="368" t="str">
        <f>IF(AB18="","",DATEDIF(AB18,入力!$C$3,"Y"))</f>
        <v/>
      </c>
      <c r="AD18" s="368" t="str">
        <f ca="1">IF(表示変換!D18="","",表示変換!D18)</f>
        <v/>
      </c>
      <c r="AE18" s="368" t="str">
        <f>IF(表示変換!E18="","",表示変換!E18)</f>
        <v/>
      </c>
      <c r="AF18" s="368" t="str">
        <f>IF(表示変換!F18="","",表示変換!F18)</f>
        <v/>
      </c>
      <c r="AG18" s="368" t="str">
        <f>IF(表示変換!G18="","",表示変換!G18)</f>
        <v/>
      </c>
      <c r="AH18" s="368" t="str">
        <f>IF(表示変換!H18="","",表示変換!H18)</f>
        <v/>
      </c>
      <c r="AI18" s="83" t="str">
        <f>IF(表示変換!I18="","",表示変換!I18)</f>
        <v/>
      </c>
      <c r="AJ18" s="83" t="str">
        <f>IF(表示変換!J18="","",表示変換!J18)</f>
        <v/>
      </c>
      <c r="AK18" s="85" t="str">
        <f t="shared" si="14"/>
        <v/>
      </c>
      <c r="AL18" s="85" t="str">
        <f>IF(表示変換!L18="","",表示変換!L18)</f>
        <v/>
      </c>
      <c r="AM18" s="138" t="str">
        <f>IF(表示変換!M18="","",表示変換!M18)</f>
        <v/>
      </c>
      <c r="AN18" s="133" t="str">
        <f t="shared" si="15"/>
        <v/>
      </c>
      <c r="AO18" s="133" t="str">
        <f t="shared" si="16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7"/>
        <v/>
      </c>
      <c r="AT18" s="131"/>
      <c r="AU18" s="134">
        <f t="shared" si="3"/>
        <v>13</v>
      </c>
      <c r="AV18" s="85" t="str">
        <f t="shared" si="3"/>
        <v/>
      </c>
      <c r="AW18" s="85" t="str">
        <f t="shared" ca="1" si="3"/>
        <v/>
      </c>
      <c r="AX18" s="128" t="str">
        <f t="shared" si="3"/>
        <v/>
      </c>
      <c r="AY18" s="128" t="str">
        <f t="shared" si="3"/>
        <v/>
      </c>
      <c r="AZ18" s="128" t="str">
        <f t="shared" si="3"/>
        <v/>
      </c>
      <c r="BA18" s="128" t="str">
        <f t="shared" si="18"/>
        <v/>
      </c>
      <c r="BB18" s="60" t="str">
        <f t="shared" si="19"/>
        <v/>
      </c>
      <c r="BC18" s="61" t="str">
        <f t="shared" si="20"/>
        <v/>
      </c>
      <c r="BD18" s="62" t="str">
        <f t="shared" si="21"/>
        <v/>
      </c>
      <c r="BE18" s="61" t="str">
        <f t="shared" si="22"/>
        <v/>
      </c>
      <c r="BF18" s="62" t="str">
        <f t="shared" si="23"/>
        <v/>
      </c>
      <c r="BG18" s="64" t="str">
        <f t="shared" si="24"/>
        <v/>
      </c>
      <c r="BH18" s="63" t="str">
        <f t="shared" si="25"/>
        <v/>
      </c>
      <c r="BI18" s="65" t="str">
        <f t="shared" si="26"/>
        <v/>
      </c>
      <c r="BJ18" s="63" t="str">
        <f t="shared" si="27"/>
        <v/>
      </c>
      <c r="BK18" s="61" t="str">
        <f t="shared" si="28"/>
        <v/>
      </c>
      <c r="BL18" s="62" t="str">
        <f t="shared" si="29"/>
        <v/>
      </c>
      <c r="BM18" s="61" t="str">
        <f t="shared" si="30"/>
        <v/>
      </c>
      <c r="BN18" s="63" t="str">
        <f t="shared" si="31"/>
        <v/>
      </c>
      <c r="BO18" s="61" t="str">
        <f t="shared" si="32"/>
        <v/>
      </c>
      <c r="BP18" s="63" t="str">
        <f t="shared" si="33"/>
        <v/>
      </c>
      <c r="BQ18" s="66" t="str">
        <f t="shared" si="34"/>
        <v/>
      </c>
      <c r="BR18" s="68" t="str">
        <f t="shared" si="35"/>
        <v/>
      </c>
    </row>
    <row r="19" spans="1:70">
      <c r="A19" s="59">
        <f>IF(表示変換!A19="","",表示変換!A19)</f>
        <v>14</v>
      </c>
      <c r="B19" s="368" t="str">
        <f>IF(表示変換!B19="","",表示変換!B19)</f>
        <v/>
      </c>
      <c r="C19" s="368" t="str">
        <f ca="1">IF(表示変換!D19="","",表示変換!D19)</f>
        <v/>
      </c>
      <c r="D19" s="368" t="str">
        <f>IF(表示変換!F19="","",表示変換!F19)</f>
        <v/>
      </c>
      <c r="E19" s="83" t="str">
        <f>IF(表示変換!I19="","",表示変換!I19)</f>
        <v/>
      </c>
      <c r="F19" s="84" t="str">
        <f>IF(表示変換!J19="","",表示変換!J19)</f>
        <v/>
      </c>
      <c r="G19" s="104" t="str">
        <f>IF(表示変換!N19="","",表示変換!N19)</f>
        <v/>
      </c>
      <c r="H19" s="115" t="str">
        <f t="shared" si="4"/>
        <v/>
      </c>
      <c r="I19" s="105" t="str">
        <f>IF(表示変換!O19="","",表示変換!O19)</f>
        <v/>
      </c>
      <c r="J19" s="116" t="str">
        <f t="shared" si="5"/>
        <v/>
      </c>
      <c r="K19" s="105" t="str">
        <f>IF(表示変換!P19="","",表示変換!P19)</f>
        <v/>
      </c>
      <c r="L19" s="117" t="str">
        <f t="shared" si="6"/>
        <v/>
      </c>
      <c r="M19" s="106" t="str">
        <f>IF(表示変換!Q19="","",表示変換!Q19)</f>
        <v/>
      </c>
      <c r="N19" s="118" t="str">
        <f t="shared" si="7"/>
        <v/>
      </c>
      <c r="O19" s="106" t="str">
        <f>IF(表示変換!R19="","",表示変換!R19)</f>
        <v/>
      </c>
      <c r="P19" s="116" t="str">
        <f t="shared" si="8"/>
        <v/>
      </c>
      <c r="Q19" s="105" t="str">
        <f>IF(表示変換!S19="","",表示変換!S19)</f>
        <v/>
      </c>
      <c r="R19" s="116" t="str">
        <f t="shared" si="9"/>
        <v/>
      </c>
      <c r="S19" s="106" t="str">
        <f>IF(表示変換!T19="","",表示変換!T19)</f>
        <v/>
      </c>
      <c r="T19" s="116" t="str">
        <f t="shared" si="10"/>
        <v/>
      </c>
      <c r="U19" s="106" t="str">
        <f>IF(表示変換!U19="","",表示変換!U19)</f>
        <v/>
      </c>
      <c r="V19" s="119" t="str">
        <f t="shared" si="11"/>
        <v/>
      </c>
      <c r="W19" s="67" t="str">
        <f t="shared" si="12"/>
        <v/>
      </c>
      <c r="X19" s="207" t="str">
        <f t="shared" si="13"/>
        <v/>
      </c>
      <c r="Z19" s="371">
        <f t="shared" si="36"/>
        <v>14</v>
      </c>
      <c r="AA19" s="368" t="str">
        <f>IF(表示変換!B19="","",表示変換!B19)</f>
        <v/>
      </c>
      <c r="AB19" s="112" t="str">
        <f>IF(表示変換!C19="","",表示変換!C19)</f>
        <v/>
      </c>
      <c r="AC19" s="368" t="str">
        <f>IF(AB19="","",DATEDIF(AB19,入力!$C$3,"Y"))</f>
        <v/>
      </c>
      <c r="AD19" s="368" t="str">
        <f ca="1">IF(表示変換!D19="","",表示変換!D19)</f>
        <v/>
      </c>
      <c r="AE19" s="368" t="str">
        <f>IF(表示変換!E19="","",表示変換!E19)</f>
        <v/>
      </c>
      <c r="AF19" s="368" t="str">
        <f>IF(表示変換!F19="","",表示変換!F19)</f>
        <v/>
      </c>
      <c r="AG19" s="368" t="str">
        <f>IF(表示変換!G19="","",表示変換!G19)</f>
        <v/>
      </c>
      <c r="AH19" s="368" t="str">
        <f>IF(表示変換!H19="","",表示変換!H19)</f>
        <v/>
      </c>
      <c r="AI19" s="83" t="str">
        <f>IF(表示変換!I19="","",表示変換!I19)</f>
        <v/>
      </c>
      <c r="AJ19" s="83" t="str">
        <f>IF(表示変換!J19="","",表示変換!J19)</f>
        <v/>
      </c>
      <c r="AK19" s="85" t="str">
        <f t="shared" si="14"/>
        <v/>
      </c>
      <c r="AL19" s="85" t="str">
        <f>IF(表示変換!L19="","",表示変換!L19)</f>
        <v/>
      </c>
      <c r="AM19" s="138" t="str">
        <f>IF(表示変換!M19="","",表示変換!M19)</f>
        <v/>
      </c>
      <c r="AN19" s="133" t="str">
        <f t="shared" si="15"/>
        <v/>
      </c>
      <c r="AO19" s="133" t="str">
        <f t="shared" si="16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7"/>
        <v/>
      </c>
      <c r="AT19" s="131"/>
      <c r="AU19" s="134">
        <f t="shared" si="3"/>
        <v>14</v>
      </c>
      <c r="AV19" s="85" t="str">
        <f t="shared" si="3"/>
        <v/>
      </c>
      <c r="AW19" s="85" t="str">
        <f t="shared" ca="1" si="3"/>
        <v/>
      </c>
      <c r="AX19" s="128" t="str">
        <f t="shared" si="3"/>
        <v/>
      </c>
      <c r="AY19" s="128" t="str">
        <f t="shared" si="3"/>
        <v/>
      </c>
      <c r="AZ19" s="128" t="str">
        <f t="shared" si="3"/>
        <v/>
      </c>
      <c r="BA19" s="128" t="str">
        <f t="shared" si="18"/>
        <v/>
      </c>
      <c r="BB19" s="60" t="str">
        <f t="shared" si="19"/>
        <v/>
      </c>
      <c r="BC19" s="61" t="str">
        <f t="shared" si="20"/>
        <v/>
      </c>
      <c r="BD19" s="62" t="str">
        <f t="shared" si="21"/>
        <v/>
      </c>
      <c r="BE19" s="61" t="str">
        <f t="shared" si="22"/>
        <v/>
      </c>
      <c r="BF19" s="62" t="str">
        <f t="shared" si="23"/>
        <v/>
      </c>
      <c r="BG19" s="64" t="str">
        <f t="shared" si="24"/>
        <v/>
      </c>
      <c r="BH19" s="63" t="str">
        <f t="shared" si="25"/>
        <v/>
      </c>
      <c r="BI19" s="65" t="str">
        <f t="shared" si="26"/>
        <v/>
      </c>
      <c r="BJ19" s="63" t="str">
        <f t="shared" si="27"/>
        <v/>
      </c>
      <c r="BK19" s="61" t="str">
        <f t="shared" si="28"/>
        <v/>
      </c>
      <c r="BL19" s="62" t="str">
        <f t="shared" si="29"/>
        <v/>
      </c>
      <c r="BM19" s="61" t="str">
        <f t="shared" si="30"/>
        <v/>
      </c>
      <c r="BN19" s="63" t="str">
        <f t="shared" si="31"/>
        <v/>
      </c>
      <c r="BO19" s="61" t="str">
        <f t="shared" si="32"/>
        <v/>
      </c>
      <c r="BP19" s="63" t="str">
        <f t="shared" si="33"/>
        <v/>
      </c>
      <c r="BQ19" s="66" t="str">
        <f t="shared" si="34"/>
        <v/>
      </c>
      <c r="BR19" s="68" t="str">
        <f t="shared" si="35"/>
        <v/>
      </c>
    </row>
    <row r="20" spans="1:70">
      <c r="A20" s="59">
        <f>IF(表示変換!A20="","",表示変換!A20)</f>
        <v>15</v>
      </c>
      <c r="B20" s="368" t="str">
        <f>IF(表示変換!B20="","",表示変換!B20)</f>
        <v/>
      </c>
      <c r="C20" s="368" t="str">
        <f ca="1">IF(表示変換!D20="","",表示変換!D20)</f>
        <v/>
      </c>
      <c r="D20" s="368" t="str">
        <f>IF(表示変換!F20="","",表示変換!F20)</f>
        <v/>
      </c>
      <c r="E20" s="83" t="str">
        <f>IF(表示変換!I20="","",表示変換!I20)</f>
        <v/>
      </c>
      <c r="F20" s="84" t="str">
        <f>IF(表示変換!J20="","",表示変換!J20)</f>
        <v/>
      </c>
      <c r="G20" s="104" t="str">
        <f>IF(表示変換!N20="","",表示変換!N20)</f>
        <v/>
      </c>
      <c r="H20" s="115" t="str">
        <f t="shared" si="4"/>
        <v/>
      </c>
      <c r="I20" s="105" t="str">
        <f>IF(表示変換!O20="","",表示変換!O20)</f>
        <v/>
      </c>
      <c r="J20" s="116" t="str">
        <f t="shared" si="5"/>
        <v/>
      </c>
      <c r="K20" s="105" t="str">
        <f>IF(表示変換!P20="","",表示変換!P20)</f>
        <v/>
      </c>
      <c r="L20" s="117" t="str">
        <f t="shared" si="6"/>
        <v/>
      </c>
      <c r="M20" s="106" t="str">
        <f>IF(表示変換!Q20="","",表示変換!Q20)</f>
        <v/>
      </c>
      <c r="N20" s="118" t="str">
        <f t="shared" si="7"/>
        <v/>
      </c>
      <c r="O20" s="106" t="str">
        <f>IF(表示変換!R20="","",表示変換!R20)</f>
        <v/>
      </c>
      <c r="P20" s="116" t="str">
        <f t="shared" si="8"/>
        <v/>
      </c>
      <c r="Q20" s="105" t="str">
        <f>IF(表示変換!S20="","",表示変換!S20)</f>
        <v/>
      </c>
      <c r="R20" s="116" t="str">
        <f t="shared" si="9"/>
        <v/>
      </c>
      <c r="S20" s="106" t="str">
        <f>IF(表示変換!T20="","",表示変換!T20)</f>
        <v/>
      </c>
      <c r="T20" s="116" t="str">
        <f t="shared" si="10"/>
        <v/>
      </c>
      <c r="U20" s="106" t="str">
        <f>IF(表示変換!U20="","",表示変換!U20)</f>
        <v/>
      </c>
      <c r="V20" s="119" t="str">
        <f t="shared" si="11"/>
        <v/>
      </c>
      <c r="W20" s="67" t="str">
        <f t="shared" si="12"/>
        <v/>
      </c>
      <c r="X20" s="207" t="str">
        <f t="shared" si="13"/>
        <v/>
      </c>
      <c r="Z20" s="371">
        <f t="shared" si="36"/>
        <v>15</v>
      </c>
      <c r="AA20" s="368" t="str">
        <f>IF(表示変換!B20="","",表示変換!B20)</f>
        <v/>
      </c>
      <c r="AB20" s="112" t="str">
        <f>IF(表示変換!C20="","",表示変換!C20)</f>
        <v/>
      </c>
      <c r="AC20" s="368" t="str">
        <f>IF(AB20="","",DATEDIF(AB20,入力!$C$3,"Y"))</f>
        <v/>
      </c>
      <c r="AD20" s="368" t="str">
        <f ca="1">IF(表示変換!D20="","",表示変換!D20)</f>
        <v/>
      </c>
      <c r="AE20" s="368" t="str">
        <f>IF(表示変換!E20="","",表示変換!E20)</f>
        <v/>
      </c>
      <c r="AF20" s="368" t="str">
        <f>IF(表示変換!F20="","",表示変換!F20)</f>
        <v/>
      </c>
      <c r="AG20" s="368" t="str">
        <f>IF(表示変換!G20="","",表示変換!G20)</f>
        <v/>
      </c>
      <c r="AH20" s="368" t="str">
        <f>IF(表示変換!H20="","",表示変換!H20)</f>
        <v/>
      </c>
      <c r="AI20" s="83" t="str">
        <f>IF(表示変換!I20="","",表示変換!I20)</f>
        <v/>
      </c>
      <c r="AJ20" s="83" t="str">
        <f>IF(表示変換!J20="","",表示変換!J20)</f>
        <v/>
      </c>
      <c r="AK20" s="85" t="str">
        <f t="shared" si="14"/>
        <v/>
      </c>
      <c r="AL20" s="85" t="str">
        <f>IF(表示変換!L20="","",表示変換!L20)</f>
        <v/>
      </c>
      <c r="AM20" s="138" t="str">
        <f>IF(表示変換!M20="","",表示変換!M20)</f>
        <v/>
      </c>
      <c r="AN20" s="133" t="str">
        <f t="shared" si="15"/>
        <v/>
      </c>
      <c r="AO20" s="133" t="str">
        <f t="shared" si="16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7"/>
        <v/>
      </c>
      <c r="AT20" s="131"/>
      <c r="AU20" s="134">
        <f t="shared" si="3"/>
        <v>15</v>
      </c>
      <c r="AV20" s="85" t="str">
        <f t="shared" si="3"/>
        <v/>
      </c>
      <c r="AW20" s="85" t="str">
        <f t="shared" ca="1" si="3"/>
        <v/>
      </c>
      <c r="AX20" s="128" t="str">
        <f t="shared" si="3"/>
        <v/>
      </c>
      <c r="AY20" s="128" t="str">
        <f t="shared" si="3"/>
        <v/>
      </c>
      <c r="AZ20" s="128" t="str">
        <f t="shared" si="3"/>
        <v/>
      </c>
      <c r="BA20" s="128" t="str">
        <f t="shared" si="18"/>
        <v/>
      </c>
      <c r="BB20" s="60" t="str">
        <f t="shared" si="19"/>
        <v/>
      </c>
      <c r="BC20" s="61" t="str">
        <f t="shared" si="20"/>
        <v/>
      </c>
      <c r="BD20" s="62" t="str">
        <f t="shared" si="21"/>
        <v/>
      </c>
      <c r="BE20" s="61" t="str">
        <f t="shared" si="22"/>
        <v/>
      </c>
      <c r="BF20" s="62" t="str">
        <f t="shared" si="23"/>
        <v/>
      </c>
      <c r="BG20" s="64" t="str">
        <f t="shared" si="24"/>
        <v/>
      </c>
      <c r="BH20" s="63" t="str">
        <f t="shared" si="25"/>
        <v/>
      </c>
      <c r="BI20" s="65" t="str">
        <f t="shared" si="26"/>
        <v/>
      </c>
      <c r="BJ20" s="63" t="str">
        <f t="shared" si="27"/>
        <v/>
      </c>
      <c r="BK20" s="61" t="str">
        <f t="shared" si="28"/>
        <v/>
      </c>
      <c r="BL20" s="62" t="str">
        <f t="shared" si="29"/>
        <v/>
      </c>
      <c r="BM20" s="61" t="str">
        <f t="shared" si="30"/>
        <v/>
      </c>
      <c r="BN20" s="63" t="str">
        <f t="shared" si="31"/>
        <v/>
      </c>
      <c r="BO20" s="61" t="str">
        <f t="shared" si="32"/>
        <v/>
      </c>
      <c r="BP20" s="63" t="str">
        <f t="shared" si="33"/>
        <v/>
      </c>
      <c r="BQ20" s="66" t="str">
        <f t="shared" si="34"/>
        <v/>
      </c>
      <c r="BR20" s="68" t="str">
        <f t="shared" si="35"/>
        <v/>
      </c>
    </row>
    <row r="21" spans="1:70">
      <c r="A21" s="59">
        <f>IF(表示変換!A21="","",表示変換!A21)</f>
        <v>16</v>
      </c>
      <c r="B21" s="368" t="str">
        <f>IF(表示変換!B21="","",表示変換!B21)</f>
        <v/>
      </c>
      <c r="C21" s="368" t="str">
        <f ca="1">IF(表示変換!D21="","",表示変換!D21)</f>
        <v/>
      </c>
      <c r="D21" s="368" t="str">
        <f>IF(表示変換!F21="","",表示変換!F21)</f>
        <v/>
      </c>
      <c r="E21" s="83" t="str">
        <f>IF(表示変換!I21="","",表示変換!I21)</f>
        <v/>
      </c>
      <c r="F21" s="84" t="str">
        <f>IF(表示変換!J21="","",表示変換!J21)</f>
        <v/>
      </c>
      <c r="G21" s="104" t="str">
        <f>IF(表示変換!N21="","",表示変換!N21)</f>
        <v/>
      </c>
      <c r="H21" s="115" t="str">
        <f t="shared" si="4"/>
        <v/>
      </c>
      <c r="I21" s="105" t="str">
        <f>IF(表示変換!O21="","",表示変換!O21)</f>
        <v/>
      </c>
      <c r="J21" s="116" t="str">
        <f t="shared" si="5"/>
        <v/>
      </c>
      <c r="K21" s="105" t="str">
        <f>IF(表示変換!P21="","",表示変換!P21)</f>
        <v/>
      </c>
      <c r="L21" s="117" t="str">
        <f t="shared" si="6"/>
        <v/>
      </c>
      <c r="M21" s="106" t="str">
        <f>IF(表示変換!Q21="","",表示変換!Q21)</f>
        <v/>
      </c>
      <c r="N21" s="118" t="str">
        <f t="shared" si="7"/>
        <v/>
      </c>
      <c r="O21" s="106" t="str">
        <f>IF(表示変換!R21="","",表示変換!R21)</f>
        <v/>
      </c>
      <c r="P21" s="116" t="str">
        <f t="shared" si="8"/>
        <v/>
      </c>
      <c r="Q21" s="105" t="str">
        <f>IF(表示変換!S21="","",表示変換!S21)</f>
        <v/>
      </c>
      <c r="R21" s="116" t="str">
        <f t="shared" si="9"/>
        <v/>
      </c>
      <c r="S21" s="106" t="str">
        <f>IF(表示変換!T21="","",表示変換!T21)</f>
        <v/>
      </c>
      <c r="T21" s="116" t="str">
        <f t="shared" si="10"/>
        <v/>
      </c>
      <c r="U21" s="106" t="str">
        <f>IF(表示変換!U21="","",表示変換!U21)</f>
        <v/>
      </c>
      <c r="V21" s="119" t="str">
        <f t="shared" si="11"/>
        <v/>
      </c>
      <c r="W21" s="67" t="str">
        <f t="shared" si="12"/>
        <v/>
      </c>
      <c r="X21" s="207" t="str">
        <f t="shared" si="13"/>
        <v/>
      </c>
      <c r="Z21" s="371">
        <f t="shared" si="36"/>
        <v>16</v>
      </c>
      <c r="AA21" s="368" t="str">
        <f>IF(表示変換!B21="","",表示変換!B21)</f>
        <v/>
      </c>
      <c r="AB21" s="112" t="str">
        <f>IF(表示変換!C21="","",表示変換!C21)</f>
        <v/>
      </c>
      <c r="AC21" s="368" t="str">
        <f>IF(AB21="","",DATEDIF(AB21,入力!$C$3,"Y"))</f>
        <v/>
      </c>
      <c r="AD21" s="368" t="str">
        <f ca="1">IF(表示変換!D21="","",表示変換!D21)</f>
        <v/>
      </c>
      <c r="AE21" s="368" t="str">
        <f>IF(表示変換!E21="","",表示変換!E21)</f>
        <v/>
      </c>
      <c r="AF21" s="368" t="str">
        <f>IF(表示変換!F21="","",表示変換!F21)</f>
        <v/>
      </c>
      <c r="AG21" s="368" t="str">
        <f>IF(表示変換!G21="","",表示変換!G21)</f>
        <v/>
      </c>
      <c r="AH21" s="368" t="str">
        <f>IF(表示変換!H21="","",表示変換!H21)</f>
        <v/>
      </c>
      <c r="AI21" s="83" t="str">
        <f>IF(表示変換!I21="","",表示変換!I21)</f>
        <v/>
      </c>
      <c r="AJ21" s="83" t="str">
        <f>IF(表示変換!J21="","",表示変換!J21)</f>
        <v/>
      </c>
      <c r="AK21" s="85" t="str">
        <f t="shared" si="14"/>
        <v/>
      </c>
      <c r="AL21" s="85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6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7"/>
        <v/>
      </c>
      <c r="AT21" s="131"/>
      <c r="AU21" s="134">
        <f t="shared" si="3"/>
        <v>16</v>
      </c>
      <c r="AV21" s="85" t="str">
        <f t="shared" si="3"/>
        <v/>
      </c>
      <c r="AW21" s="85" t="str">
        <f t="shared" ca="1" si="3"/>
        <v/>
      </c>
      <c r="AX21" s="128" t="str">
        <f t="shared" si="3"/>
        <v/>
      </c>
      <c r="AY21" s="128" t="str">
        <f t="shared" si="3"/>
        <v/>
      </c>
      <c r="AZ21" s="128" t="str">
        <f t="shared" si="3"/>
        <v/>
      </c>
      <c r="BA21" s="128" t="str">
        <f t="shared" si="18"/>
        <v/>
      </c>
      <c r="BB21" s="60" t="str">
        <f t="shared" si="19"/>
        <v/>
      </c>
      <c r="BC21" s="61" t="str">
        <f t="shared" si="20"/>
        <v/>
      </c>
      <c r="BD21" s="62" t="str">
        <f t="shared" si="21"/>
        <v/>
      </c>
      <c r="BE21" s="61" t="str">
        <f t="shared" si="22"/>
        <v/>
      </c>
      <c r="BF21" s="62" t="str">
        <f t="shared" si="23"/>
        <v/>
      </c>
      <c r="BG21" s="64" t="str">
        <f t="shared" si="24"/>
        <v/>
      </c>
      <c r="BH21" s="63" t="str">
        <f t="shared" si="25"/>
        <v/>
      </c>
      <c r="BI21" s="65" t="str">
        <f t="shared" si="26"/>
        <v/>
      </c>
      <c r="BJ21" s="63" t="str">
        <f t="shared" si="27"/>
        <v/>
      </c>
      <c r="BK21" s="61" t="str">
        <f t="shared" si="28"/>
        <v/>
      </c>
      <c r="BL21" s="62" t="str">
        <f t="shared" si="29"/>
        <v/>
      </c>
      <c r="BM21" s="61" t="str">
        <f t="shared" si="30"/>
        <v/>
      </c>
      <c r="BN21" s="63" t="str">
        <f t="shared" si="31"/>
        <v/>
      </c>
      <c r="BO21" s="61" t="str">
        <f t="shared" si="32"/>
        <v/>
      </c>
      <c r="BP21" s="63" t="str">
        <f t="shared" si="33"/>
        <v/>
      </c>
      <c r="BQ21" s="66" t="str">
        <f t="shared" si="34"/>
        <v/>
      </c>
      <c r="BR21" s="68" t="str">
        <f t="shared" si="35"/>
        <v/>
      </c>
    </row>
    <row r="22" spans="1:70">
      <c r="A22" s="59">
        <f>IF(表示変換!A22="","",表示変換!A22)</f>
        <v>17</v>
      </c>
      <c r="B22" s="368" t="str">
        <f>IF(表示変換!B22="","",表示変換!B22)</f>
        <v/>
      </c>
      <c r="C22" s="368" t="str">
        <f ca="1">IF(表示変換!D22="","",表示変換!D22)</f>
        <v/>
      </c>
      <c r="D22" s="368" t="str">
        <f>IF(表示変換!F22="","",表示変換!F22)</f>
        <v/>
      </c>
      <c r="E22" s="83" t="str">
        <f>IF(表示変換!I22="","",表示変換!I22)</f>
        <v/>
      </c>
      <c r="F22" s="84" t="str">
        <f>IF(表示変換!J22="","",表示変換!J22)</f>
        <v/>
      </c>
      <c r="G22" s="104" t="str">
        <f>IF(表示変換!N22="","",表示変換!N22)</f>
        <v/>
      </c>
      <c r="H22" s="115" t="str">
        <f t="shared" si="4"/>
        <v/>
      </c>
      <c r="I22" s="105" t="str">
        <f>IF(表示変換!O22="","",表示変換!O22)</f>
        <v/>
      </c>
      <c r="J22" s="116" t="str">
        <f t="shared" si="5"/>
        <v/>
      </c>
      <c r="K22" s="105" t="str">
        <f>IF(表示変換!P22="","",表示変換!P22)</f>
        <v/>
      </c>
      <c r="L22" s="117" t="str">
        <f t="shared" si="6"/>
        <v/>
      </c>
      <c r="M22" s="106" t="str">
        <f>IF(表示変換!Q22="","",表示変換!Q22)</f>
        <v/>
      </c>
      <c r="N22" s="118" t="str">
        <f t="shared" si="7"/>
        <v/>
      </c>
      <c r="O22" s="106" t="str">
        <f>IF(表示変換!R22="","",表示変換!R22)</f>
        <v/>
      </c>
      <c r="P22" s="116" t="str">
        <f t="shared" si="8"/>
        <v/>
      </c>
      <c r="Q22" s="105" t="str">
        <f>IF(表示変換!S22="","",表示変換!S22)</f>
        <v/>
      </c>
      <c r="R22" s="116" t="str">
        <f t="shared" si="9"/>
        <v/>
      </c>
      <c r="S22" s="106" t="str">
        <f>IF(表示変換!T22="","",表示変換!T22)</f>
        <v/>
      </c>
      <c r="T22" s="116" t="str">
        <f t="shared" si="10"/>
        <v/>
      </c>
      <c r="U22" s="106" t="str">
        <f>IF(表示変換!U22="","",表示変換!U22)</f>
        <v/>
      </c>
      <c r="V22" s="119" t="str">
        <f t="shared" si="11"/>
        <v/>
      </c>
      <c r="W22" s="67" t="str">
        <f t="shared" si="12"/>
        <v/>
      </c>
      <c r="X22" s="207" t="str">
        <f t="shared" si="13"/>
        <v/>
      </c>
      <c r="Z22" s="371">
        <f t="shared" si="36"/>
        <v>17</v>
      </c>
      <c r="AA22" s="368" t="str">
        <f>IF(表示変換!B22="","",表示変換!B22)</f>
        <v/>
      </c>
      <c r="AB22" s="112" t="str">
        <f>IF(表示変換!C22="","",表示変換!C22)</f>
        <v/>
      </c>
      <c r="AC22" s="368" t="str">
        <f>IF(AB22="","",DATEDIF(AB22,入力!$C$3,"Y"))</f>
        <v/>
      </c>
      <c r="AD22" s="368" t="str">
        <f ca="1">IF(表示変換!D22="","",表示変換!D22)</f>
        <v/>
      </c>
      <c r="AE22" s="368" t="str">
        <f>IF(表示変換!E22="","",表示変換!E22)</f>
        <v/>
      </c>
      <c r="AF22" s="368" t="str">
        <f>IF(表示変換!F22="","",表示変換!F22)</f>
        <v/>
      </c>
      <c r="AG22" s="368" t="str">
        <f>IF(表示変換!G22="","",表示変換!G22)</f>
        <v/>
      </c>
      <c r="AH22" s="368" t="str">
        <f>IF(表示変換!H22="","",表示変換!H22)</f>
        <v/>
      </c>
      <c r="AI22" s="83" t="str">
        <f>IF(表示変換!I22="","",表示変換!I22)</f>
        <v/>
      </c>
      <c r="AJ22" s="83" t="str">
        <f>IF(表示変換!J22="","",表示変換!J22)</f>
        <v/>
      </c>
      <c r="AK22" s="85" t="str">
        <f t="shared" si="14"/>
        <v/>
      </c>
      <c r="AL22" s="85" t="str">
        <f>IF(表示変換!L22="","",表示変換!L22)</f>
        <v/>
      </c>
      <c r="AM22" s="138" t="str">
        <f>IF(表示変換!M22="","",表示変換!M22)</f>
        <v/>
      </c>
      <c r="AN22" s="133" t="str">
        <f t="shared" si="15"/>
        <v/>
      </c>
      <c r="AO22" s="133" t="str">
        <f t="shared" si="16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7"/>
        <v/>
      </c>
      <c r="AT22" s="131"/>
      <c r="AU22" s="134">
        <f t="shared" ref="AU22:AZ37" si="37">IF(ISBLANK(A22),"",A22)</f>
        <v>17</v>
      </c>
      <c r="AV22" s="85" t="str">
        <f t="shared" si="37"/>
        <v/>
      </c>
      <c r="AW22" s="85" t="str">
        <f t="shared" ca="1" si="37"/>
        <v/>
      </c>
      <c r="AX22" s="128" t="str">
        <f t="shared" si="37"/>
        <v/>
      </c>
      <c r="AY22" s="128" t="str">
        <f t="shared" si="37"/>
        <v/>
      </c>
      <c r="AZ22" s="128" t="str">
        <f t="shared" si="37"/>
        <v/>
      </c>
      <c r="BA22" s="128" t="str">
        <f t="shared" si="18"/>
        <v/>
      </c>
      <c r="BB22" s="60" t="str">
        <f t="shared" si="19"/>
        <v/>
      </c>
      <c r="BC22" s="61" t="str">
        <f t="shared" si="20"/>
        <v/>
      </c>
      <c r="BD22" s="62" t="str">
        <f t="shared" si="21"/>
        <v/>
      </c>
      <c r="BE22" s="61" t="str">
        <f t="shared" si="22"/>
        <v/>
      </c>
      <c r="BF22" s="62" t="str">
        <f t="shared" si="23"/>
        <v/>
      </c>
      <c r="BG22" s="64" t="str">
        <f t="shared" si="24"/>
        <v/>
      </c>
      <c r="BH22" s="63" t="str">
        <f t="shared" si="25"/>
        <v/>
      </c>
      <c r="BI22" s="65" t="str">
        <f t="shared" si="26"/>
        <v/>
      </c>
      <c r="BJ22" s="63" t="str">
        <f t="shared" si="27"/>
        <v/>
      </c>
      <c r="BK22" s="61" t="str">
        <f t="shared" si="28"/>
        <v/>
      </c>
      <c r="BL22" s="62" t="str">
        <f t="shared" si="29"/>
        <v/>
      </c>
      <c r="BM22" s="61" t="str">
        <f t="shared" si="30"/>
        <v/>
      </c>
      <c r="BN22" s="63" t="str">
        <f t="shared" si="31"/>
        <v/>
      </c>
      <c r="BO22" s="61" t="str">
        <f t="shared" si="32"/>
        <v/>
      </c>
      <c r="BP22" s="63" t="str">
        <f t="shared" si="33"/>
        <v/>
      </c>
      <c r="BQ22" s="66" t="str">
        <f t="shared" si="34"/>
        <v/>
      </c>
      <c r="BR22" s="68" t="str">
        <f t="shared" si="35"/>
        <v/>
      </c>
    </row>
    <row r="23" spans="1:70">
      <c r="A23" s="59">
        <f>IF(表示変換!A23="","",表示変換!A23)</f>
        <v>18</v>
      </c>
      <c r="B23" s="368" t="str">
        <f>IF(表示変換!B23="","",表示変換!B23)</f>
        <v/>
      </c>
      <c r="C23" s="368" t="str">
        <f ca="1">IF(表示変換!D23="","",表示変換!D23)</f>
        <v/>
      </c>
      <c r="D23" s="368" t="str">
        <f>IF(表示変換!F23="","",表示変換!F23)</f>
        <v/>
      </c>
      <c r="E23" s="83" t="str">
        <f>IF(表示変換!I23="","",表示変換!I23)</f>
        <v/>
      </c>
      <c r="F23" s="84" t="str">
        <f>IF(表示変換!J23="","",表示変換!J23)</f>
        <v/>
      </c>
      <c r="G23" s="104" t="str">
        <f>IF(表示変換!N23="","",表示変換!N23)</f>
        <v/>
      </c>
      <c r="H23" s="115" t="str">
        <f t="shared" si="4"/>
        <v/>
      </c>
      <c r="I23" s="105" t="str">
        <f>IF(表示変換!O23="","",表示変換!O23)</f>
        <v/>
      </c>
      <c r="J23" s="116" t="str">
        <f t="shared" si="5"/>
        <v/>
      </c>
      <c r="K23" s="105" t="str">
        <f>IF(表示変換!P23="","",表示変換!P23)</f>
        <v/>
      </c>
      <c r="L23" s="117" t="str">
        <f t="shared" si="6"/>
        <v/>
      </c>
      <c r="M23" s="106" t="str">
        <f>IF(表示変換!Q23="","",表示変換!Q23)</f>
        <v/>
      </c>
      <c r="N23" s="118" t="str">
        <f t="shared" si="7"/>
        <v/>
      </c>
      <c r="O23" s="106" t="str">
        <f>IF(表示変換!R23="","",表示変換!R23)</f>
        <v/>
      </c>
      <c r="P23" s="116" t="str">
        <f t="shared" si="8"/>
        <v/>
      </c>
      <c r="Q23" s="105" t="str">
        <f>IF(表示変換!S23="","",表示変換!S23)</f>
        <v/>
      </c>
      <c r="R23" s="116" t="str">
        <f t="shared" si="9"/>
        <v/>
      </c>
      <c r="S23" s="106" t="str">
        <f>IF(表示変換!T23="","",表示変換!T23)</f>
        <v/>
      </c>
      <c r="T23" s="116" t="str">
        <f t="shared" si="10"/>
        <v/>
      </c>
      <c r="U23" s="106" t="str">
        <f>IF(表示変換!U23="","",表示変換!U23)</f>
        <v/>
      </c>
      <c r="V23" s="119" t="str">
        <f t="shared" si="11"/>
        <v/>
      </c>
      <c r="W23" s="67" t="str">
        <f t="shared" si="12"/>
        <v/>
      </c>
      <c r="X23" s="207" t="str">
        <f t="shared" si="13"/>
        <v/>
      </c>
      <c r="Z23" s="371">
        <f t="shared" si="36"/>
        <v>18</v>
      </c>
      <c r="AA23" s="368" t="str">
        <f>IF(表示変換!B23="","",表示変換!B23)</f>
        <v/>
      </c>
      <c r="AB23" s="112" t="str">
        <f>IF(表示変換!C23="","",表示変換!C23)</f>
        <v/>
      </c>
      <c r="AC23" s="368" t="str">
        <f>IF(AB23="","",DATEDIF(AB23,入力!$C$3,"Y"))</f>
        <v/>
      </c>
      <c r="AD23" s="368" t="str">
        <f ca="1">IF(表示変換!D23="","",表示変換!D23)</f>
        <v/>
      </c>
      <c r="AE23" s="368" t="str">
        <f>IF(表示変換!E23="","",表示変換!E23)</f>
        <v/>
      </c>
      <c r="AF23" s="368" t="str">
        <f>IF(表示変換!F23="","",表示変換!F23)</f>
        <v/>
      </c>
      <c r="AG23" s="368" t="str">
        <f>IF(表示変換!G23="","",表示変換!G23)</f>
        <v/>
      </c>
      <c r="AH23" s="368" t="str">
        <f>IF(表示変換!H23="","",表示変換!H23)</f>
        <v/>
      </c>
      <c r="AI23" s="83" t="str">
        <f>IF(表示変換!I23="","",表示変換!I23)</f>
        <v/>
      </c>
      <c r="AJ23" s="83" t="str">
        <f>IF(表示変換!J23="","",表示変換!J23)</f>
        <v/>
      </c>
      <c r="AK23" s="85" t="str">
        <f t="shared" si="14"/>
        <v/>
      </c>
      <c r="AL23" s="85" t="str">
        <f>IF(表示変換!L23="","",表示変換!L23)</f>
        <v/>
      </c>
      <c r="AM23" s="138" t="str">
        <f>IF(表示変換!M23="","",表示変換!M23)</f>
        <v/>
      </c>
      <c r="AN23" s="133" t="str">
        <f t="shared" si="15"/>
        <v/>
      </c>
      <c r="AO23" s="133" t="str">
        <f t="shared" si="16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7"/>
        <v/>
      </c>
      <c r="AT23" s="131"/>
      <c r="AU23" s="134">
        <f t="shared" si="37"/>
        <v>18</v>
      </c>
      <c r="AV23" s="85" t="str">
        <f t="shared" si="37"/>
        <v/>
      </c>
      <c r="AW23" s="85" t="str">
        <f t="shared" ca="1" si="37"/>
        <v/>
      </c>
      <c r="AX23" s="128" t="str">
        <f t="shared" si="37"/>
        <v/>
      </c>
      <c r="AY23" s="128" t="str">
        <f t="shared" si="37"/>
        <v/>
      </c>
      <c r="AZ23" s="128" t="str">
        <f t="shared" si="37"/>
        <v/>
      </c>
      <c r="BA23" s="128" t="str">
        <f t="shared" si="18"/>
        <v/>
      </c>
      <c r="BB23" s="60" t="str">
        <f t="shared" si="19"/>
        <v/>
      </c>
      <c r="BC23" s="61" t="str">
        <f t="shared" si="20"/>
        <v/>
      </c>
      <c r="BD23" s="62" t="str">
        <f t="shared" si="21"/>
        <v/>
      </c>
      <c r="BE23" s="61" t="str">
        <f t="shared" si="22"/>
        <v/>
      </c>
      <c r="BF23" s="62" t="str">
        <f t="shared" si="23"/>
        <v/>
      </c>
      <c r="BG23" s="64" t="str">
        <f t="shared" si="24"/>
        <v/>
      </c>
      <c r="BH23" s="63" t="str">
        <f t="shared" si="25"/>
        <v/>
      </c>
      <c r="BI23" s="65" t="str">
        <f t="shared" si="26"/>
        <v/>
      </c>
      <c r="BJ23" s="63" t="str">
        <f t="shared" si="27"/>
        <v/>
      </c>
      <c r="BK23" s="61" t="str">
        <f t="shared" si="28"/>
        <v/>
      </c>
      <c r="BL23" s="62" t="str">
        <f t="shared" si="29"/>
        <v/>
      </c>
      <c r="BM23" s="61" t="str">
        <f t="shared" si="30"/>
        <v/>
      </c>
      <c r="BN23" s="63" t="str">
        <f t="shared" si="31"/>
        <v/>
      </c>
      <c r="BO23" s="61" t="str">
        <f t="shared" si="32"/>
        <v/>
      </c>
      <c r="BP23" s="63" t="str">
        <f t="shared" si="33"/>
        <v/>
      </c>
      <c r="BQ23" s="66" t="str">
        <f t="shared" si="34"/>
        <v/>
      </c>
      <c r="BR23" s="68" t="str">
        <f t="shared" si="35"/>
        <v/>
      </c>
    </row>
    <row r="24" spans="1:70">
      <c r="A24" s="59">
        <f>IF(表示変換!A24="","",表示変換!A24)</f>
        <v>19</v>
      </c>
      <c r="B24" s="368" t="str">
        <f>IF(表示変換!B24="","",表示変換!B24)</f>
        <v/>
      </c>
      <c r="C24" s="368" t="str">
        <f ca="1">IF(表示変換!D24="","",表示変換!D24)</f>
        <v/>
      </c>
      <c r="D24" s="368" t="str">
        <f>IF(表示変換!F24="","",表示変換!F24)</f>
        <v/>
      </c>
      <c r="E24" s="83" t="str">
        <f>IF(表示変換!I24="","",表示変換!I24)</f>
        <v/>
      </c>
      <c r="F24" s="84" t="str">
        <f>IF(表示変換!J24="","",表示変換!J24)</f>
        <v/>
      </c>
      <c r="G24" s="104" t="str">
        <f>IF(表示変換!N24="","",表示変換!N24)</f>
        <v/>
      </c>
      <c r="H24" s="115" t="str">
        <f t="shared" si="4"/>
        <v/>
      </c>
      <c r="I24" s="105" t="str">
        <f>IF(表示変換!O24="","",表示変換!O24)</f>
        <v/>
      </c>
      <c r="J24" s="116" t="str">
        <f t="shared" si="5"/>
        <v/>
      </c>
      <c r="K24" s="105" t="str">
        <f>IF(表示変換!P24="","",表示変換!P24)</f>
        <v/>
      </c>
      <c r="L24" s="117" t="str">
        <f t="shared" si="6"/>
        <v/>
      </c>
      <c r="M24" s="106" t="str">
        <f>IF(表示変換!Q24="","",表示変換!Q24)</f>
        <v/>
      </c>
      <c r="N24" s="118" t="str">
        <f t="shared" si="7"/>
        <v/>
      </c>
      <c r="O24" s="106" t="str">
        <f>IF(表示変換!R24="","",表示変換!R24)</f>
        <v/>
      </c>
      <c r="P24" s="116" t="str">
        <f t="shared" si="8"/>
        <v/>
      </c>
      <c r="Q24" s="105" t="str">
        <f>IF(表示変換!S24="","",表示変換!S24)</f>
        <v/>
      </c>
      <c r="R24" s="116" t="str">
        <f t="shared" si="9"/>
        <v/>
      </c>
      <c r="S24" s="106" t="str">
        <f>IF(表示変換!T24="","",表示変換!T24)</f>
        <v/>
      </c>
      <c r="T24" s="116" t="str">
        <f t="shared" si="10"/>
        <v/>
      </c>
      <c r="U24" s="106" t="str">
        <f>IF(表示変換!U24="","",表示変換!U24)</f>
        <v/>
      </c>
      <c r="V24" s="119" t="str">
        <f t="shared" si="11"/>
        <v/>
      </c>
      <c r="W24" s="67" t="str">
        <f t="shared" si="12"/>
        <v/>
      </c>
      <c r="X24" s="207" t="str">
        <f t="shared" si="13"/>
        <v/>
      </c>
      <c r="Z24" s="371">
        <f t="shared" si="36"/>
        <v>19</v>
      </c>
      <c r="AA24" s="368" t="str">
        <f>IF(表示変換!B24="","",表示変換!B24)</f>
        <v/>
      </c>
      <c r="AB24" s="112" t="str">
        <f>IF(表示変換!C24="","",表示変換!C24)</f>
        <v/>
      </c>
      <c r="AC24" s="368" t="str">
        <f>IF(AB24="","",DATEDIF(AB24,入力!$C$3,"Y"))</f>
        <v/>
      </c>
      <c r="AD24" s="368" t="str">
        <f ca="1">IF(表示変換!D24="","",表示変換!D24)</f>
        <v/>
      </c>
      <c r="AE24" s="368" t="str">
        <f>IF(表示変換!E24="","",表示変換!E24)</f>
        <v/>
      </c>
      <c r="AF24" s="368" t="str">
        <f>IF(表示変換!F24="","",表示変換!F24)</f>
        <v/>
      </c>
      <c r="AG24" s="368" t="str">
        <f>IF(表示変換!G24="","",表示変換!G24)</f>
        <v/>
      </c>
      <c r="AH24" s="368" t="str">
        <f>IF(表示変換!H24="","",表示変換!H24)</f>
        <v/>
      </c>
      <c r="AI24" s="83" t="str">
        <f>IF(表示変換!I24="","",表示変換!I24)</f>
        <v/>
      </c>
      <c r="AJ24" s="83" t="str">
        <f>IF(表示変換!J24="","",表示変換!J24)</f>
        <v/>
      </c>
      <c r="AK24" s="85" t="str">
        <f t="shared" si="14"/>
        <v/>
      </c>
      <c r="AL24" s="85" t="str">
        <f>IF(表示変換!L24="","",表示変換!L24)</f>
        <v/>
      </c>
      <c r="AM24" s="138" t="str">
        <f>IF(表示変換!M24="","",表示変換!M24)</f>
        <v/>
      </c>
      <c r="AN24" s="133" t="str">
        <f t="shared" si="15"/>
        <v/>
      </c>
      <c r="AO24" s="133" t="str">
        <f t="shared" si="16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7"/>
        <v/>
      </c>
      <c r="AT24" s="131"/>
      <c r="AU24" s="134">
        <f t="shared" si="37"/>
        <v>19</v>
      </c>
      <c r="AV24" s="85" t="str">
        <f t="shared" si="37"/>
        <v/>
      </c>
      <c r="AW24" s="85" t="str">
        <f t="shared" ca="1" si="37"/>
        <v/>
      </c>
      <c r="AX24" s="128" t="str">
        <f t="shared" si="37"/>
        <v/>
      </c>
      <c r="AY24" s="128" t="str">
        <f t="shared" si="37"/>
        <v/>
      </c>
      <c r="AZ24" s="128" t="str">
        <f t="shared" si="37"/>
        <v/>
      </c>
      <c r="BA24" s="128" t="str">
        <f t="shared" si="18"/>
        <v/>
      </c>
      <c r="BB24" s="60" t="str">
        <f t="shared" si="19"/>
        <v/>
      </c>
      <c r="BC24" s="61" t="str">
        <f t="shared" si="20"/>
        <v/>
      </c>
      <c r="BD24" s="62" t="str">
        <f t="shared" si="21"/>
        <v/>
      </c>
      <c r="BE24" s="61" t="str">
        <f t="shared" si="22"/>
        <v/>
      </c>
      <c r="BF24" s="62" t="str">
        <f t="shared" si="23"/>
        <v/>
      </c>
      <c r="BG24" s="64" t="str">
        <f t="shared" si="24"/>
        <v/>
      </c>
      <c r="BH24" s="63" t="str">
        <f t="shared" si="25"/>
        <v/>
      </c>
      <c r="BI24" s="65" t="str">
        <f t="shared" si="26"/>
        <v/>
      </c>
      <c r="BJ24" s="63" t="str">
        <f t="shared" si="27"/>
        <v/>
      </c>
      <c r="BK24" s="61" t="str">
        <f t="shared" si="28"/>
        <v/>
      </c>
      <c r="BL24" s="62" t="str">
        <f t="shared" si="29"/>
        <v/>
      </c>
      <c r="BM24" s="61" t="str">
        <f t="shared" si="30"/>
        <v/>
      </c>
      <c r="BN24" s="63" t="str">
        <f t="shared" si="31"/>
        <v/>
      </c>
      <c r="BO24" s="61" t="str">
        <f t="shared" si="32"/>
        <v/>
      </c>
      <c r="BP24" s="63" t="str">
        <f t="shared" si="33"/>
        <v/>
      </c>
      <c r="BQ24" s="66" t="str">
        <f t="shared" si="34"/>
        <v/>
      </c>
      <c r="BR24" s="68" t="str">
        <f t="shared" si="35"/>
        <v/>
      </c>
    </row>
    <row r="25" spans="1:70">
      <c r="A25" s="59">
        <f>IF(表示変換!A25="","",表示変換!A25)</f>
        <v>20</v>
      </c>
      <c r="B25" s="368" t="str">
        <f>IF(表示変換!B25="","",表示変換!B25)</f>
        <v/>
      </c>
      <c r="C25" s="368" t="str">
        <f ca="1">IF(表示変換!D25="","",表示変換!D25)</f>
        <v/>
      </c>
      <c r="D25" s="368" t="str">
        <f>IF(表示変換!F25="","",表示変換!F25)</f>
        <v/>
      </c>
      <c r="E25" s="83" t="str">
        <f>IF(表示変換!I25="","",表示変換!I25)</f>
        <v/>
      </c>
      <c r="F25" s="84" t="str">
        <f>IF(表示変換!J25="","",表示変換!J25)</f>
        <v/>
      </c>
      <c r="G25" s="104" t="str">
        <f>IF(表示変換!N25="","",表示変換!N25)</f>
        <v/>
      </c>
      <c r="H25" s="115" t="str">
        <f t="shared" si="4"/>
        <v/>
      </c>
      <c r="I25" s="105" t="str">
        <f>IF(表示変換!O25="","",表示変換!O25)</f>
        <v/>
      </c>
      <c r="J25" s="116" t="str">
        <f t="shared" si="5"/>
        <v/>
      </c>
      <c r="K25" s="105" t="str">
        <f>IF(表示変換!P25="","",表示変換!P25)</f>
        <v/>
      </c>
      <c r="L25" s="117" t="str">
        <f t="shared" si="6"/>
        <v/>
      </c>
      <c r="M25" s="106" t="str">
        <f>IF(表示変換!Q25="","",表示変換!Q25)</f>
        <v/>
      </c>
      <c r="N25" s="118" t="str">
        <f t="shared" si="7"/>
        <v/>
      </c>
      <c r="O25" s="106" t="str">
        <f>IF(表示変換!R25="","",表示変換!R25)</f>
        <v/>
      </c>
      <c r="P25" s="116" t="str">
        <f t="shared" si="8"/>
        <v/>
      </c>
      <c r="Q25" s="105" t="str">
        <f>IF(表示変換!S25="","",表示変換!S25)</f>
        <v/>
      </c>
      <c r="R25" s="116" t="str">
        <f t="shared" si="9"/>
        <v/>
      </c>
      <c r="S25" s="106" t="str">
        <f>IF(表示変換!T25="","",表示変換!T25)</f>
        <v/>
      </c>
      <c r="T25" s="116" t="str">
        <f t="shared" si="10"/>
        <v/>
      </c>
      <c r="U25" s="106" t="str">
        <f>IF(表示変換!U25="","",表示変換!U25)</f>
        <v/>
      </c>
      <c r="V25" s="119" t="str">
        <f t="shared" si="11"/>
        <v/>
      </c>
      <c r="W25" s="67" t="str">
        <f t="shared" si="12"/>
        <v/>
      </c>
      <c r="X25" s="207" t="str">
        <f t="shared" si="13"/>
        <v/>
      </c>
      <c r="Z25" s="371">
        <f t="shared" si="36"/>
        <v>20</v>
      </c>
      <c r="AA25" s="368" t="str">
        <f>IF(表示変換!B25="","",表示変換!B25)</f>
        <v/>
      </c>
      <c r="AB25" s="112" t="str">
        <f>IF(表示変換!C25="","",表示変換!C25)</f>
        <v/>
      </c>
      <c r="AC25" s="368" t="str">
        <f>IF(AB25="","",DATEDIF(AB25,入力!$C$3,"Y"))</f>
        <v/>
      </c>
      <c r="AD25" s="368" t="str">
        <f ca="1">IF(表示変換!D25="","",表示変換!D25)</f>
        <v/>
      </c>
      <c r="AE25" s="368" t="str">
        <f>IF(表示変換!E25="","",表示変換!E25)</f>
        <v/>
      </c>
      <c r="AF25" s="368" t="str">
        <f>IF(表示変換!F25="","",表示変換!F25)</f>
        <v/>
      </c>
      <c r="AG25" s="368" t="str">
        <f>IF(表示変換!G25="","",表示変換!G25)</f>
        <v/>
      </c>
      <c r="AH25" s="368" t="str">
        <f>IF(表示変換!H25="","",表示変換!H25)</f>
        <v/>
      </c>
      <c r="AI25" s="83" t="str">
        <f>IF(表示変換!I25="","",表示変換!I25)</f>
        <v/>
      </c>
      <c r="AJ25" s="83" t="str">
        <f>IF(表示変換!J25="","",表示変換!J25)</f>
        <v/>
      </c>
      <c r="AK25" s="85" t="str">
        <f t="shared" si="14"/>
        <v/>
      </c>
      <c r="AL25" s="85" t="str">
        <f>IF(表示変換!L25="","",表示変換!L25)</f>
        <v/>
      </c>
      <c r="AM25" s="138" t="str">
        <f>IF(表示変換!M25="","",表示変換!M25)</f>
        <v/>
      </c>
      <c r="AN25" s="133" t="str">
        <f t="shared" si="15"/>
        <v/>
      </c>
      <c r="AO25" s="133" t="str">
        <f t="shared" si="16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7"/>
        <v/>
      </c>
      <c r="AT25" s="131"/>
      <c r="AU25" s="134">
        <f t="shared" si="37"/>
        <v>20</v>
      </c>
      <c r="AV25" s="85" t="str">
        <f t="shared" si="37"/>
        <v/>
      </c>
      <c r="AW25" s="85" t="str">
        <f t="shared" ca="1" si="37"/>
        <v/>
      </c>
      <c r="AX25" s="128" t="str">
        <f t="shared" si="37"/>
        <v/>
      </c>
      <c r="AY25" s="128" t="str">
        <f t="shared" si="37"/>
        <v/>
      </c>
      <c r="AZ25" s="128" t="str">
        <f t="shared" si="37"/>
        <v/>
      </c>
      <c r="BA25" s="128" t="str">
        <f t="shared" si="18"/>
        <v/>
      </c>
      <c r="BB25" s="60" t="str">
        <f t="shared" si="19"/>
        <v/>
      </c>
      <c r="BC25" s="61" t="str">
        <f t="shared" si="20"/>
        <v/>
      </c>
      <c r="BD25" s="62" t="str">
        <f t="shared" si="21"/>
        <v/>
      </c>
      <c r="BE25" s="61" t="str">
        <f t="shared" si="22"/>
        <v/>
      </c>
      <c r="BF25" s="62" t="str">
        <f t="shared" si="23"/>
        <v/>
      </c>
      <c r="BG25" s="64" t="str">
        <f t="shared" si="24"/>
        <v/>
      </c>
      <c r="BH25" s="63" t="str">
        <f t="shared" si="25"/>
        <v/>
      </c>
      <c r="BI25" s="65" t="str">
        <f t="shared" si="26"/>
        <v/>
      </c>
      <c r="BJ25" s="63" t="str">
        <f t="shared" si="27"/>
        <v/>
      </c>
      <c r="BK25" s="61" t="str">
        <f t="shared" si="28"/>
        <v/>
      </c>
      <c r="BL25" s="62" t="str">
        <f t="shared" si="29"/>
        <v/>
      </c>
      <c r="BM25" s="61" t="str">
        <f t="shared" si="30"/>
        <v/>
      </c>
      <c r="BN25" s="63" t="str">
        <f t="shared" si="31"/>
        <v/>
      </c>
      <c r="BO25" s="61" t="str">
        <f t="shared" si="32"/>
        <v/>
      </c>
      <c r="BP25" s="63" t="str">
        <f t="shared" si="33"/>
        <v/>
      </c>
      <c r="BQ25" s="66" t="str">
        <f t="shared" si="34"/>
        <v/>
      </c>
      <c r="BR25" s="68" t="str">
        <f t="shared" si="35"/>
        <v/>
      </c>
    </row>
    <row r="26" spans="1:70">
      <c r="A26" s="59">
        <f>IF(表示変換!A26="","",表示変換!A26)</f>
        <v>21</v>
      </c>
      <c r="B26" s="368" t="str">
        <f>IF(表示変換!B26="","",表示変換!B26)</f>
        <v/>
      </c>
      <c r="C26" s="368" t="str">
        <f ca="1">IF(表示変換!D26="","",表示変換!D26)</f>
        <v/>
      </c>
      <c r="D26" s="368" t="str">
        <f>IF(表示変換!F26="","",表示変換!F26)</f>
        <v/>
      </c>
      <c r="E26" s="83" t="str">
        <f>IF(表示変換!I26="","",表示変換!I26)</f>
        <v/>
      </c>
      <c r="F26" s="84" t="str">
        <f>IF(表示変換!J26="","",表示変換!J26)</f>
        <v/>
      </c>
      <c r="G26" s="104" t="str">
        <f>IF(表示変換!N26="","",表示変換!N26)</f>
        <v/>
      </c>
      <c r="H26" s="115" t="str">
        <f t="shared" si="4"/>
        <v/>
      </c>
      <c r="I26" s="105" t="str">
        <f>IF(表示変換!O26="","",表示変換!O26)</f>
        <v/>
      </c>
      <c r="J26" s="116" t="str">
        <f t="shared" si="5"/>
        <v/>
      </c>
      <c r="K26" s="105" t="str">
        <f>IF(表示変換!P26="","",表示変換!P26)</f>
        <v/>
      </c>
      <c r="L26" s="117" t="str">
        <f t="shared" si="6"/>
        <v/>
      </c>
      <c r="M26" s="106" t="str">
        <f>IF(表示変換!Q26="","",表示変換!Q26)</f>
        <v/>
      </c>
      <c r="N26" s="118" t="str">
        <f t="shared" si="7"/>
        <v/>
      </c>
      <c r="O26" s="106" t="str">
        <f>IF(表示変換!R26="","",表示変換!R26)</f>
        <v/>
      </c>
      <c r="P26" s="116" t="str">
        <f t="shared" si="8"/>
        <v/>
      </c>
      <c r="Q26" s="105" t="str">
        <f>IF(表示変換!S26="","",表示変換!S26)</f>
        <v/>
      </c>
      <c r="R26" s="116" t="str">
        <f t="shared" si="9"/>
        <v/>
      </c>
      <c r="S26" s="106" t="str">
        <f>IF(表示変換!T26="","",表示変換!T26)</f>
        <v/>
      </c>
      <c r="T26" s="116" t="str">
        <f t="shared" si="10"/>
        <v/>
      </c>
      <c r="U26" s="106" t="str">
        <f>IF(表示変換!U26="","",表示変換!U26)</f>
        <v/>
      </c>
      <c r="V26" s="119" t="str">
        <f t="shared" si="11"/>
        <v/>
      </c>
      <c r="W26" s="67" t="str">
        <f>IF((COUNTBLANK(H26)+COUNTBLANK(J26)+COUNTBLANK(L26)+COUNTBLANK(N26)+COUNTBLANK(P26)+COUNTBLANK(R26)+COUNTBLANK(T26)+COUNTBLANK(V26))=8,"",( IF(H26="",0,H26)+IF(J26="",0,J26)+IF(L26="",0,L26)+IF(N26="",0,N26)+IF(P26="",0,P26)+IF(R26="",0,R26)+IF(T26="",0,T26)+IF(V26="",0,V26)))</f>
        <v/>
      </c>
      <c r="X26" s="207" t="str">
        <f t="shared" si="13"/>
        <v/>
      </c>
      <c r="Z26" s="371">
        <f t="shared" si="36"/>
        <v>21</v>
      </c>
      <c r="AA26" s="368" t="str">
        <f>IF(表示変換!B26="","",表示変換!B26)</f>
        <v/>
      </c>
      <c r="AB26" s="112" t="str">
        <f>IF(表示変換!C26="","",表示変換!C26)</f>
        <v/>
      </c>
      <c r="AC26" s="368" t="str">
        <f>IF(AB26="","",DATEDIF(AB26,入力!$C$3,"Y"))</f>
        <v/>
      </c>
      <c r="AD26" s="368" t="str">
        <f ca="1">IF(表示変換!D26="","",表示変換!D26)</f>
        <v/>
      </c>
      <c r="AE26" s="368" t="str">
        <f>IF(表示変換!E26="","",表示変換!E26)</f>
        <v/>
      </c>
      <c r="AF26" s="368" t="str">
        <f>IF(表示変換!F26="","",表示変換!F26)</f>
        <v/>
      </c>
      <c r="AG26" s="368" t="str">
        <f>IF(表示変換!G26="","",表示変換!G26)</f>
        <v/>
      </c>
      <c r="AH26" s="368" t="str">
        <f>IF(表示変換!H26="","",表示変換!H26)</f>
        <v/>
      </c>
      <c r="AI26" s="83" t="str">
        <f>IF(表示変換!I26="","",表示変換!I26)</f>
        <v/>
      </c>
      <c r="AJ26" s="83" t="str">
        <f>IF(表示変換!J26="","",表示変換!J26)</f>
        <v/>
      </c>
      <c r="AK26" s="85" t="str">
        <f t="shared" si="14"/>
        <v/>
      </c>
      <c r="AL26" s="85" t="str">
        <f>IF(表示変換!L26="","",表示変換!L26)</f>
        <v/>
      </c>
      <c r="AM26" s="138" t="str">
        <f>IF(表示変換!M26="","",表示変換!M26)</f>
        <v/>
      </c>
      <c r="AN26" s="133" t="str">
        <f t="shared" si="15"/>
        <v/>
      </c>
      <c r="AO26" s="133" t="str">
        <f t="shared" si="16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7"/>
        <v/>
      </c>
      <c r="AT26" s="131"/>
      <c r="AU26" s="134">
        <f t="shared" si="37"/>
        <v>21</v>
      </c>
      <c r="AV26" s="85" t="str">
        <f t="shared" si="37"/>
        <v/>
      </c>
      <c r="AW26" s="85" t="str">
        <f t="shared" ca="1" si="37"/>
        <v/>
      </c>
      <c r="AX26" s="128" t="str">
        <f t="shared" si="37"/>
        <v/>
      </c>
      <c r="AY26" s="128" t="str">
        <f t="shared" si="37"/>
        <v/>
      </c>
      <c r="AZ26" s="128" t="str">
        <f t="shared" si="37"/>
        <v/>
      </c>
      <c r="BA26" s="128" t="str">
        <f t="shared" si="18"/>
        <v/>
      </c>
      <c r="BB26" s="60" t="str">
        <f t="shared" si="19"/>
        <v/>
      </c>
      <c r="BC26" s="61" t="str">
        <f t="shared" si="20"/>
        <v/>
      </c>
      <c r="BD26" s="62" t="str">
        <f t="shared" si="21"/>
        <v/>
      </c>
      <c r="BE26" s="61" t="str">
        <f t="shared" si="22"/>
        <v/>
      </c>
      <c r="BF26" s="62" t="str">
        <f t="shared" si="23"/>
        <v/>
      </c>
      <c r="BG26" s="64" t="str">
        <f t="shared" si="24"/>
        <v/>
      </c>
      <c r="BH26" s="63" t="str">
        <f t="shared" si="25"/>
        <v/>
      </c>
      <c r="BI26" s="65" t="str">
        <f t="shared" si="26"/>
        <v/>
      </c>
      <c r="BJ26" s="63" t="str">
        <f t="shared" si="27"/>
        <v/>
      </c>
      <c r="BK26" s="61" t="str">
        <f t="shared" si="28"/>
        <v/>
      </c>
      <c r="BL26" s="62" t="str">
        <f t="shared" si="29"/>
        <v/>
      </c>
      <c r="BM26" s="61" t="str">
        <f t="shared" si="30"/>
        <v/>
      </c>
      <c r="BN26" s="63" t="str">
        <f t="shared" si="31"/>
        <v/>
      </c>
      <c r="BO26" s="61" t="str">
        <f t="shared" si="32"/>
        <v/>
      </c>
      <c r="BP26" s="63" t="str">
        <f t="shared" si="33"/>
        <v/>
      </c>
      <c r="BQ26" s="66" t="str">
        <f t="shared" si="34"/>
        <v/>
      </c>
      <c r="BR26" s="68" t="str">
        <f t="shared" si="35"/>
        <v/>
      </c>
    </row>
    <row r="27" spans="1:70">
      <c r="A27" s="59">
        <f>IF(表示変換!A27="","",表示変換!A27)</f>
        <v>22</v>
      </c>
      <c r="B27" s="368" t="str">
        <f>IF(表示変換!B27="","",表示変換!B27)</f>
        <v/>
      </c>
      <c r="C27" s="368" t="str">
        <f ca="1">IF(表示変換!D27="","",表示変換!D27)</f>
        <v/>
      </c>
      <c r="D27" s="368" t="str">
        <f>IF(表示変換!F27="","",表示変換!F27)</f>
        <v/>
      </c>
      <c r="E27" s="83" t="str">
        <f>IF(表示変換!I27="","",表示変換!I27)</f>
        <v/>
      </c>
      <c r="F27" s="84" t="str">
        <f>IF(表示変換!J27="","",表示変換!J27)</f>
        <v/>
      </c>
      <c r="G27" s="104" t="str">
        <f>IF(表示変換!N27="","",表示変換!N27)</f>
        <v/>
      </c>
      <c r="H27" s="115" t="str">
        <f t="shared" si="4"/>
        <v/>
      </c>
      <c r="I27" s="105" t="str">
        <f>IF(表示変換!O27="","",表示変換!O27)</f>
        <v/>
      </c>
      <c r="J27" s="116" t="str">
        <f t="shared" si="5"/>
        <v/>
      </c>
      <c r="K27" s="105" t="str">
        <f>IF(表示変換!P27="","",表示変換!P27)</f>
        <v/>
      </c>
      <c r="L27" s="117" t="str">
        <f t="shared" si="6"/>
        <v/>
      </c>
      <c r="M27" s="106" t="str">
        <f>IF(表示変換!Q27="","",表示変換!Q27)</f>
        <v/>
      </c>
      <c r="N27" s="118" t="str">
        <f t="shared" si="7"/>
        <v/>
      </c>
      <c r="O27" s="106" t="str">
        <f>IF(表示変換!R27="","",表示変換!R27)</f>
        <v/>
      </c>
      <c r="P27" s="116" t="str">
        <f t="shared" si="8"/>
        <v/>
      </c>
      <c r="Q27" s="105" t="str">
        <f>IF(表示変換!S27="","",表示変換!S27)</f>
        <v/>
      </c>
      <c r="R27" s="116" t="str">
        <f t="shared" si="9"/>
        <v/>
      </c>
      <c r="S27" s="106" t="str">
        <f>IF(表示変換!T27="","",表示変換!T27)</f>
        <v/>
      </c>
      <c r="T27" s="116" t="str">
        <f t="shared" si="10"/>
        <v/>
      </c>
      <c r="U27" s="106" t="str">
        <f>IF(表示変換!U27="","",表示変換!U27)</f>
        <v/>
      </c>
      <c r="V27" s="119" t="str">
        <f t="shared" si="11"/>
        <v/>
      </c>
      <c r="W27" s="67" t="str">
        <f t="shared" si="12"/>
        <v/>
      </c>
      <c r="X27" s="207" t="str">
        <f t="shared" si="13"/>
        <v/>
      </c>
      <c r="Z27" s="371">
        <f t="shared" si="36"/>
        <v>22</v>
      </c>
      <c r="AA27" s="368" t="str">
        <f>IF(表示変換!B27="","",表示変換!B27)</f>
        <v/>
      </c>
      <c r="AB27" s="112" t="str">
        <f>IF(表示変換!C27="","",表示変換!C27)</f>
        <v/>
      </c>
      <c r="AC27" s="368" t="str">
        <f>IF(AB27="","",DATEDIF(AB27,入力!$C$3,"Y"))</f>
        <v/>
      </c>
      <c r="AD27" s="368" t="str">
        <f ca="1">IF(表示変換!D27="","",表示変換!D27)</f>
        <v/>
      </c>
      <c r="AE27" s="368" t="str">
        <f>IF(表示変換!E27="","",表示変換!E27)</f>
        <v/>
      </c>
      <c r="AF27" s="368" t="str">
        <f>IF(表示変換!F27="","",表示変換!F27)</f>
        <v/>
      </c>
      <c r="AG27" s="368" t="str">
        <f>IF(表示変換!G27="","",表示変換!G27)</f>
        <v/>
      </c>
      <c r="AH27" s="368" t="str">
        <f>IF(表示変換!H27="","",表示変換!H27)</f>
        <v/>
      </c>
      <c r="AI27" s="83" t="str">
        <f>IF(表示変換!I27="","",表示変換!I27)</f>
        <v/>
      </c>
      <c r="AJ27" s="83" t="str">
        <f>IF(表示変換!J27="","",表示変換!J27)</f>
        <v/>
      </c>
      <c r="AK27" s="85" t="str">
        <f t="shared" si="14"/>
        <v/>
      </c>
      <c r="AL27" s="85" t="str">
        <f>IF(表示変換!L27="","",表示変換!L27)</f>
        <v/>
      </c>
      <c r="AM27" s="138" t="str">
        <f>IF(表示変換!M27="","",表示変換!M27)</f>
        <v/>
      </c>
      <c r="AN27" s="133" t="str">
        <f t="shared" si="15"/>
        <v/>
      </c>
      <c r="AO27" s="133" t="str">
        <f t="shared" si="16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7"/>
        <v/>
      </c>
      <c r="AT27" s="131"/>
      <c r="AU27" s="134">
        <f t="shared" si="37"/>
        <v>22</v>
      </c>
      <c r="AV27" s="85" t="str">
        <f t="shared" si="37"/>
        <v/>
      </c>
      <c r="AW27" s="85" t="str">
        <f t="shared" ca="1" si="37"/>
        <v/>
      </c>
      <c r="AX27" s="128" t="str">
        <f t="shared" si="37"/>
        <v/>
      </c>
      <c r="AY27" s="128" t="str">
        <f t="shared" si="37"/>
        <v/>
      </c>
      <c r="AZ27" s="128" t="str">
        <f t="shared" si="37"/>
        <v/>
      </c>
      <c r="BA27" s="128" t="str">
        <f t="shared" si="18"/>
        <v/>
      </c>
      <c r="BB27" s="60" t="str">
        <f t="shared" si="19"/>
        <v/>
      </c>
      <c r="BC27" s="61" t="str">
        <f t="shared" si="20"/>
        <v/>
      </c>
      <c r="BD27" s="62" t="str">
        <f t="shared" si="21"/>
        <v/>
      </c>
      <c r="BE27" s="61" t="str">
        <f t="shared" si="22"/>
        <v/>
      </c>
      <c r="BF27" s="62" t="str">
        <f t="shared" si="23"/>
        <v/>
      </c>
      <c r="BG27" s="64" t="str">
        <f t="shared" si="24"/>
        <v/>
      </c>
      <c r="BH27" s="63" t="str">
        <f t="shared" si="25"/>
        <v/>
      </c>
      <c r="BI27" s="65" t="str">
        <f t="shared" si="26"/>
        <v/>
      </c>
      <c r="BJ27" s="63" t="str">
        <f t="shared" si="27"/>
        <v/>
      </c>
      <c r="BK27" s="61" t="str">
        <f t="shared" si="28"/>
        <v/>
      </c>
      <c r="BL27" s="62" t="str">
        <f t="shared" si="29"/>
        <v/>
      </c>
      <c r="BM27" s="61" t="str">
        <f t="shared" si="30"/>
        <v/>
      </c>
      <c r="BN27" s="63" t="str">
        <f t="shared" si="31"/>
        <v/>
      </c>
      <c r="BO27" s="61" t="str">
        <f t="shared" si="32"/>
        <v/>
      </c>
      <c r="BP27" s="63" t="str">
        <f t="shared" si="33"/>
        <v/>
      </c>
      <c r="BQ27" s="66" t="str">
        <f t="shared" si="34"/>
        <v/>
      </c>
      <c r="BR27" s="68" t="str">
        <f t="shared" si="35"/>
        <v/>
      </c>
    </row>
    <row r="28" spans="1:70">
      <c r="A28" s="59">
        <f>IF(表示変換!A28="","",表示変換!A28)</f>
        <v>23</v>
      </c>
      <c r="B28" s="368" t="str">
        <f>IF(表示変換!B28="","",表示変換!B28)</f>
        <v/>
      </c>
      <c r="C28" s="368" t="str">
        <f ca="1">IF(表示変換!D28="","",表示変換!D28)</f>
        <v/>
      </c>
      <c r="D28" s="368" t="str">
        <f>IF(表示変換!F28="","",表示変換!F28)</f>
        <v/>
      </c>
      <c r="E28" s="83" t="str">
        <f>IF(表示変換!I28="","",表示変換!I28)</f>
        <v/>
      </c>
      <c r="F28" s="84" t="str">
        <f>IF(表示変換!J28="","",表示変換!J28)</f>
        <v/>
      </c>
      <c r="G28" s="104" t="str">
        <f>IF(表示変換!N28="","",表示変換!N28)</f>
        <v/>
      </c>
      <c r="H28" s="115" t="str">
        <f t="shared" si="4"/>
        <v/>
      </c>
      <c r="I28" s="105" t="str">
        <f>IF(表示変換!O28="","",表示変換!O28)</f>
        <v/>
      </c>
      <c r="J28" s="116" t="str">
        <f t="shared" si="5"/>
        <v/>
      </c>
      <c r="K28" s="105" t="str">
        <f>IF(表示変換!P28="","",表示変換!P28)</f>
        <v/>
      </c>
      <c r="L28" s="117" t="str">
        <f t="shared" si="6"/>
        <v/>
      </c>
      <c r="M28" s="106" t="str">
        <f>IF(表示変換!Q28="","",表示変換!Q28)</f>
        <v/>
      </c>
      <c r="N28" s="118" t="str">
        <f t="shared" si="7"/>
        <v/>
      </c>
      <c r="O28" s="106" t="str">
        <f>IF(表示変換!R28="","",表示変換!R28)</f>
        <v/>
      </c>
      <c r="P28" s="116" t="str">
        <f t="shared" si="8"/>
        <v/>
      </c>
      <c r="Q28" s="105" t="str">
        <f>IF(表示変換!S28="","",表示変換!S28)</f>
        <v/>
      </c>
      <c r="R28" s="116" t="str">
        <f t="shared" si="9"/>
        <v/>
      </c>
      <c r="S28" s="106" t="str">
        <f>IF(表示変換!T28="","",表示変換!T28)</f>
        <v/>
      </c>
      <c r="T28" s="116" t="str">
        <f t="shared" si="10"/>
        <v/>
      </c>
      <c r="U28" s="106" t="str">
        <f>IF(表示変換!U28="","",表示変換!U28)</f>
        <v/>
      </c>
      <c r="V28" s="119" t="str">
        <f t="shared" si="11"/>
        <v/>
      </c>
      <c r="W28" s="67" t="str">
        <f t="shared" si="12"/>
        <v/>
      </c>
      <c r="X28" s="207" t="str">
        <f t="shared" si="13"/>
        <v/>
      </c>
      <c r="Z28" s="371">
        <f t="shared" si="36"/>
        <v>23</v>
      </c>
      <c r="AA28" s="368" t="str">
        <f>IF(表示変換!B28="","",表示変換!B28)</f>
        <v/>
      </c>
      <c r="AB28" s="112" t="str">
        <f>IF(表示変換!C28="","",表示変換!C28)</f>
        <v/>
      </c>
      <c r="AC28" s="368" t="str">
        <f>IF(AB28="","",DATEDIF(AB28,入力!$C$3,"Y"))</f>
        <v/>
      </c>
      <c r="AD28" s="368" t="str">
        <f ca="1">IF(表示変換!D28="","",表示変換!D28)</f>
        <v/>
      </c>
      <c r="AE28" s="368" t="str">
        <f>IF(表示変換!E28="","",表示変換!E28)</f>
        <v/>
      </c>
      <c r="AF28" s="368" t="str">
        <f>IF(表示変換!F28="","",表示変換!F28)</f>
        <v/>
      </c>
      <c r="AG28" s="368" t="str">
        <f>IF(表示変換!G28="","",表示変換!G28)</f>
        <v/>
      </c>
      <c r="AH28" s="368" t="str">
        <f>IF(表示変換!H28="","",表示変換!H28)</f>
        <v/>
      </c>
      <c r="AI28" s="83" t="str">
        <f>IF(表示変換!I28="","",表示変換!I28)</f>
        <v/>
      </c>
      <c r="AJ28" s="83" t="str">
        <f>IF(表示変換!J28="","",表示変換!J28)</f>
        <v/>
      </c>
      <c r="AK28" s="85" t="str">
        <f t="shared" si="14"/>
        <v/>
      </c>
      <c r="AL28" s="85" t="str">
        <f>IF(表示変換!L28="","",表示変換!L28)</f>
        <v/>
      </c>
      <c r="AM28" s="138" t="str">
        <f>IF(表示変換!M28="","",表示変換!M28)</f>
        <v/>
      </c>
      <c r="AN28" s="133" t="str">
        <f t="shared" si="15"/>
        <v/>
      </c>
      <c r="AO28" s="133" t="str">
        <f t="shared" si="16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7"/>
        <v/>
      </c>
      <c r="AT28" s="131"/>
      <c r="AU28" s="134">
        <f t="shared" si="37"/>
        <v>23</v>
      </c>
      <c r="AV28" s="85" t="str">
        <f t="shared" si="37"/>
        <v/>
      </c>
      <c r="AW28" s="85" t="str">
        <f t="shared" ca="1" si="37"/>
        <v/>
      </c>
      <c r="AX28" s="128" t="str">
        <f t="shared" si="37"/>
        <v/>
      </c>
      <c r="AY28" s="128" t="str">
        <f t="shared" si="37"/>
        <v/>
      </c>
      <c r="AZ28" s="128" t="str">
        <f t="shared" si="37"/>
        <v/>
      </c>
      <c r="BA28" s="128" t="str">
        <f t="shared" si="18"/>
        <v/>
      </c>
      <c r="BB28" s="60" t="str">
        <f t="shared" si="19"/>
        <v/>
      </c>
      <c r="BC28" s="61" t="str">
        <f t="shared" si="20"/>
        <v/>
      </c>
      <c r="BD28" s="62" t="str">
        <f t="shared" si="21"/>
        <v/>
      </c>
      <c r="BE28" s="61" t="str">
        <f t="shared" si="22"/>
        <v/>
      </c>
      <c r="BF28" s="62" t="str">
        <f t="shared" si="23"/>
        <v/>
      </c>
      <c r="BG28" s="64" t="str">
        <f t="shared" si="24"/>
        <v/>
      </c>
      <c r="BH28" s="63" t="str">
        <f t="shared" si="25"/>
        <v/>
      </c>
      <c r="BI28" s="65" t="str">
        <f t="shared" si="26"/>
        <v/>
      </c>
      <c r="BJ28" s="63" t="str">
        <f t="shared" si="27"/>
        <v/>
      </c>
      <c r="BK28" s="61" t="str">
        <f t="shared" si="28"/>
        <v/>
      </c>
      <c r="BL28" s="62" t="str">
        <f t="shared" si="29"/>
        <v/>
      </c>
      <c r="BM28" s="61" t="str">
        <f t="shared" si="30"/>
        <v/>
      </c>
      <c r="BN28" s="63" t="str">
        <f t="shared" si="31"/>
        <v/>
      </c>
      <c r="BO28" s="61" t="str">
        <f t="shared" si="32"/>
        <v/>
      </c>
      <c r="BP28" s="63" t="str">
        <f t="shared" si="33"/>
        <v/>
      </c>
      <c r="BQ28" s="66" t="str">
        <f t="shared" si="34"/>
        <v/>
      </c>
      <c r="BR28" s="68" t="str">
        <f t="shared" si="35"/>
        <v/>
      </c>
    </row>
    <row r="29" spans="1:70">
      <c r="A29" s="59">
        <f>IF(表示変換!A29="","",表示変換!A29)</f>
        <v>24</v>
      </c>
      <c r="B29" s="368" t="str">
        <f>IF(表示変換!B29="","",表示変換!B29)</f>
        <v/>
      </c>
      <c r="C29" s="368" t="str">
        <f ca="1">IF(表示変換!D29="","",表示変換!D29)</f>
        <v/>
      </c>
      <c r="D29" s="368" t="str">
        <f>IF(表示変換!F29="","",表示変換!F29)</f>
        <v/>
      </c>
      <c r="E29" s="83" t="str">
        <f>IF(表示変換!I29="","",表示変換!I29)</f>
        <v/>
      </c>
      <c r="F29" s="84" t="str">
        <f>IF(表示変換!J29="","",表示変換!J29)</f>
        <v/>
      </c>
      <c r="G29" s="104" t="str">
        <f>IF(表示変換!N29="","",表示変換!N29)</f>
        <v/>
      </c>
      <c r="H29" s="115" t="str">
        <f t="shared" si="4"/>
        <v/>
      </c>
      <c r="I29" s="105" t="str">
        <f>IF(表示変換!O29="","",表示変換!O29)</f>
        <v/>
      </c>
      <c r="J29" s="116" t="str">
        <f t="shared" si="5"/>
        <v/>
      </c>
      <c r="K29" s="105" t="str">
        <f>IF(表示変換!P29="","",表示変換!P29)</f>
        <v/>
      </c>
      <c r="L29" s="117" t="str">
        <f t="shared" si="6"/>
        <v/>
      </c>
      <c r="M29" s="106" t="str">
        <f>IF(表示変換!Q29="","",表示変換!Q29)</f>
        <v/>
      </c>
      <c r="N29" s="118" t="str">
        <f t="shared" si="7"/>
        <v/>
      </c>
      <c r="O29" s="106" t="str">
        <f>IF(表示変換!R29="","",表示変換!R29)</f>
        <v/>
      </c>
      <c r="P29" s="116" t="str">
        <f t="shared" si="8"/>
        <v/>
      </c>
      <c r="Q29" s="105" t="str">
        <f>IF(表示変換!S29="","",表示変換!S29)</f>
        <v/>
      </c>
      <c r="R29" s="116" t="str">
        <f t="shared" si="9"/>
        <v/>
      </c>
      <c r="S29" s="106" t="str">
        <f>IF(表示変換!T29="","",表示変換!T29)</f>
        <v/>
      </c>
      <c r="T29" s="116" t="str">
        <f t="shared" si="10"/>
        <v/>
      </c>
      <c r="U29" s="106" t="str">
        <f>IF(表示変換!U29="","",表示変換!U29)</f>
        <v/>
      </c>
      <c r="V29" s="119" t="str">
        <f t="shared" si="11"/>
        <v/>
      </c>
      <c r="W29" s="67" t="str">
        <f t="shared" si="12"/>
        <v/>
      </c>
      <c r="X29" s="207" t="str">
        <f t="shared" si="13"/>
        <v/>
      </c>
      <c r="Z29" s="371">
        <f t="shared" si="36"/>
        <v>24</v>
      </c>
      <c r="AA29" s="368" t="str">
        <f>IF(表示変換!B29="","",表示変換!B29)</f>
        <v/>
      </c>
      <c r="AB29" s="112" t="str">
        <f>IF(表示変換!C29="","",表示変換!C29)</f>
        <v/>
      </c>
      <c r="AC29" s="368" t="str">
        <f>IF(AB29="","",DATEDIF(AB29,入力!$C$3,"Y"))</f>
        <v/>
      </c>
      <c r="AD29" s="368" t="str">
        <f ca="1">IF(表示変換!D29="","",表示変換!D29)</f>
        <v/>
      </c>
      <c r="AE29" s="368" t="str">
        <f>IF(表示変換!E29="","",表示変換!E29)</f>
        <v/>
      </c>
      <c r="AF29" s="368" t="str">
        <f>IF(表示変換!F29="","",表示変換!F29)</f>
        <v/>
      </c>
      <c r="AG29" s="368" t="str">
        <f>IF(表示変換!G29="","",表示変換!G29)</f>
        <v/>
      </c>
      <c r="AH29" s="368" t="str">
        <f>IF(表示変換!H29="","",表示変換!H29)</f>
        <v/>
      </c>
      <c r="AI29" s="83" t="str">
        <f>IF(表示変換!I29="","",表示変換!I29)</f>
        <v/>
      </c>
      <c r="AJ29" s="83" t="str">
        <f>IF(表示変換!J29="","",表示変換!J29)</f>
        <v/>
      </c>
      <c r="AK29" s="85" t="str">
        <f t="shared" si="14"/>
        <v/>
      </c>
      <c r="AL29" s="85" t="str">
        <f>IF(表示変換!L29="","",表示変換!L29)</f>
        <v/>
      </c>
      <c r="AM29" s="138" t="str">
        <f>IF(表示変換!M29="","",表示変換!M29)</f>
        <v/>
      </c>
      <c r="AN29" s="133" t="str">
        <f t="shared" si="15"/>
        <v/>
      </c>
      <c r="AO29" s="133" t="str">
        <f t="shared" si="16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7"/>
        <v/>
      </c>
      <c r="AT29" s="131"/>
      <c r="AU29" s="134">
        <f t="shared" si="37"/>
        <v>24</v>
      </c>
      <c r="AV29" s="85" t="str">
        <f t="shared" si="37"/>
        <v/>
      </c>
      <c r="AW29" s="85" t="str">
        <f t="shared" ca="1" si="37"/>
        <v/>
      </c>
      <c r="AX29" s="128" t="str">
        <f t="shared" si="37"/>
        <v/>
      </c>
      <c r="AY29" s="128" t="str">
        <f t="shared" si="37"/>
        <v/>
      </c>
      <c r="AZ29" s="128" t="str">
        <f t="shared" si="37"/>
        <v/>
      </c>
      <c r="BA29" s="128" t="str">
        <f t="shared" si="18"/>
        <v/>
      </c>
      <c r="BB29" s="60" t="str">
        <f t="shared" si="19"/>
        <v/>
      </c>
      <c r="BC29" s="61" t="str">
        <f t="shared" si="20"/>
        <v/>
      </c>
      <c r="BD29" s="62" t="str">
        <f t="shared" si="21"/>
        <v/>
      </c>
      <c r="BE29" s="61" t="str">
        <f t="shared" si="22"/>
        <v/>
      </c>
      <c r="BF29" s="62" t="str">
        <f t="shared" si="23"/>
        <v/>
      </c>
      <c r="BG29" s="64" t="str">
        <f t="shared" si="24"/>
        <v/>
      </c>
      <c r="BH29" s="63" t="str">
        <f t="shared" si="25"/>
        <v/>
      </c>
      <c r="BI29" s="65" t="str">
        <f t="shared" si="26"/>
        <v/>
      </c>
      <c r="BJ29" s="63" t="str">
        <f t="shared" si="27"/>
        <v/>
      </c>
      <c r="BK29" s="61" t="str">
        <f t="shared" si="28"/>
        <v/>
      </c>
      <c r="BL29" s="62" t="str">
        <f t="shared" si="29"/>
        <v/>
      </c>
      <c r="BM29" s="61" t="str">
        <f t="shared" si="30"/>
        <v/>
      </c>
      <c r="BN29" s="63" t="str">
        <f t="shared" si="31"/>
        <v/>
      </c>
      <c r="BO29" s="61" t="str">
        <f t="shared" si="32"/>
        <v/>
      </c>
      <c r="BP29" s="63" t="str">
        <f t="shared" si="33"/>
        <v/>
      </c>
      <c r="BQ29" s="66" t="str">
        <f t="shared" si="34"/>
        <v/>
      </c>
      <c r="BR29" s="68" t="str">
        <f t="shared" si="35"/>
        <v/>
      </c>
    </row>
    <row r="30" spans="1:70">
      <c r="A30" s="59">
        <f>IF(表示変換!A30="","",表示変換!A30)</f>
        <v>25</v>
      </c>
      <c r="B30" s="368" t="str">
        <f>IF(表示変換!B30="","",表示変換!B30)</f>
        <v/>
      </c>
      <c r="C30" s="368" t="str">
        <f ca="1">IF(表示変換!D30="","",表示変換!D30)</f>
        <v/>
      </c>
      <c r="D30" s="368" t="str">
        <f>IF(表示変換!F30="","",表示変換!F30)</f>
        <v/>
      </c>
      <c r="E30" s="83" t="str">
        <f>IF(表示変換!I30="","",表示変換!I30)</f>
        <v/>
      </c>
      <c r="F30" s="84" t="str">
        <f>IF(表示変換!J30="","",表示変換!J30)</f>
        <v/>
      </c>
      <c r="G30" s="104" t="str">
        <f>IF(表示変換!N30="","",表示変換!N30)</f>
        <v/>
      </c>
      <c r="H30" s="115" t="str">
        <f t="shared" si="4"/>
        <v/>
      </c>
      <c r="I30" s="105" t="str">
        <f>IF(表示変換!O30="","",表示変換!O30)</f>
        <v/>
      </c>
      <c r="J30" s="116" t="str">
        <f t="shared" si="5"/>
        <v/>
      </c>
      <c r="K30" s="105" t="str">
        <f>IF(表示変換!P30="","",表示変換!P30)</f>
        <v/>
      </c>
      <c r="L30" s="117" t="str">
        <f t="shared" si="6"/>
        <v/>
      </c>
      <c r="M30" s="106" t="str">
        <f>IF(表示変換!Q30="","",表示変換!Q30)</f>
        <v/>
      </c>
      <c r="N30" s="118" t="str">
        <f t="shared" si="7"/>
        <v/>
      </c>
      <c r="O30" s="106" t="str">
        <f>IF(表示変換!R30="","",表示変換!R30)</f>
        <v/>
      </c>
      <c r="P30" s="116" t="str">
        <f t="shared" si="8"/>
        <v/>
      </c>
      <c r="Q30" s="105" t="str">
        <f>IF(表示変換!S30="","",表示変換!S30)</f>
        <v/>
      </c>
      <c r="R30" s="116" t="str">
        <f t="shared" si="9"/>
        <v/>
      </c>
      <c r="S30" s="106" t="str">
        <f>IF(表示変換!T30="","",表示変換!T30)</f>
        <v/>
      </c>
      <c r="T30" s="116" t="str">
        <f t="shared" si="10"/>
        <v/>
      </c>
      <c r="U30" s="106" t="str">
        <f>IF(表示変換!U30="","",表示変換!U30)</f>
        <v/>
      </c>
      <c r="V30" s="119" t="str">
        <f t="shared" si="11"/>
        <v/>
      </c>
      <c r="W30" s="67" t="str">
        <f t="shared" si="12"/>
        <v/>
      </c>
      <c r="X30" s="207" t="str">
        <f t="shared" si="13"/>
        <v/>
      </c>
      <c r="Z30" s="371">
        <f t="shared" si="36"/>
        <v>25</v>
      </c>
      <c r="AA30" s="368" t="str">
        <f>IF(表示変換!B30="","",表示変換!B30)</f>
        <v/>
      </c>
      <c r="AB30" s="112" t="str">
        <f>IF(表示変換!C30="","",表示変換!C30)</f>
        <v/>
      </c>
      <c r="AC30" s="368" t="str">
        <f>IF(AB30="","",DATEDIF(AB30,入力!$C$3,"Y"))</f>
        <v/>
      </c>
      <c r="AD30" s="368" t="str">
        <f ca="1">IF(表示変換!D30="","",表示変換!D30)</f>
        <v/>
      </c>
      <c r="AE30" s="368" t="str">
        <f>IF(表示変換!E30="","",表示変換!E30)</f>
        <v/>
      </c>
      <c r="AF30" s="368" t="str">
        <f>IF(表示変換!F30="","",表示変換!F30)</f>
        <v/>
      </c>
      <c r="AG30" s="368" t="str">
        <f>IF(表示変換!G30="","",表示変換!G30)</f>
        <v/>
      </c>
      <c r="AH30" s="368" t="str">
        <f>IF(表示変換!H30="","",表示変換!H30)</f>
        <v/>
      </c>
      <c r="AI30" s="83" t="str">
        <f>IF(表示変換!I30="","",表示変換!I30)</f>
        <v/>
      </c>
      <c r="AJ30" s="83" t="str">
        <f>IF(表示変換!J30="","",表示変換!J30)</f>
        <v/>
      </c>
      <c r="AK30" s="85" t="str">
        <f t="shared" si="14"/>
        <v/>
      </c>
      <c r="AL30" s="85" t="str">
        <f>IF(表示変換!L30="","",表示変換!L30)</f>
        <v/>
      </c>
      <c r="AM30" s="138" t="str">
        <f>IF(表示変換!M30="","",表示変換!M30)</f>
        <v/>
      </c>
      <c r="AN30" s="133" t="str">
        <f t="shared" si="15"/>
        <v/>
      </c>
      <c r="AO30" s="133" t="str">
        <f t="shared" si="16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7"/>
        <v/>
      </c>
      <c r="AT30" s="131"/>
      <c r="AU30" s="134">
        <f t="shared" si="37"/>
        <v>25</v>
      </c>
      <c r="AV30" s="85" t="str">
        <f t="shared" si="37"/>
        <v/>
      </c>
      <c r="AW30" s="85" t="str">
        <f t="shared" ca="1" si="37"/>
        <v/>
      </c>
      <c r="AX30" s="128" t="str">
        <f t="shared" si="37"/>
        <v/>
      </c>
      <c r="AY30" s="128" t="str">
        <f t="shared" si="37"/>
        <v/>
      </c>
      <c r="AZ30" s="128" t="str">
        <f t="shared" si="37"/>
        <v/>
      </c>
      <c r="BA30" s="128" t="str">
        <f t="shared" si="18"/>
        <v/>
      </c>
      <c r="BB30" s="60" t="str">
        <f t="shared" si="19"/>
        <v/>
      </c>
      <c r="BC30" s="61" t="str">
        <f t="shared" si="20"/>
        <v/>
      </c>
      <c r="BD30" s="62" t="str">
        <f t="shared" si="21"/>
        <v/>
      </c>
      <c r="BE30" s="61" t="str">
        <f t="shared" si="22"/>
        <v/>
      </c>
      <c r="BF30" s="62" t="str">
        <f t="shared" si="23"/>
        <v/>
      </c>
      <c r="BG30" s="64" t="str">
        <f t="shared" si="24"/>
        <v/>
      </c>
      <c r="BH30" s="63" t="str">
        <f t="shared" si="25"/>
        <v/>
      </c>
      <c r="BI30" s="65" t="str">
        <f t="shared" si="26"/>
        <v/>
      </c>
      <c r="BJ30" s="63" t="str">
        <f t="shared" si="27"/>
        <v/>
      </c>
      <c r="BK30" s="61" t="str">
        <f t="shared" si="28"/>
        <v/>
      </c>
      <c r="BL30" s="62" t="str">
        <f t="shared" si="29"/>
        <v/>
      </c>
      <c r="BM30" s="61" t="str">
        <f t="shared" si="30"/>
        <v/>
      </c>
      <c r="BN30" s="63" t="str">
        <f t="shared" si="31"/>
        <v/>
      </c>
      <c r="BO30" s="61" t="str">
        <f t="shared" si="32"/>
        <v/>
      </c>
      <c r="BP30" s="63" t="str">
        <f t="shared" si="33"/>
        <v/>
      </c>
      <c r="BQ30" s="66" t="str">
        <f t="shared" si="34"/>
        <v/>
      </c>
      <c r="BR30" s="68" t="str">
        <f t="shared" si="35"/>
        <v/>
      </c>
    </row>
    <row r="31" spans="1:70">
      <c r="A31" s="59">
        <f>IF(表示変換!A31="","",表示変換!A31)</f>
        <v>26</v>
      </c>
      <c r="B31" s="368" t="str">
        <f>IF(表示変換!B31="","",表示変換!B31)</f>
        <v/>
      </c>
      <c r="C31" s="368" t="str">
        <f ca="1">IF(表示変換!D31="","",表示変換!D31)</f>
        <v/>
      </c>
      <c r="D31" s="368" t="str">
        <f>IF(表示変換!F31="","",表示変換!F31)</f>
        <v/>
      </c>
      <c r="E31" s="83" t="str">
        <f>IF(表示変換!I31="","",表示変換!I31)</f>
        <v/>
      </c>
      <c r="F31" s="84" t="str">
        <f>IF(表示変換!J31="","",表示変換!J31)</f>
        <v/>
      </c>
      <c r="G31" s="104" t="str">
        <f>IF(表示変換!N31="","",表示変換!N31)</f>
        <v/>
      </c>
      <c r="H31" s="115" t="str">
        <f t="shared" si="4"/>
        <v/>
      </c>
      <c r="I31" s="105" t="str">
        <f>IF(表示変換!O31="","",表示変換!O31)</f>
        <v/>
      </c>
      <c r="J31" s="116" t="str">
        <f t="shared" si="5"/>
        <v/>
      </c>
      <c r="K31" s="105" t="str">
        <f>IF(表示変換!P31="","",表示変換!P31)</f>
        <v/>
      </c>
      <c r="L31" s="117" t="str">
        <f t="shared" si="6"/>
        <v/>
      </c>
      <c r="M31" s="106" t="str">
        <f>IF(表示変換!Q31="","",表示変換!Q31)</f>
        <v/>
      </c>
      <c r="N31" s="118" t="str">
        <f t="shared" si="7"/>
        <v/>
      </c>
      <c r="O31" s="106" t="str">
        <f>IF(表示変換!R31="","",表示変換!R31)</f>
        <v/>
      </c>
      <c r="P31" s="116" t="str">
        <f t="shared" si="8"/>
        <v/>
      </c>
      <c r="Q31" s="105" t="str">
        <f>IF(表示変換!S31="","",表示変換!S31)</f>
        <v/>
      </c>
      <c r="R31" s="116" t="str">
        <f t="shared" si="9"/>
        <v/>
      </c>
      <c r="S31" s="106" t="str">
        <f>IF(表示変換!T31="","",表示変換!T31)</f>
        <v/>
      </c>
      <c r="T31" s="116" t="str">
        <f t="shared" si="10"/>
        <v/>
      </c>
      <c r="U31" s="106" t="str">
        <f>IF(表示変換!U31="","",表示変換!U31)</f>
        <v/>
      </c>
      <c r="V31" s="119" t="str">
        <f t="shared" si="11"/>
        <v/>
      </c>
      <c r="W31" s="67" t="str">
        <f t="shared" si="12"/>
        <v/>
      </c>
      <c r="X31" s="207" t="str">
        <f t="shared" si="13"/>
        <v/>
      </c>
      <c r="Z31" s="371">
        <f t="shared" si="36"/>
        <v>26</v>
      </c>
      <c r="AA31" s="368" t="str">
        <f>IF(表示変換!B31="","",表示変換!B31)</f>
        <v/>
      </c>
      <c r="AB31" s="112" t="str">
        <f>IF(表示変換!C31="","",表示変換!C31)</f>
        <v/>
      </c>
      <c r="AC31" s="368" t="str">
        <f>IF(AB31="","",DATEDIF(AB31,入力!$C$3,"Y"))</f>
        <v/>
      </c>
      <c r="AD31" s="368" t="str">
        <f ca="1">IF(表示変換!D31="","",表示変換!D31)</f>
        <v/>
      </c>
      <c r="AE31" s="368" t="str">
        <f>IF(表示変換!E31="","",表示変換!E31)</f>
        <v/>
      </c>
      <c r="AF31" s="368" t="str">
        <f>IF(表示変換!F31="","",表示変換!F31)</f>
        <v/>
      </c>
      <c r="AG31" s="368" t="str">
        <f>IF(表示変換!G31="","",表示変換!G31)</f>
        <v/>
      </c>
      <c r="AH31" s="368" t="str">
        <f>IF(表示変換!H31="","",表示変換!H31)</f>
        <v/>
      </c>
      <c r="AI31" s="83" t="str">
        <f>IF(表示変換!I31="","",表示変換!I31)</f>
        <v/>
      </c>
      <c r="AJ31" s="83" t="str">
        <f>IF(表示変換!J31="","",表示変換!J31)</f>
        <v/>
      </c>
      <c r="AK31" s="85" t="str">
        <f t="shared" si="14"/>
        <v/>
      </c>
      <c r="AL31" s="85" t="str">
        <f>IF(表示変換!L31="","",表示変換!L31)</f>
        <v/>
      </c>
      <c r="AM31" s="138" t="str">
        <f>IF(表示変換!M31="","",表示変換!M31)</f>
        <v/>
      </c>
      <c r="AN31" s="133" t="str">
        <f t="shared" si="15"/>
        <v/>
      </c>
      <c r="AO31" s="133" t="str">
        <f t="shared" si="16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7"/>
        <v/>
      </c>
      <c r="AT31" s="131"/>
      <c r="AU31" s="134">
        <f t="shared" si="37"/>
        <v>26</v>
      </c>
      <c r="AV31" s="85" t="str">
        <f t="shared" si="37"/>
        <v/>
      </c>
      <c r="AW31" s="85" t="str">
        <f t="shared" ca="1" si="37"/>
        <v/>
      </c>
      <c r="AX31" s="128" t="str">
        <f t="shared" si="37"/>
        <v/>
      </c>
      <c r="AY31" s="128" t="str">
        <f t="shared" si="37"/>
        <v/>
      </c>
      <c r="AZ31" s="128" t="str">
        <f t="shared" si="37"/>
        <v/>
      </c>
      <c r="BA31" s="128" t="str">
        <f t="shared" si="18"/>
        <v/>
      </c>
      <c r="BB31" s="60" t="str">
        <f t="shared" si="19"/>
        <v/>
      </c>
      <c r="BC31" s="61" t="str">
        <f t="shared" si="20"/>
        <v/>
      </c>
      <c r="BD31" s="62" t="str">
        <f t="shared" si="21"/>
        <v/>
      </c>
      <c r="BE31" s="61" t="str">
        <f t="shared" si="22"/>
        <v/>
      </c>
      <c r="BF31" s="62" t="str">
        <f t="shared" si="23"/>
        <v/>
      </c>
      <c r="BG31" s="64" t="str">
        <f t="shared" si="24"/>
        <v/>
      </c>
      <c r="BH31" s="63" t="str">
        <f t="shared" si="25"/>
        <v/>
      </c>
      <c r="BI31" s="65" t="str">
        <f t="shared" si="26"/>
        <v/>
      </c>
      <c r="BJ31" s="63" t="str">
        <f t="shared" si="27"/>
        <v/>
      </c>
      <c r="BK31" s="61" t="str">
        <f t="shared" si="28"/>
        <v/>
      </c>
      <c r="BL31" s="62" t="str">
        <f t="shared" si="29"/>
        <v/>
      </c>
      <c r="BM31" s="61" t="str">
        <f t="shared" si="30"/>
        <v/>
      </c>
      <c r="BN31" s="63" t="str">
        <f t="shared" si="31"/>
        <v/>
      </c>
      <c r="BO31" s="61" t="str">
        <f t="shared" si="32"/>
        <v/>
      </c>
      <c r="BP31" s="63" t="str">
        <f t="shared" si="33"/>
        <v/>
      </c>
      <c r="BQ31" s="66" t="str">
        <f t="shared" si="34"/>
        <v/>
      </c>
      <c r="BR31" s="68" t="str">
        <f t="shared" si="35"/>
        <v/>
      </c>
    </row>
    <row r="32" spans="1:70">
      <c r="A32" s="59">
        <f>IF(表示変換!A32="","",表示変換!A32)</f>
        <v>27</v>
      </c>
      <c r="B32" s="368" t="str">
        <f>IF(表示変換!B32="","",表示変換!B32)</f>
        <v/>
      </c>
      <c r="C32" s="368" t="str">
        <f ca="1">IF(表示変換!D32="","",表示変換!D32)</f>
        <v/>
      </c>
      <c r="D32" s="368" t="str">
        <f>IF(表示変換!F32="","",表示変換!F32)</f>
        <v/>
      </c>
      <c r="E32" s="83" t="str">
        <f>IF(表示変換!I32="","",表示変換!I32)</f>
        <v/>
      </c>
      <c r="F32" s="84" t="str">
        <f>IF(表示変換!J32="","",表示変換!J32)</f>
        <v/>
      </c>
      <c r="G32" s="104" t="str">
        <f>IF(表示変換!N32="","",表示変換!N32)</f>
        <v/>
      </c>
      <c r="H32" s="115" t="str">
        <f t="shared" si="4"/>
        <v/>
      </c>
      <c r="I32" s="105" t="str">
        <f>IF(表示変換!O32="","",表示変換!O32)</f>
        <v/>
      </c>
      <c r="J32" s="116" t="str">
        <f t="shared" si="5"/>
        <v/>
      </c>
      <c r="K32" s="105" t="str">
        <f>IF(表示変換!P32="","",表示変換!P32)</f>
        <v/>
      </c>
      <c r="L32" s="117" t="str">
        <f t="shared" si="6"/>
        <v/>
      </c>
      <c r="M32" s="106" t="str">
        <f>IF(表示変換!Q32="","",表示変換!Q32)</f>
        <v/>
      </c>
      <c r="N32" s="118" t="str">
        <f t="shared" si="7"/>
        <v/>
      </c>
      <c r="O32" s="106" t="str">
        <f>IF(表示変換!R32="","",表示変換!R32)</f>
        <v/>
      </c>
      <c r="P32" s="116" t="str">
        <f t="shared" si="8"/>
        <v/>
      </c>
      <c r="Q32" s="105" t="str">
        <f>IF(表示変換!S32="","",表示変換!S32)</f>
        <v/>
      </c>
      <c r="R32" s="116" t="str">
        <f t="shared" si="9"/>
        <v/>
      </c>
      <c r="S32" s="106" t="str">
        <f>IF(表示変換!T32="","",表示変換!T32)</f>
        <v/>
      </c>
      <c r="T32" s="116" t="str">
        <f t="shared" si="10"/>
        <v/>
      </c>
      <c r="U32" s="106" t="str">
        <f>IF(表示変換!U32="","",表示変換!U32)</f>
        <v/>
      </c>
      <c r="V32" s="119" t="str">
        <f t="shared" si="11"/>
        <v/>
      </c>
      <c r="W32" s="67" t="str">
        <f t="shared" si="12"/>
        <v/>
      </c>
      <c r="X32" s="207" t="str">
        <f t="shared" si="13"/>
        <v/>
      </c>
      <c r="Z32" s="371">
        <f t="shared" si="36"/>
        <v>27</v>
      </c>
      <c r="AA32" s="368" t="str">
        <f>IF(表示変換!B32="","",表示変換!B32)</f>
        <v/>
      </c>
      <c r="AB32" s="112" t="str">
        <f>IF(表示変換!C32="","",表示変換!C32)</f>
        <v/>
      </c>
      <c r="AC32" s="368" t="str">
        <f>IF(AB32="","",DATEDIF(AB32,入力!$C$3,"Y"))</f>
        <v/>
      </c>
      <c r="AD32" s="368" t="str">
        <f ca="1">IF(表示変換!D32="","",表示変換!D32)</f>
        <v/>
      </c>
      <c r="AE32" s="368" t="str">
        <f>IF(表示変換!E32="","",表示変換!E32)</f>
        <v/>
      </c>
      <c r="AF32" s="368" t="str">
        <f>IF(表示変換!F32="","",表示変換!F32)</f>
        <v/>
      </c>
      <c r="AG32" s="368" t="str">
        <f>IF(表示変換!G32="","",表示変換!G32)</f>
        <v/>
      </c>
      <c r="AH32" s="368" t="str">
        <f>IF(表示変換!H32="","",表示変換!H32)</f>
        <v/>
      </c>
      <c r="AI32" s="83" t="str">
        <f>IF(表示変換!I32="","",表示変換!I32)</f>
        <v/>
      </c>
      <c r="AJ32" s="83" t="str">
        <f>IF(表示変換!J32="","",表示変換!J32)</f>
        <v/>
      </c>
      <c r="AK32" s="85" t="str">
        <f t="shared" si="14"/>
        <v/>
      </c>
      <c r="AL32" s="85" t="str">
        <f>IF(表示変換!L32="","",表示変換!L32)</f>
        <v/>
      </c>
      <c r="AM32" s="138" t="str">
        <f>IF(表示変換!M32="","",表示変換!M32)</f>
        <v/>
      </c>
      <c r="AN32" s="133" t="str">
        <f t="shared" si="15"/>
        <v/>
      </c>
      <c r="AO32" s="133" t="str">
        <f t="shared" si="16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7"/>
        <v/>
      </c>
      <c r="AT32" s="131"/>
      <c r="AU32" s="134">
        <f t="shared" si="37"/>
        <v>27</v>
      </c>
      <c r="AV32" s="85" t="str">
        <f t="shared" si="37"/>
        <v/>
      </c>
      <c r="AW32" s="85" t="str">
        <f t="shared" ca="1" si="37"/>
        <v/>
      </c>
      <c r="AX32" s="128" t="str">
        <f t="shared" si="37"/>
        <v/>
      </c>
      <c r="AY32" s="128" t="str">
        <f t="shared" si="37"/>
        <v/>
      </c>
      <c r="AZ32" s="128" t="str">
        <f t="shared" si="37"/>
        <v/>
      </c>
      <c r="BA32" s="128" t="str">
        <f t="shared" si="18"/>
        <v/>
      </c>
      <c r="BB32" s="60" t="str">
        <f t="shared" si="19"/>
        <v/>
      </c>
      <c r="BC32" s="61" t="str">
        <f t="shared" si="20"/>
        <v/>
      </c>
      <c r="BD32" s="62" t="str">
        <f t="shared" si="21"/>
        <v/>
      </c>
      <c r="BE32" s="61" t="str">
        <f t="shared" si="22"/>
        <v/>
      </c>
      <c r="BF32" s="62" t="str">
        <f t="shared" si="23"/>
        <v/>
      </c>
      <c r="BG32" s="64" t="str">
        <f t="shared" si="24"/>
        <v/>
      </c>
      <c r="BH32" s="63" t="str">
        <f t="shared" si="25"/>
        <v/>
      </c>
      <c r="BI32" s="65" t="str">
        <f t="shared" si="26"/>
        <v/>
      </c>
      <c r="BJ32" s="63" t="str">
        <f t="shared" si="27"/>
        <v/>
      </c>
      <c r="BK32" s="61" t="str">
        <f t="shared" si="28"/>
        <v/>
      </c>
      <c r="BL32" s="62" t="str">
        <f t="shared" si="29"/>
        <v/>
      </c>
      <c r="BM32" s="61" t="str">
        <f t="shared" si="30"/>
        <v/>
      </c>
      <c r="BN32" s="63" t="str">
        <f t="shared" si="31"/>
        <v/>
      </c>
      <c r="BO32" s="61" t="str">
        <f t="shared" si="32"/>
        <v/>
      </c>
      <c r="BP32" s="63" t="str">
        <f t="shared" si="33"/>
        <v/>
      </c>
      <c r="BQ32" s="66" t="str">
        <f t="shared" si="34"/>
        <v/>
      </c>
      <c r="BR32" s="68" t="str">
        <f t="shared" si="35"/>
        <v/>
      </c>
    </row>
    <row r="33" spans="1:70">
      <c r="A33" s="59">
        <f>IF(表示変換!A33="","",表示変換!A33)</f>
        <v>28</v>
      </c>
      <c r="B33" s="368" t="str">
        <f>IF(表示変換!B33="","",表示変換!B33)</f>
        <v/>
      </c>
      <c r="C33" s="368" t="str">
        <f ca="1">IF(表示変換!D33="","",表示変換!D33)</f>
        <v/>
      </c>
      <c r="D33" s="368" t="str">
        <f>IF(表示変換!F33="","",表示変換!F33)</f>
        <v/>
      </c>
      <c r="E33" s="83" t="str">
        <f>IF(表示変換!I33="","",表示変換!I33)</f>
        <v/>
      </c>
      <c r="F33" s="84" t="str">
        <f>IF(表示変換!J33="","",表示変換!J33)</f>
        <v/>
      </c>
      <c r="G33" s="104" t="str">
        <f>IF(表示変換!N33="","",表示変換!N33)</f>
        <v/>
      </c>
      <c r="H33" s="115" t="str">
        <f t="shared" si="4"/>
        <v/>
      </c>
      <c r="I33" s="105" t="str">
        <f>IF(表示変換!O33="","",表示変換!O33)</f>
        <v/>
      </c>
      <c r="J33" s="116" t="str">
        <f t="shared" si="5"/>
        <v/>
      </c>
      <c r="K33" s="105" t="str">
        <f>IF(表示変換!P33="","",表示変換!P33)</f>
        <v/>
      </c>
      <c r="L33" s="117" t="str">
        <f t="shared" si="6"/>
        <v/>
      </c>
      <c r="M33" s="106" t="str">
        <f>IF(表示変換!Q33="","",表示変換!Q33)</f>
        <v/>
      </c>
      <c r="N33" s="118" t="str">
        <f t="shared" si="7"/>
        <v/>
      </c>
      <c r="O33" s="106" t="str">
        <f>IF(表示変換!R33="","",表示変換!R33)</f>
        <v/>
      </c>
      <c r="P33" s="116" t="str">
        <f t="shared" si="8"/>
        <v/>
      </c>
      <c r="Q33" s="105" t="str">
        <f>IF(表示変換!S33="","",表示変換!S33)</f>
        <v/>
      </c>
      <c r="R33" s="116" t="str">
        <f t="shared" si="9"/>
        <v/>
      </c>
      <c r="S33" s="106" t="str">
        <f>IF(表示変換!T33="","",表示変換!T33)</f>
        <v/>
      </c>
      <c r="T33" s="116" t="str">
        <f t="shared" si="10"/>
        <v/>
      </c>
      <c r="U33" s="106" t="str">
        <f>IF(表示変換!U33="","",表示変換!U33)</f>
        <v/>
      </c>
      <c r="V33" s="119" t="str">
        <f t="shared" si="11"/>
        <v/>
      </c>
      <c r="W33" s="67" t="str">
        <f t="shared" si="12"/>
        <v/>
      </c>
      <c r="X33" s="207" t="str">
        <f t="shared" si="13"/>
        <v/>
      </c>
      <c r="Z33" s="371">
        <f t="shared" si="36"/>
        <v>28</v>
      </c>
      <c r="AA33" s="368" t="str">
        <f>IF(表示変換!B33="","",表示変換!B33)</f>
        <v/>
      </c>
      <c r="AB33" s="112" t="str">
        <f>IF(表示変換!C33="","",表示変換!C33)</f>
        <v/>
      </c>
      <c r="AC33" s="368" t="str">
        <f>IF(AB33="","",DATEDIF(AB33,入力!$C$3,"Y"))</f>
        <v/>
      </c>
      <c r="AD33" s="368" t="str">
        <f ca="1">IF(表示変換!D33="","",表示変換!D33)</f>
        <v/>
      </c>
      <c r="AE33" s="368" t="str">
        <f>IF(表示変換!E33="","",表示変換!E33)</f>
        <v/>
      </c>
      <c r="AF33" s="368" t="str">
        <f>IF(表示変換!F33="","",表示変換!F33)</f>
        <v/>
      </c>
      <c r="AG33" s="368" t="str">
        <f>IF(表示変換!G33="","",表示変換!G33)</f>
        <v/>
      </c>
      <c r="AH33" s="368" t="str">
        <f>IF(表示変換!H33="","",表示変換!H33)</f>
        <v/>
      </c>
      <c r="AI33" s="83" t="str">
        <f>IF(表示変換!I33="","",表示変換!I33)</f>
        <v/>
      </c>
      <c r="AJ33" s="83" t="str">
        <f>IF(表示変換!J33="","",表示変換!J33)</f>
        <v/>
      </c>
      <c r="AK33" s="85" t="str">
        <f t="shared" si="14"/>
        <v/>
      </c>
      <c r="AL33" s="85" t="str">
        <f>IF(表示変換!L33="","",表示変換!L33)</f>
        <v/>
      </c>
      <c r="AM33" s="138" t="str">
        <f>IF(表示変換!M33="","",表示変換!M33)</f>
        <v/>
      </c>
      <c r="AN33" s="133" t="str">
        <f t="shared" si="15"/>
        <v/>
      </c>
      <c r="AO33" s="133" t="str">
        <f t="shared" si="16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7"/>
        <v/>
      </c>
      <c r="AT33" s="131"/>
      <c r="AU33" s="134">
        <f t="shared" si="37"/>
        <v>28</v>
      </c>
      <c r="AV33" s="85" t="str">
        <f t="shared" si="37"/>
        <v/>
      </c>
      <c r="AW33" s="85" t="str">
        <f t="shared" ca="1" si="37"/>
        <v/>
      </c>
      <c r="AX33" s="128" t="str">
        <f t="shared" si="37"/>
        <v/>
      </c>
      <c r="AY33" s="128" t="str">
        <f t="shared" si="37"/>
        <v/>
      </c>
      <c r="AZ33" s="128" t="str">
        <f t="shared" si="37"/>
        <v/>
      </c>
      <c r="BA33" s="128" t="str">
        <f t="shared" si="18"/>
        <v/>
      </c>
      <c r="BB33" s="60" t="str">
        <f t="shared" si="19"/>
        <v/>
      </c>
      <c r="BC33" s="61" t="str">
        <f t="shared" si="20"/>
        <v/>
      </c>
      <c r="BD33" s="62" t="str">
        <f t="shared" si="21"/>
        <v/>
      </c>
      <c r="BE33" s="61" t="str">
        <f t="shared" si="22"/>
        <v/>
      </c>
      <c r="BF33" s="62" t="str">
        <f t="shared" si="23"/>
        <v/>
      </c>
      <c r="BG33" s="64" t="str">
        <f t="shared" si="24"/>
        <v/>
      </c>
      <c r="BH33" s="63" t="str">
        <f t="shared" si="25"/>
        <v/>
      </c>
      <c r="BI33" s="65" t="str">
        <f t="shared" si="26"/>
        <v/>
      </c>
      <c r="BJ33" s="63" t="str">
        <f t="shared" si="27"/>
        <v/>
      </c>
      <c r="BK33" s="61" t="str">
        <f t="shared" si="28"/>
        <v/>
      </c>
      <c r="BL33" s="62" t="str">
        <f t="shared" si="29"/>
        <v/>
      </c>
      <c r="BM33" s="61" t="str">
        <f t="shared" si="30"/>
        <v/>
      </c>
      <c r="BN33" s="63" t="str">
        <f t="shared" si="31"/>
        <v/>
      </c>
      <c r="BO33" s="61" t="str">
        <f t="shared" si="32"/>
        <v/>
      </c>
      <c r="BP33" s="63" t="str">
        <f t="shared" si="33"/>
        <v/>
      </c>
      <c r="BQ33" s="66" t="str">
        <f t="shared" si="34"/>
        <v/>
      </c>
      <c r="BR33" s="68" t="str">
        <f t="shared" si="35"/>
        <v/>
      </c>
    </row>
    <row r="34" spans="1:70">
      <c r="A34" s="59">
        <f>IF(表示変換!A34="","",表示変換!A34)</f>
        <v>29</v>
      </c>
      <c r="B34" s="368" t="str">
        <f>IF(表示変換!B34="","",表示変換!B34)</f>
        <v/>
      </c>
      <c r="C34" s="368" t="str">
        <f ca="1">IF(表示変換!D34="","",表示変換!D34)</f>
        <v/>
      </c>
      <c r="D34" s="368" t="str">
        <f>IF(表示変換!F34="","",表示変換!F34)</f>
        <v/>
      </c>
      <c r="E34" s="83" t="str">
        <f>IF(表示変換!I34="","",表示変換!I34)</f>
        <v/>
      </c>
      <c r="F34" s="84" t="str">
        <f>IF(表示変換!J34="","",表示変換!J34)</f>
        <v/>
      </c>
      <c r="G34" s="104" t="str">
        <f>IF(表示変換!N34="","",表示変換!N34)</f>
        <v/>
      </c>
      <c r="H34" s="115" t="str">
        <f t="shared" si="4"/>
        <v/>
      </c>
      <c r="I34" s="105" t="str">
        <f>IF(表示変換!O34="","",表示変換!O34)</f>
        <v/>
      </c>
      <c r="J34" s="116" t="str">
        <f t="shared" si="5"/>
        <v/>
      </c>
      <c r="K34" s="105" t="str">
        <f>IF(表示変換!P34="","",表示変換!P34)</f>
        <v/>
      </c>
      <c r="L34" s="117" t="str">
        <f t="shared" si="6"/>
        <v/>
      </c>
      <c r="M34" s="106" t="str">
        <f>IF(表示変換!Q34="","",表示変換!Q34)</f>
        <v/>
      </c>
      <c r="N34" s="118" t="str">
        <f t="shared" si="7"/>
        <v/>
      </c>
      <c r="O34" s="106" t="str">
        <f>IF(表示変換!R34="","",表示変換!R34)</f>
        <v/>
      </c>
      <c r="P34" s="116" t="str">
        <f t="shared" si="8"/>
        <v/>
      </c>
      <c r="Q34" s="105" t="str">
        <f>IF(表示変換!S34="","",表示変換!S34)</f>
        <v/>
      </c>
      <c r="R34" s="116" t="str">
        <f t="shared" si="9"/>
        <v/>
      </c>
      <c r="S34" s="106" t="str">
        <f>IF(表示変換!T34="","",表示変換!T34)</f>
        <v/>
      </c>
      <c r="T34" s="116" t="str">
        <f t="shared" si="10"/>
        <v/>
      </c>
      <c r="U34" s="106" t="str">
        <f>IF(表示変換!U34="","",表示変換!U34)</f>
        <v/>
      </c>
      <c r="V34" s="119" t="str">
        <f t="shared" si="11"/>
        <v/>
      </c>
      <c r="W34" s="67" t="str">
        <f t="shared" si="12"/>
        <v/>
      </c>
      <c r="X34" s="207" t="str">
        <f t="shared" si="13"/>
        <v/>
      </c>
      <c r="Z34" s="371">
        <f t="shared" si="36"/>
        <v>29</v>
      </c>
      <c r="AA34" s="368" t="str">
        <f>IF(表示変換!B34="","",表示変換!B34)</f>
        <v/>
      </c>
      <c r="AB34" s="112" t="str">
        <f>IF(表示変換!C34="","",表示変換!C34)</f>
        <v/>
      </c>
      <c r="AC34" s="368" t="str">
        <f>IF(AB34="","",DATEDIF(AB34,入力!$C$3,"Y"))</f>
        <v/>
      </c>
      <c r="AD34" s="368" t="str">
        <f ca="1">IF(表示変換!D34="","",表示変換!D34)</f>
        <v/>
      </c>
      <c r="AE34" s="368" t="str">
        <f>IF(表示変換!E34="","",表示変換!E34)</f>
        <v/>
      </c>
      <c r="AF34" s="368" t="str">
        <f>IF(表示変換!F34="","",表示変換!F34)</f>
        <v/>
      </c>
      <c r="AG34" s="368" t="str">
        <f>IF(表示変換!G34="","",表示変換!G34)</f>
        <v/>
      </c>
      <c r="AH34" s="368" t="str">
        <f>IF(表示変換!H34="","",表示変換!H34)</f>
        <v/>
      </c>
      <c r="AI34" s="83" t="str">
        <f>IF(表示変換!I34="","",表示変換!I34)</f>
        <v/>
      </c>
      <c r="AJ34" s="83" t="str">
        <f>IF(表示変換!J34="","",表示変換!J34)</f>
        <v/>
      </c>
      <c r="AK34" s="85" t="str">
        <f t="shared" si="14"/>
        <v/>
      </c>
      <c r="AL34" s="85" t="str">
        <f>IF(表示変換!L34="","",表示変換!L34)</f>
        <v/>
      </c>
      <c r="AM34" s="138" t="str">
        <f>IF(表示変換!M34="","",表示変換!M34)</f>
        <v/>
      </c>
      <c r="AN34" s="133" t="str">
        <f t="shared" si="15"/>
        <v/>
      </c>
      <c r="AO34" s="133" t="str">
        <f t="shared" si="16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7"/>
        <v/>
      </c>
      <c r="AT34" s="131"/>
      <c r="AU34" s="134">
        <f t="shared" si="37"/>
        <v>29</v>
      </c>
      <c r="AV34" s="85" t="str">
        <f t="shared" si="37"/>
        <v/>
      </c>
      <c r="AW34" s="85" t="str">
        <f t="shared" ca="1" si="37"/>
        <v/>
      </c>
      <c r="AX34" s="128" t="str">
        <f t="shared" si="37"/>
        <v/>
      </c>
      <c r="AY34" s="128" t="str">
        <f t="shared" si="37"/>
        <v/>
      </c>
      <c r="AZ34" s="128" t="str">
        <f t="shared" si="37"/>
        <v/>
      </c>
      <c r="BA34" s="128" t="str">
        <f t="shared" si="18"/>
        <v/>
      </c>
      <c r="BB34" s="60" t="str">
        <f t="shared" si="19"/>
        <v/>
      </c>
      <c r="BC34" s="61" t="str">
        <f t="shared" si="20"/>
        <v/>
      </c>
      <c r="BD34" s="62" t="str">
        <f t="shared" si="21"/>
        <v/>
      </c>
      <c r="BE34" s="61" t="str">
        <f t="shared" si="22"/>
        <v/>
      </c>
      <c r="BF34" s="62" t="str">
        <f t="shared" si="23"/>
        <v/>
      </c>
      <c r="BG34" s="64" t="str">
        <f t="shared" si="24"/>
        <v/>
      </c>
      <c r="BH34" s="63" t="str">
        <f t="shared" si="25"/>
        <v/>
      </c>
      <c r="BI34" s="65" t="str">
        <f t="shared" si="26"/>
        <v/>
      </c>
      <c r="BJ34" s="63" t="str">
        <f t="shared" si="27"/>
        <v/>
      </c>
      <c r="BK34" s="61" t="str">
        <f t="shared" si="28"/>
        <v/>
      </c>
      <c r="BL34" s="62" t="str">
        <f t="shared" si="29"/>
        <v/>
      </c>
      <c r="BM34" s="61" t="str">
        <f t="shared" si="30"/>
        <v/>
      </c>
      <c r="BN34" s="63" t="str">
        <f t="shared" si="31"/>
        <v/>
      </c>
      <c r="BO34" s="61" t="str">
        <f t="shared" si="32"/>
        <v/>
      </c>
      <c r="BP34" s="63" t="str">
        <f t="shared" si="33"/>
        <v/>
      </c>
      <c r="BQ34" s="66" t="str">
        <f t="shared" si="34"/>
        <v/>
      </c>
      <c r="BR34" s="68" t="str">
        <f t="shared" si="35"/>
        <v/>
      </c>
    </row>
    <row r="35" spans="1:70">
      <c r="A35" s="59">
        <f>IF(表示変換!A35="","",表示変換!A35)</f>
        <v>30</v>
      </c>
      <c r="B35" s="368" t="str">
        <f>IF(表示変換!B35="","",表示変換!B35)</f>
        <v/>
      </c>
      <c r="C35" s="368" t="str">
        <f ca="1">IF(表示変換!D35="","",表示変換!D35)</f>
        <v/>
      </c>
      <c r="D35" s="368" t="str">
        <f>IF(表示変換!F35="","",表示変換!F35)</f>
        <v/>
      </c>
      <c r="E35" s="83" t="str">
        <f>IF(表示変換!I35="","",表示変換!I35)</f>
        <v/>
      </c>
      <c r="F35" s="84" t="str">
        <f>IF(表示変換!J35="","",表示変換!J35)</f>
        <v/>
      </c>
      <c r="G35" s="104" t="str">
        <f>IF(表示変換!N35="","",表示変換!N35)</f>
        <v/>
      </c>
      <c r="H35" s="115" t="str">
        <f t="shared" si="4"/>
        <v/>
      </c>
      <c r="I35" s="105" t="str">
        <f>IF(表示変換!O35="","",表示変換!O35)</f>
        <v/>
      </c>
      <c r="J35" s="116" t="str">
        <f t="shared" si="5"/>
        <v/>
      </c>
      <c r="K35" s="105" t="str">
        <f>IF(表示変換!P35="","",表示変換!P35)</f>
        <v/>
      </c>
      <c r="L35" s="117" t="str">
        <f t="shared" si="6"/>
        <v/>
      </c>
      <c r="M35" s="106" t="str">
        <f>IF(表示変換!Q35="","",表示変換!Q35)</f>
        <v/>
      </c>
      <c r="N35" s="118" t="str">
        <f t="shared" si="7"/>
        <v/>
      </c>
      <c r="O35" s="106" t="str">
        <f>IF(表示変換!R35="","",表示変換!R35)</f>
        <v/>
      </c>
      <c r="P35" s="116" t="str">
        <f t="shared" si="8"/>
        <v/>
      </c>
      <c r="Q35" s="105" t="str">
        <f>IF(表示変換!S35="","",表示変換!S35)</f>
        <v/>
      </c>
      <c r="R35" s="116" t="str">
        <f t="shared" si="9"/>
        <v/>
      </c>
      <c r="S35" s="106" t="str">
        <f>IF(表示変換!T35="","",表示変換!T35)</f>
        <v/>
      </c>
      <c r="T35" s="116" t="str">
        <f t="shared" si="10"/>
        <v/>
      </c>
      <c r="U35" s="106" t="str">
        <f>IF(表示変換!U35="","",表示変換!U35)</f>
        <v/>
      </c>
      <c r="V35" s="119" t="str">
        <f t="shared" si="11"/>
        <v/>
      </c>
      <c r="W35" s="67" t="str">
        <f t="shared" si="12"/>
        <v/>
      </c>
      <c r="X35" s="207" t="str">
        <f t="shared" si="13"/>
        <v/>
      </c>
      <c r="Z35" s="371">
        <f t="shared" si="36"/>
        <v>30</v>
      </c>
      <c r="AA35" s="368" t="str">
        <f>IF(表示変換!B35="","",表示変換!B35)</f>
        <v/>
      </c>
      <c r="AB35" s="112" t="str">
        <f>IF(表示変換!C35="","",表示変換!C35)</f>
        <v/>
      </c>
      <c r="AC35" s="368" t="str">
        <f>IF(AB35="","",DATEDIF(AB35,入力!$C$3,"Y"))</f>
        <v/>
      </c>
      <c r="AD35" s="368" t="str">
        <f ca="1">IF(表示変換!D35="","",表示変換!D35)</f>
        <v/>
      </c>
      <c r="AE35" s="368" t="str">
        <f>IF(表示変換!E35="","",表示変換!E35)</f>
        <v/>
      </c>
      <c r="AF35" s="368" t="str">
        <f>IF(表示変換!F35="","",表示変換!F35)</f>
        <v/>
      </c>
      <c r="AG35" s="368" t="str">
        <f>IF(表示変換!G35="","",表示変換!G35)</f>
        <v/>
      </c>
      <c r="AH35" s="368" t="str">
        <f>IF(表示変換!H35="","",表示変換!H35)</f>
        <v/>
      </c>
      <c r="AI35" s="83" t="str">
        <f>IF(表示変換!I35="","",表示変換!I35)</f>
        <v/>
      </c>
      <c r="AJ35" s="83" t="str">
        <f>IF(表示変換!J35="","",表示変換!J35)</f>
        <v/>
      </c>
      <c r="AK35" s="85" t="str">
        <f t="shared" si="14"/>
        <v/>
      </c>
      <c r="AL35" s="85" t="str">
        <f>IF(表示変換!L35="","",表示変換!L35)</f>
        <v/>
      </c>
      <c r="AM35" s="138" t="str">
        <f>IF(表示変換!M35="","",表示変換!M35)</f>
        <v/>
      </c>
      <c r="AN35" s="133" t="str">
        <f t="shared" si="15"/>
        <v/>
      </c>
      <c r="AO35" s="133" t="str">
        <f t="shared" si="16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7"/>
        <v/>
      </c>
      <c r="AT35" s="131"/>
      <c r="AU35" s="134">
        <f t="shared" si="37"/>
        <v>30</v>
      </c>
      <c r="AV35" s="85" t="str">
        <f t="shared" si="37"/>
        <v/>
      </c>
      <c r="AW35" s="85" t="str">
        <f t="shared" ca="1" si="37"/>
        <v/>
      </c>
      <c r="AX35" s="128" t="str">
        <f t="shared" si="37"/>
        <v/>
      </c>
      <c r="AY35" s="128" t="str">
        <f t="shared" si="37"/>
        <v/>
      </c>
      <c r="AZ35" s="128" t="str">
        <f t="shared" si="37"/>
        <v/>
      </c>
      <c r="BA35" s="128" t="str">
        <f t="shared" si="18"/>
        <v/>
      </c>
      <c r="BB35" s="60" t="str">
        <f t="shared" si="19"/>
        <v/>
      </c>
      <c r="BC35" s="61" t="str">
        <f t="shared" si="20"/>
        <v/>
      </c>
      <c r="BD35" s="62" t="str">
        <f t="shared" si="21"/>
        <v/>
      </c>
      <c r="BE35" s="61" t="str">
        <f t="shared" si="22"/>
        <v/>
      </c>
      <c r="BF35" s="62" t="str">
        <f t="shared" si="23"/>
        <v/>
      </c>
      <c r="BG35" s="64" t="str">
        <f t="shared" si="24"/>
        <v/>
      </c>
      <c r="BH35" s="63" t="str">
        <f t="shared" si="25"/>
        <v/>
      </c>
      <c r="BI35" s="65" t="str">
        <f t="shared" si="26"/>
        <v/>
      </c>
      <c r="BJ35" s="63" t="str">
        <f t="shared" si="27"/>
        <v/>
      </c>
      <c r="BK35" s="61" t="str">
        <f t="shared" si="28"/>
        <v/>
      </c>
      <c r="BL35" s="62" t="str">
        <f t="shared" si="29"/>
        <v/>
      </c>
      <c r="BM35" s="61" t="str">
        <f t="shared" si="30"/>
        <v/>
      </c>
      <c r="BN35" s="63" t="str">
        <f t="shared" si="31"/>
        <v/>
      </c>
      <c r="BO35" s="61" t="str">
        <f t="shared" si="32"/>
        <v/>
      </c>
      <c r="BP35" s="63" t="str">
        <f t="shared" si="33"/>
        <v/>
      </c>
      <c r="BQ35" s="66" t="str">
        <f t="shared" si="34"/>
        <v/>
      </c>
      <c r="BR35" s="68" t="str">
        <f t="shared" si="35"/>
        <v/>
      </c>
    </row>
    <row r="36" spans="1:70">
      <c r="A36" s="59">
        <f>IF(表示変換!A36="","",表示変換!A36)</f>
        <v>31</v>
      </c>
      <c r="B36" s="368" t="str">
        <f>IF(表示変換!B36="","",表示変換!B36)</f>
        <v/>
      </c>
      <c r="C36" s="368" t="str">
        <f ca="1">IF(表示変換!D36="","",表示変換!D36)</f>
        <v/>
      </c>
      <c r="D36" s="368" t="str">
        <f>IF(表示変換!F36="","",表示変換!F36)</f>
        <v/>
      </c>
      <c r="E36" s="83" t="str">
        <f>IF(表示変換!I36="","",表示変換!I36)</f>
        <v/>
      </c>
      <c r="F36" s="84" t="str">
        <f>IF(表示変換!J36="","",表示変換!J36)</f>
        <v/>
      </c>
      <c r="G36" s="104" t="str">
        <f>IF(表示変換!N36="","",表示変換!N36)</f>
        <v/>
      </c>
      <c r="H36" s="115" t="str">
        <f t="shared" si="4"/>
        <v/>
      </c>
      <c r="I36" s="105" t="str">
        <f>IF(表示変換!O36="","",表示変換!O36)</f>
        <v/>
      </c>
      <c r="J36" s="116" t="str">
        <f t="shared" si="5"/>
        <v/>
      </c>
      <c r="K36" s="105" t="str">
        <f>IF(表示変換!P36="","",表示変換!P36)</f>
        <v/>
      </c>
      <c r="L36" s="117" t="str">
        <f t="shared" si="6"/>
        <v/>
      </c>
      <c r="M36" s="106" t="str">
        <f>IF(表示変換!Q36="","",表示変換!Q36)</f>
        <v/>
      </c>
      <c r="N36" s="118" t="str">
        <f t="shared" si="7"/>
        <v/>
      </c>
      <c r="O36" s="106" t="str">
        <f>IF(表示変換!R36="","",表示変換!R36)</f>
        <v/>
      </c>
      <c r="P36" s="116" t="str">
        <f t="shared" si="8"/>
        <v/>
      </c>
      <c r="Q36" s="105" t="str">
        <f>IF(表示変換!S36="","",表示変換!S36)</f>
        <v/>
      </c>
      <c r="R36" s="116" t="str">
        <f t="shared" si="9"/>
        <v/>
      </c>
      <c r="S36" s="106" t="str">
        <f>IF(表示変換!T36="","",表示変換!T36)</f>
        <v/>
      </c>
      <c r="T36" s="116" t="str">
        <f t="shared" si="10"/>
        <v/>
      </c>
      <c r="U36" s="106" t="str">
        <f>IF(表示変換!U36="","",表示変換!U36)</f>
        <v/>
      </c>
      <c r="V36" s="119" t="str">
        <f t="shared" si="11"/>
        <v/>
      </c>
      <c r="W36" s="67" t="str">
        <f t="shared" si="12"/>
        <v/>
      </c>
      <c r="X36" s="207" t="str">
        <f t="shared" si="13"/>
        <v/>
      </c>
      <c r="Z36" s="371">
        <f t="shared" si="36"/>
        <v>31</v>
      </c>
      <c r="AA36" s="368" t="str">
        <f>IF(表示変換!B36="","",表示変換!B36)</f>
        <v/>
      </c>
      <c r="AB36" s="112" t="str">
        <f>IF(表示変換!C36="","",表示変換!C36)</f>
        <v/>
      </c>
      <c r="AC36" s="368" t="str">
        <f>IF(AB36="","",DATEDIF(AB36,入力!$C$3,"Y"))</f>
        <v/>
      </c>
      <c r="AD36" s="368" t="str">
        <f ca="1">IF(表示変換!D36="","",表示変換!D36)</f>
        <v/>
      </c>
      <c r="AE36" s="368" t="str">
        <f>IF(表示変換!E36="","",表示変換!E36)</f>
        <v/>
      </c>
      <c r="AF36" s="368" t="str">
        <f>IF(表示変換!F36="","",表示変換!F36)</f>
        <v/>
      </c>
      <c r="AG36" s="368" t="str">
        <f>IF(表示変換!G36="","",表示変換!G36)</f>
        <v/>
      </c>
      <c r="AH36" s="368" t="str">
        <f>IF(表示変換!H36="","",表示変換!H36)</f>
        <v/>
      </c>
      <c r="AI36" s="83" t="str">
        <f>IF(表示変換!I36="","",表示変換!I36)</f>
        <v/>
      </c>
      <c r="AJ36" s="83" t="str">
        <f>IF(表示変換!J36="","",表示変換!J36)</f>
        <v/>
      </c>
      <c r="AK36" s="85" t="str">
        <f t="shared" si="14"/>
        <v/>
      </c>
      <c r="AL36" s="85" t="str">
        <f>IF(表示変換!L36="","",表示変換!L36)</f>
        <v/>
      </c>
      <c r="AM36" s="138" t="str">
        <f>IF(表示変換!M36="","",表示変換!M36)</f>
        <v/>
      </c>
      <c r="AN36" s="133" t="str">
        <f t="shared" si="15"/>
        <v/>
      </c>
      <c r="AO36" s="133" t="str">
        <f t="shared" si="16"/>
        <v/>
      </c>
      <c r="AP36" s="132" t="str">
        <f t="shared" si="0"/>
        <v/>
      </c>
      <c r="AQ36" s="133" t="str">
        <f t="shared" si="1"/>
        <v/>
      </c>
      <c r="AR36" s="133" t="str">
        <f t="shared" si="2"/>
        <v/>
      </c>
      <c r="AS36" s="133" t="str">
        <f t="shared" si="17"/>
        <v/>
      </c>
      <c r="AU36" s="134">
        <f t="shared" si="37"/>
        <v>31</v>
      </c>
      <c r="AV36" s="85" t="str">
        <f t="shared" si="37"/>
        <v/>
      </c>
      <c r="AW36" s="85" t="str">
        <f t="shared" ca="1" si="37"/>
        <v/>
      </c>
      <c r="AX36" s="128" t="str">
        <f t="shared" si="37"/>
        <v/>
      </c>
      <c r="AY36" s="128" t="str">
        <f t="shared" si="37"/>
        <v/>
      </c>
      <c r="AZ36" s="128" t="str">
        <f t="shared" si="37"/>
        <v/>
      </c>
      <c r="BA36" s="128" t="str">
        <f t="shared" si="18"/>
        <v/>
      </c>
      <c r="BB36" s="60" t="str">
        <f t="shared" si="19"/>
        <v/>
      </c>
      <c r="BC36" s="61" t="str">
        <f t="shared" si="20"/>
        <v/>
      </c>
      <c r="BD36" s="62" t="str">
        <f t="shared" si="21"/>
        <v/>
      </c>
      <c r="BE36" s="61" t="str">
        <f t="shared" si="22"/>
        <v/>
      </c>
      <c r="BF36" s="62" t="str">
        <f t="shared" si="23"/>
        <v/>
      </c>
      <c r="BG36" s="64" t="str">
        <f t="shared" si="24"/>
        <v/>
      </c>
      <c r="BH36" s="63" t="str">
        <f t="shared" si="25"/>
        <v/>
      </c>
      <c r="BI36" s="65" t="str">
        <f t="shared" si="26"/>
        <v/>
      </c>
      <c r="BJ36" s="63" t="str">
        <f t="shared" si="27"/>
        <v/>
      </c>
      <c r="BK36" s="61" t="str">
        <f t="shared" si="28"/>
        <v/>
      </c>
      <c r="BL36" s="62" t="str">
        <f t="shared" si="29"/>
        <v/>
      </c>
      <c r="BM36" s="61" t="str">
        <f t="shared" si="30"/>
        <v/>
      </c>
      <c r="BN36" s="63" t="str">
        <f t="shared" si="31"/>
        <v/>
      </c>
      <c r="BO36" s="61" t="str">
        <f t="shared" si="32"/>
        <v/>
      </c>
      <c r="BP36" s="63" t="str">
        <f t="shared" si="33"/>
        <v/>
      </c>
      <c r="BQ36" s="66" t="str">
        <f t="shared" si="34"/>
        <v/>
      </c>
      <c r="BR36" s="68" t="str">
        <f t="shared" si="35"/>
        <v/>
      </c>
    </row>
    <row r="37" spans="1:70">
      <c r="A37" s="59">
        <f>IF(表示変換!A37="","",表示変換!A37)</f>
        <v>32</v>
      </c>
      <c r="B37" s="368" t="str">
        <f>IF(表示変換!B37="","",表示変換!B37)</f>
        <v/>
      </c>
      <c r="C37" s="368" t="str">
        <f ca="1">IF(表示変換!D37="","",表示変換!D37)</f>
        <v/>
      </c>
      <c r="D37" s="368" t="str">
        <f>IF(表示変換!F37="","",表示変換!F37)</f>
        <v/>
      </c>
      <c r="E37" s="83" t="str">
        <f>IF(表示変換!I37="","",表示変換!I37)</f>
        <v/>
      </c>
      <c r="F37" s="84" t="str">
        <f>IF(表示変換!J37="","",表示変換!J37)</f>
        <v/>
      </c>
      <c r="G37" s="104" t="str">
        <f>IF(表示変換!N37="","",表示変換!N37)</f>
        <v/>
      </c>
      <c r="H37" s="115" t="str">
        <f t="shared" si="4"/>
        <v/>
      </c>
      <c r="I37" s="105" t="str">
        <f>IF(表示変換!O37="","",表示変換!O37)</f>
        <v/>
      </c>
      <c r="J37" s="116" t="str">
        <f t="shared" si="5"/>
        <v/>
      </c>
      <c r="K37" s="105" t="str">
        <f>IF(表示変換!P37="","",表示変換!P37)</f>
        <v/>
      </c>
      <c r="L37" s="117" t="str">
        <f t="shared" si="6"/>
        <v/>
      </c>
      <c r="M37" s="106" t="str">
        <f>IF(表示変換!Q37="","",表示変換!Q37)</f>
        <v/>
      </c>
      <c r="N37" s="118" t="str">
        <f t="shared" si="7"/>
        <v/>
      </c>
      <c r="O37" s="106" t="str">
        <f>IF(表示変換!R37="","",表示変換!R37)</f>
        <v/>
      </c>
      <c r="P37" s="116" t="str">
        <f t="shared" si="8"/>
        <v/>
      </c>
      <c r="Q37" s="105" t="str">
        <f>IF(表示変換!S37="","",表示変換!S37)</f>
        <v/>
      </c>
      <c r="R37" s="116" t="str">
        <f t="shared" si="9"/>
        <v/>
      </c>
      <c r="S37" s="106" t="str">
        <f>IF(表示変換!T37="","",表示変換!T37)</f>
        <v/>
      </c>
      <c r="T37" s="116" t="str">
        <f t="shared" si="10"/>
        <v/>
      </c>
      <c r="U37" s="106" t="str">
        <f>IF(表示変換!U37="","",表示変換!U37)</f>
        <v/>
      </c>
      <c r="V37" s="119" t="str">
        <f t="shared" si="11"/>
        <v/>
      </c>
      <c r="W37" s="67" t="str">
        <f t="shared" si="12"/>
        <v/>
      </c>
      <c r="X37" s="207" t="str">
        <f t="shared" si="13"/>
        <v/>
      </c>
      <c r="Z37" s="371">
        <f t="shared" si="36"/>
        <v>32</v>
      </c>
      <c r="AA37" s="368" t="str">
        <f>IF(表示変換!B37="","",表示変換!B37)</f>
        <v/>
      </c>
      <c r="AB37" s="112" t="str">
        <f>IF(表示変換!C37="","",表示変換!C37)</f>
        <v/>
      </c>
      <c r="AC37" s="368" t="str">
        <f>IF(AB37="","",DATEDIF(AB37,入力!$C$3,"Y"))</f>
        <v/>
      </c>
      <c r="AD37" s="368" t="str">
        <f ca="1">IF(表示変換!D37="","",表示変換!D37)</f>
        <v/>
      </c>
      <c r="AE37" s="368" t="str">
        <f>IF(表示変換!E37="","",表示変換!E37)</f>
        <v/>
      </c>
      <c r="AF37" s="368" t="str">
        <f>IF(表示変換!F37="","",表示変換!F37)</f>
        <v/>
      </c>
      <c r="AG37" s="368" t="str">
        <f>IF(表示変換!G37="","",表示変換!G37)</f>
        <v/>
      </c>
      <c r="AH37" s="368" t="str">
        <f>IF(表示変換!H37="","",表示変換!H37)</f>
        <v/>
      </c>
      <c r="AI37" s="83" t="str">
        <f>IF(表示変換!I37="","",表示変換!I37)</f>
        <v/>
      </c>
      <c r="AJ37" s="83" t="str">
        <f>IF(表示変換!J37="","",表示変換!J37)</f>
        <v/>
      </c>
      <c r="AK37" s="85" t="str">
        <f t="shared" si="14"/>
        <v/>
      </c>
      <c r="AL37" s="85" t="str">
        <f>IF(表示変換!L37="","",表示変換!L37)</f>
        <v/>
      </c>
      <c r="AM37" s="138" t="str">
        <f>IF(表示変換!M37="","",表示変換!M37)</f>
        <v/>
      </c>
      <c r="AN37" s="133" t="str">
        <f t="shared" si="15"/>
        <v/>
      </c>
      <c r="AO37" s="133" t="str">
        <f t="shared" si="16"/>
        <v/>
      </c>
      <c r="AP37" s="132" t="str">
        <f t="shared" si="0"/>
        <v/>
      </c>
      <c r="AQ37" s="133" t="str">
        <f t="shared" si="1"/>
        <v/>
      </c>
      <c r="AR37" s="133" t="str">
        <f t="shared" si="2"/>
        <v/>
      </c>
      <c r="AS37" s="133" t="str">
        <f t="shared" si="17"/>
        <v/>
      </c>
      <c r="AU37" s="134">
        <f t="shared" si="37"/>
        <v>32</v>
      </c>
      <c r="AV37" s="85" t="str">
        <f t="shared" si="37"/>
        <v/>
      </c>
      <c r="AW37" s="85" t="str">
        <f t="shared" ca="1" si="37"/>
        <v/>
      </c>
      <c r="AX37" s="128" t="str">
        <f t="shared" si="37"/>
        <v/>
      </c>
      <c r="AY37" s="128" t="str">
        <f t="shared" si="37"/>
        <v/>
      </c>
      <c r="AZ37" s="128" t="str">
        <f t="shared" si="37"/>
        <v/>
      </c>
      <c r="BA37" s="128" t="str">
        <f t="shared" si="18"/>
        <v/>
      </c>
      <c r="BB37" s="60" t="str">
        <f t="shared" si="19"/>
        <v/>
      </c>
      <c r="BC37" s="61" t="str">
        <f t="shared" si="20"/>
        <v/>
      </c>
      <c r="BD37" s="62" t="str">
        <f t="shared" si="21"/>
        <v/>
      </c>
      <c r="BE37" s="61" t="str">
        <f t="shared" si="22"/>
        <v/>
      </c>
      <c r="BF37" s="62" t="str">
        <f t="shared" si="23"/>
        <v/>
      </c>
      <c r="BG37" s="64" t="str">
        <f t="shared" si="24"/>
        <v/>
      </c>
      <c r="BH37" s="63" t="str">
        <f t="shared" si="25"/>
        <v/>
      </c>
      <c r="BI37" s="65" t="str">
        <f t="shared" si="26"/>
        <v/>
      </c>
      <c r="BJ37" s="63" t="str">
        <f t="shared" si="27"/>
        <v/>
      </c>
      <c r="BK37" s="61" t="str">
        <f t="shared" si="28"/>
        <v/>
      </c>
      <c r="BL37" s="62" t="str">
        <f t="shared" si="29"/>
        <v/>
      </c>
      <c r="BM37" s="61" t="str">
        <f t="shared" si="30"/>
        <v/>
      </c>
      <c r="BN37" s="63" t="str">
        <f t="shared" si="31"/>
        <v/>
      </c>
      <c r="BO37" s="61" t="str">
        <f t="shared" si="32"/>
        <v/>
      </c>
      <c r="BP37" s="63" t="str">
        <f t="shared" si="33"/>
        <v/>
      </c>
      <c r="BQ37" s="66" t="str">
        <f t="shared" si="34"/>
        <v/>
      </c>
      <c r="BR37" s="68" t="str">
        <f t="shared" si="35"/>
        <v/>
      </c>
    </row>
    <row r="38" spans="1:70">
      <c r="A38" s="59">
        <f>IF(表示変換!A38="","",表示変換!A38)</f>
        <v>33</v>
      </c>
      <c r="B38" s="368" t="str">
        <f>IF(表示変換!B38="","",表示変換!B38)</f>
        <v/>
      </c>
      <c r="C38" s="368" t="str">
        <f ca="1">IF(表示変換!D38="","",表示変換!D38)</f>
        <v/>
      </c>
      <c r="D38" s="368" t="str">
        <f>IF(表示変換!F38="","",表示変換!F38)</f>
        <v/>
      </c>
      <c r="E38" s="83" t="str">
        <f>IF(表示変換!I38="","",表示変換!I38)</f>
        <v/>
      </c>
      <c r="F38" s="84" t="str">
        <f>IF(表示変換!J38="","",表示変換!J38)</f>
        <v/>
      </c>
      <c r="G38" s="104" t="str">
        <f>IF(表示変換!N38="","",表示変換!N38)</f>
        <v/>
      </c>
      <c r="H38" s="115" t="str">
        <f t="shared" si="4"/>
        <v/>
      </c>
      <c r="I38" s="105" t="str">
        <f>IF(表示変換!O38="","",表示変換!O38)</f>
        <v/>
      </c>
      <c r="J38" s="116" t="str">
        <f t="shared" si="5"/>
        <v/>
      </c>
      <c r="K38" s="105" t="str">
        <f>IF(表示変換!P38="","",表示変換!P38)</f>
        <v/>
      </c>
      <c r="L38" s="117" t="str">
        <f t="shared" si="6"/>
        <v/>
      </c>
      <c r="M38" s="106" t="str">
        <f>IF(表示変換!Q38="","",表示変換!Q38)</f>
        <v/>
      </c>
      <c r="N38" s="118" t="str">
        <f t="shared" si="7"/>
        <v/>
      </c>
      <c r="O38" s="106" t="str">
        <f>IF(表示変換!R38="","",表示変換!R38)</f>
        <v/>
      </c>
      <c r="P38" s="116" t="str">
        <f t="shared" si="8"/>
        <v/>
      </c>
      <c r="Q38" s="105" t="str">
        <f>IF(表示変換!S38="","",表示変換!S38)</f>
        <v/>
      </c>
      <c r="R38" s="116" t="str">
        <f t="shared" si="9"/>
        <v/>
      </c>
      <c r="S38" s="106" t="str">
        <f>IF(表示変換!T38="","",表示変換!T38)</f>
        <v/>
      </c>
      <c r="T38" s="116" t="str">
        <f t="shared" si="10"/>
        <v/>
      </c>
      <c r="U38" s="106" t="str">
        <f>IF(表示変換!U38="","",表示変換!U38)</f>
        <v/>
      </c>
      <c r="V38" s="119" t="str">
        <f t="shared" si="11"/>
        <v/>
      </c>
      <c r="W38" s="67" t="str">
        <f t="shared" si="12"/>
        <v/>
      </c>
      <c r="X38" s="207" t="str">
        <f t="shared" si="13"/>
        <v/>
      </c>
      <c r="Z38" s="371">
        <f t="shared" si="36"/>
        <v>33</v>
      </c>
      <c r="AA38" s="368" t="str">
        <f>IF(表示変換!B38="","",表示変換!B38)</f>
        <v/>
      </c>
      <c r="AB38" s="112" t="str">
        <f>IF(表示変換!C38="","",表示変換!C38)</f>
        <v/>
      </c>
      <c r="AC38" s="368" t="str">
        <f>IF(AB38="","",DATEDIF(AB38,入力!$C$3,"Y"))</f>
        <v/>
      </c>
      <c r="AD38" s="368" t="str">
        <f ca="1">IF(表示変換!D38="","",表示変換!D38)</f>
        <v/>
      </c>
      <c r="AE38" s="368" t="str">
        <f>IF(表示変換!E38="","",表示変換!E38)</f>
        <v/>
      </c>
      <c r="AF38" s="368" t="str">
        <f>IF(表示変換!F38="","",表示変換!F38)</f>
        <v/>
      </c>
      <c r="AG38" s="368" t="str">
        <f>IF(表示変換!G38="","",表示変換!G38)</f>
        <v/>
      </c>
      <c r="AH38" s="368" t="str">
        <f>IF(表示変換!H38="","",表示変換!H38)</f>
        <v/>
      </c>
      <c r="AI38" s="83" t="str">
        <f>IF(表示変換!I38="","",表示変換!I38)</f>
        <v/>
      </c>
      <c r="AJ38" s="83" t="str">
        <f>IF(表示変換!J38="","",表示変換!J38)</f>
        <v/>
      </c>
      <c r="AK38" s="85" t="str">
        <f t="shared" si="14"/>
        <v/>
      </c>
      <c r="AL38" s="85" t="str">
        <f>IF(表示変換!L38="","",表示変換!L38)</f>
        <v/>
      </c>
      <c r="AM38" s="138" t="str">
        <f>IF(表示変換!M38="","",表示変換!M38)</f>
        <v/>
      </c>
      <c r="AN38" s="133" t="str">
        <f t="shared" si="15"/>
        <v/>
      </c>
      <c r="AO38" s="133" t="str">
        <f t="shared" si="16"/>
        <v/>
      </c>
      <c r="AP38" s="132" t="str">
        <f t="shared" si="0"/>
        <v/>
      </c>
      <c r="AQ38" s="133" t="str">
        <f t="shared" si="1"/>
        <v/>
      </c>
      <c r="AR38" s="133" t="str">
        <f t="shared" si="2"/>
        <v/>
      </c>
      <c r="AS38" s="133" t="str">
        <f t="shared" si="17"/>
        <v/>
      </c>
      <c r="AU38" s="134">
        <f t="shared" ref="AU38:AZ65" si="38">IF(ISBLANK(A38),"",A38)</f>
        <v>33</v>
      </c>
      <c r="AV38" s="85" t="str">
        <f t="shared" si="38"/>
        <v/>
      </c>
      <c r="AW38" s="85" t="str">
        <f t="shared" ca="1" si="38"/>
        <v/>
      </c>
      <c r="AX38" s="128" t="str">
        <f t="shared" si="38"/>
        <v/>
      </c>
      <c r="AY38" s="128" t="str">
        <f t="shared" si="38"/>
        <v/>
      </c>
      <c r="AZ38" s="128" t="str">
        <f t="shared" si="38"/>
        <v/>
      </c>
      <c r="BA38" s="128" t="str">
        <f t="shared" si="18"/>
        <v/>
      </c>
      <c r="BB38" s="60" t="str">
        <f t="shared" si="19"/>
        <v/>
      </c>
      <c r="BC38" s="61" t="str">
        <f t="shared" si="20"/>
        <v/>
      </c>
      <c r="BD38" s="62" t="str">
        <f t="shared" si="21"/>
        <v/>
      </c>
      <c r="BE38" s="61" t="str">
        <f t="shared" si="22"/>
        <v/>
      </c>
      <c r="BF38" s="62" t="str">
        <f t="shared" si="23"/>
        <v/>
      </c>
      <c r="BG38" s="64" t="str">
        <f t="shared" si="24"/>
        <v/>
      </c>
      <c r="BH38" s="63" t="str">
        <f t="shared" si="25"/>
        <v/>
      </c>
      <c r="BI38" s="65" t="str">
        <f t="shared" si="26"/>
        <v/>
      </c>
      <c r="BJ38" s="63" t="str">
        <f t="shared" si="27"/>
        <v/>
      </c>
      <c r="BK38" s="61" t="str">
        <f t="shared" si="28"/>
        <v/>
      </c>
      <c r="BL38" s="62" t="str">
        <f t="shared" si="29"/>
        <v/>
      </c>
      <c r="BM38" s="61" t="str">
        <f t="shared" si="30"/>
        <v/>
      </c>
      <c r="BN38" s="63" t="str">
        <f t="shared" si="31"/>
        <v/>
      </c>
      <c r="BO38" s="61" t="str">
        <f t="shared" si="32"/>
        <v/>
      </c>
      <c r="BP38" s="63" t="str">
        <f t="shared" si="33"/>
        <v/>
      </c>
      <c r="BQ38" s="66" t="str">
        <f t="shared" si="34"/>
        <v/>
      </c>
      <c r="BR38" s="68" t="str">
        <f t="shared" si="35"/>
        <v/>
      </c>
    </row>
    <row r="39" spans="1:70">
      <c r="A39" s="59">
        <f>IF(表示変換!A39="","",表示変換!A39)</f>
        <v>34</v>
      </c>
      <c r="B39" s="368" t="str">
        <f>IF(表示変換!B39="","",表示変換!B39)</f>
        <v/>
      </c>
      <c r="C39" s="368" t="str">
        <f ca="1">IF(表示変換!D39="","",表示変換!D39)</f>
        <v/>
      </c>
      <c r="D39" s="368" t="str">
        <f>IF(表示変換!F39="","",表示変換!F39)</f>
        <v/>
      </c>
      <c r="E39" s="83" t="str">
        <f>IF(表示変換!I39="","",表示変換!I39)</f>
        <v/>
      </c>
      <c r="F39" s="84" t="str">
        <f>IF(表示変換!J39="","",表示変換!J39)</f>
        <v/>
      </c>
      <c r="G39" s="104" t="str">
        <f>IF(表示変換!N39="","",表示変換!N39)</f>
        <v/>
      </c>
      <c r="H39" s="115" t="str">
        <f t="shared" si="4"/>
        <v/>
      </c>
      <c r="I39" s="105" t="str">
        <f>IF(表示変換!O39="","",表示変換!O39)</f>
        <v/>
      </c>
      <c r="J39" s="116" t="str">
        <f t="shared" si="5"/>
        <v/>
      </c>
      <c r="K39" s="105" t="str">
        <f>IF(表示変換!P39="","",表示変換!P39)</f>
        <v/>
      </c>
      <c r="L39" s="117" t="str">
        <f t="shared" si="6"/>
        <v/>
      </c>
      <c r="M39" s="106" t="str">
        <f>IF(表示変換!Q39="","",表示変換!Q39)</f>
        <v/>
      </c>
      <c r="N39" s="118" t="str">
        <f t="shared" si="7"/>
        <v/>
      </c>
      <c r="O39" s="106" t="str">
        <f>IF(表示変換!R39="","",表示変換!R39)</f>
        <v/>
      </c>
      <c r="P39" s="116" t="str">
        <f t="shared" si="8"/>
        <v/>
      </c>
      <c r="Q39" s="105" t="str">
        <f>IF(表示変換!S39="","",表示変換!S39)</f>
        <v/>
      </c>
      <c r="R39" s="116" t="str">
        <f t="shared" si="9"/>
        <v/>
      </c>
      <c r="S39" s="106" t="str">
        <f>IF(表示変換!T39="","",表示変換!T39)</f>
        <v/>
      </c>
      <c r="T39" s="116" t="str">
        <f t="shared" si="10"/>
        <v/>
      </c>
      <c r="U39" s="106" t="str">
        <f>IF(表示変換!U39="","",表示変換!U39)</f>
        <v/>
      </c>
      <c r="V39" s="119" t="str">
        <f t="shared" si="11"/>
        <v/>
      </c>
      <c r="W39" s="67" t="str">
        <f>IF((COUNTBLANK(H39)+COUNTBLANK(J39)+COUNTBLANK(L39)+COUNTBLANK(N39)+COUNTBLANK(P39)+COUNTBLANK(R39)+COUNTBLANK(T39)+COUNTBLANK(V39))=8,"",( IF(H39="",0,H39)+IF(J39="",0,J39)+IF(L39="",0,L39)+IF(N39="",0,N39)+IF(P39="",0,P39)+IF(R39="",0,R39)+IF(T39="",0,T39)+IF(V39="",0,V39)))</f>
        <v/>
      </c>
      <c r="X39" s="207" t="str">
        <f t="shared" si="13"/>
        <v/>
      </c>
      <c r="Z39" s="371">
        <f t="shared" si="36"/>
        <v>34</v>
      </c>
      <c r="AA39" s="368" t="str">
        <f>IF(表示変換!B39="","",表示変換!B39)</f>
        <v/>
      </c>
      <c r="AB39" s="112" t="str">
        <f>IF(表示変換!C39="","",表示変換!C39)</f>
        <v/>
      </c>
      <c r="AC39" s="368" t="str">
        <f>IF(AB39="","",DATEDIF(AB39,入力!$C$3,"Y"))</f>
        <v/>
      </c>
      <c r="AD39" s="368" t="str">
        <f ca="1">IF(表示変換!D39="","",表示変換!D39)</f>
        <v/>
      </c>
      <c r="AE39" s="368" t="str">
        <f>IF(表示変換!E39="","",表示変換!E39)</f>
        <v/>
      </c>
      <c r="AF39" s="368" t="str">
        <f>IF(表示変換!F39="","",表示変換!F39)</f>
        <v/>
      </c>
      <c r="AG39" s="368" t="str">
        <f>IF(表示変換!G39="","",表示変換!G39)</f>
        <v/>
      </c>
      <c r="AH39" s="368" t="str">
        <f>IF(表示変換!H39="","",表示変換!H39)</f>
        <v/>
      </c>
      <c r="AI39" s="83" t="str">
        <f>IF(表示変換!I39="","",表示変換!I39)</f>
        <v/>
      </c>
      <c r="AJ39" s="83" t="str">
        <f>IF(表示変換!J39="","",表示変換!J39)</f>
        <v/>
      </c>
      <c r="AK39" s="85" t="str">
        <f t="shared" si="14"/>
        <v/>
      </c>
      <c r="AL39" s="85" t="str">
        <f>IF(表示変換!L39="","",表示変換!L39)</f>
        <v/>
      </c>
      <c r="AM39" s="138" t="str">
        <f>IF(表示変換!M39="","",表示変換!M39)</f>
        <v/>
      </c>
      <c r="AN39" s="133" t="str">
        <f t="shared" si="15"/>
        <v/>
      </c>
      <c r="AO39" s="133" t="str">
        <f t="shared" si="16"/>
        <v/>
      </c>
      <c r="AP39" s="132" t="str">
        <f t="shared" si="0"/>
        <v/>
      </c>
      <c r="AQ39" s="133" t="str">
        <f t="shared" si="1"/>
        <v/>
      </c>
      <c r="AR39" s="133" t="str">
        <f t="shared" si="2"/>
        <v/>
      </c>
      <c r="AS39" s="133" t="str">
        <f t="shared" si="17"/>
        <v/>
      </c>
      <c r="AU39" s="134">
        <f t="shared" si="38"/>
        <v>34</v>
      </c>
      <c r="AV39" s="85" t="str">
        <f t="shared" si="38"/>
        <v/>
      </c>
      <c r="AW39" s="85" t="str">
        <f t="shared" ca="1" si="38"/>
        <v/>
      </c>
      <c r="AX39" s="128" t="str">
        <f t="shared" si="38"/>
        <v/>
      </c>
      <c r="AY39" s="128" t="str">
        <f t="shared" si="38"/>
        <v/>
      </c>
      <c r="AZ39" s="128" t="str">
        <f t="shared" si="38"/>
        <v/>
      </c>
      <c r="BA39" s="128" t="str">
        <f t="shared" si="18"/>
        <v/>
      </c>
      <c r="BB39" s="60" t="str">
        <f t="shared" si="19"/>
        <v/>
      </c>
      <c r="BC39" s="61" t="str">
        <f t="shared" si="20"/>
        <v/>
      </c>
      <c r="BD39" s="62" t="str">
        <f t="shared" si="21"/>
        <v/>
      </c>
      <c r="BE39" s="61" t="str">
        <f t="shared" si="22"/>
        <v/>
      </c>
      <c r="BF39" s="62" t="str">
        <f t="shared" si="23"/>
        <v/>
      </c>
      <c r="BG39" s="64" t="str">
        <f t="shared" si="24"/>
        <v/>
      </c>
      <c r="BH39" s="63" t="str">
        <f t="shared" si="25"/>
        <v/>
      </c>
      <c r="BI39" s="65" t="str">
        <f t="shared" si="26"/>
        <v/>
      </c>
      <c r="BJ39" s="63" t="str">
        <f t="shared" si="27"/>
        <v/>
      </c>
      <c r="BK39" s="61" t="str">
        <f t="shared" si="28"/>
        <v/>
      </c>
      <c r="BL39" s="62" t="str">
        <f t="shared" si="29"/>
        <v/>
      </c>
      <c r="BM39" s="61" t="str">
        <f t="shared" si="30"/>
        <v/>
      </c>
      <c r="BN39" s="63" t="str">
        <f t="shared" si="31"/>
        <v/>
      </c>
      <c r="BO39" s="61" t="str">
        <f t="shared" si="32"/>
        <v/>
      </c>
      <c r="BP39" s="63" t="str">
        <f t="shared" si="33"/>
        <v/>
      </c>
      <c r="BQ39" s="66" t="str">
        <f t="shared" si="34"/>
        <v/>
      </c>
      <c r="BR39" s="68" t="str">
        <f t="shared" si="35"/>
        <v/>
      </c>
    </row>
    <row r="40" spans="1:70">
      <c r="A40" s="59">
        <f>IF(表示変換!A40="","",表示変換!A40)</f>
        <v>35</v>
      </c>
      <c r="B40" s="368" t="str">
        <f>IF(表示変換!B40="","",表示変換!B40)</f>
        <v/>
      </c>
      <c r="C40" s="368" t="str">
        <f ca="1">IF(表示変換!D40="","",表示変換!D40)</f>
        <v/>
      </c>
      <c r="D40" s="368" t="str">
        <f>IF(表示変換!F40="","",表示変換!F40)</f>
        <v/>
      </c>
      <c r="E40" s="83" t="str">
        <f>IF(表示変換!I40="","",表示変換!I40)</f>
        <v/>
      </c>
      <c r="F40" s="84" t="str">
        <f>IF(表示変換!J40="","",表示変換!J40)</f>
        <v/>
      </c>
      <c r="G40" s="104" t="str">
        <f>IF(表示変換!N40="","",表示変換!N40)</f>
        <v/>
      </c>
      <c r="H40" s="115" t="str">
        <f t="shared" si="4"/>
        <v/>
      </c>
      <c r="I40" s="105" t="str">
        <f>IF(表示変換!O40="","",表示変換!O40)</f>
        <v/>
      </c>
      <c r="J40" s="116" t="str">
        <f t="shared" si="5"/>
        <v/>
      </c>
      <c r="K40" s="105" t="str">
        <f>IF(表示変換!P40="","",表示変換!P40)</f>
        <v/>
      </c>
      <c r="L40" s="117" t="str">
        <f t="shared" si="6"/>
        <v/>
      </c>
      <c r="M40" s="106" t="str">
        <f>IF(表示変換!Q40="","",表示変換!Q40)</f>
        <v/>
      </c>
      <c r="N40" s="118" t="str">
        <f t="shared" si="7"/>
        <v/>
      </c>
      <c r="O40" s="106" t="str">
        <f>IF(表示変換!R40="","",表示変換!R40)</f>
        <v/>
      </c>
      <c r="P40" s="116" t="str">
        <f t="shared" si="8"/>
        <v/>
      </c>
      <c r="Q40" s="105" t="str">
        <f>IF(表示変換!S40="","",表示変換!S40)</f>
        <v/>
      </c>
      <c r="R40" s="116" t="str">
        <f t="shared" si="9"/>
        <v/>
      </c>
      <c r="S40" s="106" t="str">
        <f>IF(表示変換!T40="","",表示変換!T40)</f>
        <v/>
      </c>
      <c r="T40" s="116" t="str">
        <f t="shared" si="10"/>
        <v/>
      </c>
      <c r="U40" s="106" t="str">
        <f>IF(表示変換!U40="","",表示変換!U40)</f>
        <v/>
      </c>
      <c r="V40" s="119" t="str">
        <f t="shared" si="11"/>
        <v/>
      </c>
      <c r="W40" s="67" t="str">
        <f t="shared" si="12"/>
        <v/>
      </c>
      <c r="X40" s="207" t="str">
        <f t="shared" si="13"/>
        <v/>
      </c>
      <c r="Z40" s="371">
        <f t="shared" si="36"/>
        <v>35</v>
      </c>
      <c r="AA40" s="368" t="str">
        <f>IF(表示変換!B40="","",表示変換!B40)</f>
        <v/>
      </c>
      <c r="AB40" s="112" t="str">
        <f>IF(表示変換!C40="","",表示変換!C40)</f>
        <v/>
      </c>
      <c r="AC40" s="368" t="str">
        <f>IF(AB40="","",DATEDIF(AB40,入力!$C$3,"Y"))</f>
        <v/>
      </c>
      <c r="AD40" s="368" t="str">
        <f ca="1">IF(表示変換!D40="","",表示変換!D40)</f>
        <v/>
      </c>
      <c r="AE40" s="368" t="str">
        <f>IF(表示変換!E40="","",表示変換!E40)</f>
        <v/>
      </c>
      <c r="AF40" s="368" t="str">
        <f>IF(表示変換!F40="","",表示変換!F40)</f>
        <v/>
      </c>
      <c r="AG40" s="368" t="str">
        <f>IF(表示変換!G40="","",表示変換!G40)</f>
        <v/>
      </c>
      <c r="AH40" s="368" t="str">
        <f>IF(表示変換!H40="","",表示変換!H40)</f>
        <v/>
      </c>
      <c r="AI40" s="83" t="str">
        <f>IF(表示変換!I40="","",表示変換!I40)</f>
        <v/>
      </c>
      <c r="AJ40" s="83" t="str">
        <f>IF(表示変換!J40="","",表示変換!J40)</f>
        <v/>
      </c>
      <c r="AK40" s="85" t="str">
        <f t="shared" si="14"/>
        <v/>
      </c>
      <c r="AL40" s="85" t="str">
        <f>IF(表示変換!L40="","",表示変換!L40)</f>
        <v/>
      </c>
      <c r="AM40" s="138" t="str">
        <f>IF(表示変換!M40="","",表示変換!M40)</f>
        <v/>
      </c>
      <c r="AN40" s="133" t="str">
        <f t="shared" si="15"/>
        <v/>
      </c>
      <c r="AO40" s="133" t="str">
        <f t="shared" si="16"/>
        <v/>
      </c>
      <c r="AP40" s="132" t="str">
        <f t="shared" si="0"/>
        <v/>
      </c>
      <c r="AQ40" s="133" t="str">
        <f t="shared" si="1"/>
        <v/>
      </c>
      <c r="AR40" s="133" t="str">
        <f t="shared" si="2"/>
        <v/>
      </c>
      <c r="AS40" s="133" t="str">
        <f t="shared" si="17"/>
        <v/>
      </c>
      <c r="AU40" s="134">
        <f t="shared" si="38"/>
        <v>35</v>
      </c>
      <c r="AV40" s="85" t="str">
        <f t="shared" si="38"/>
        <v/>
      </c>
      <c r="AW40" s="85" t="str">
        <f t="shared" ca="1" si="38"/>
        <v/>
      </c>
      <c r="AX40" s="128" t="str">
        <f t="shared" si="38"/>
        <v/>
      </c>
      <c r="AY40" s="128" t="str">
        <f t="shared" si="38"/>
        <v/>
      </c>
      <c r="AZ40" s="128" t="str">
        <f t="shared" si="38"/>
        <v/>
      </c>
      <c r="BA40" s="128" t="str">
        <f t="shared" si="18"/>
        <v/>
      </c>
      <c r="BB40" s="60" t="str">
        <f t="shared" si="19"/>
        <v/>
      </c>
      <c r="BC40" s="61" t="str">
        <f t="shared" si="20"/>
        <v/>
      </c>
      <c r="BD40" s="62" t="str">
        <f t="shared" si="21"/>
        <v/>
      </c>
      <c r="BE40" s="61" t="str">
        <f t="shared" si="22"/>
        <v/>
      </c>
      <c r="BF40" s="62" t="str">
        <f t="shared" si="23"/>
        <v/>
      </c>
      <c r="BG40" s="64" t="str">
        <f t="shared" si="24"/>
        <v/>
      </c>
      <c r="BH40" s="63" t="str">
        <f t="shared" si="25"/>
        <v/>
      </c>
      <c r="BI40" s="65" t="str">
        <f t="shared" si="26"/>
        <v/>
      </c>
      <c r="BJ40" s="63" t="str">
        <f t="shared" si="27"/>
        <v/>
      </c>
      <c r="BK40" s="61" t="str">
        <f t="shared" si="28"/>
        <v/>
      </c>
      <c r="BL40" s="62" t="str">
        <f t="shared" si="29"/>
        <v/>
      </c>
      <c r="BM40" s="61" t="str">
        <f t="shared" si="30"/>
        <v/>
      </c>
      <c r="BN40" s="63" t="str">
        <f t="shared" si="31"/>
        <v/>
      </c>
      <c r="BO40" s="61" t="str">
        <f t="shared" si="32"/>
        <v/>
      </c>
      <c r="BP40" s="63" t="str">
        <f t="shared" si="33"/>
        <v/>
      </c>
      <c r="BQ40" s="66" t="str">
        <f t="shared" si="34"/>
        <v/>
      </c>
      <c r="BR40" s="68" t="str">
        <f t="shared" si="35"/>
        <v/>
      </c>
    </row>
    <row r="41" spans="1:70">
      <c r="A41" s="59">
        <f>IF(表示変換!A41="","",表示変換!A41)</f>
        <v>36</v>
      </c>
      <c r="B41" s="368" t="str">
        <f>IF(表示変換!B41="","",表示変換!B41)</f>
        <v/>
      </c>
      <c r="C41" s="368" t="str">
        <f ca="1">IF(表示変換!D41="","",表示変換!D41)</f>
        <v/>
      </c>
      <c r="D41" s="368" t="str">
        <f>IF(表示変換!F41="","",表示変換!F41)</f>
        <v/>
      </c>
      <c r="E41" s="83" t="str">
        <f>IF(表示変換!I41="","",表示変換!I41)</f>
        <v/>
      </c>
      <c r="F41" s="84" t="str">
        <f>IF(表示変換!J41="","",表示変換!J41)</f>
        <v/>
      </c>
      <c r="G41" s="104" t="str">
        <f>IF(表示変換!N41="","",表示変換!N41)</f>
        <v/>
      </c>
      <c r="H41" s="115" t="str">
        <f t="shared" si="4"/>
        <v/>
      </c>
      <c r="I41" s="105" t="str">
        <f>IF(表示変換!O41="","",表示変換!O41)</f>
        <v/>
      </c>
      <c r="J41" s="116" t="str">
        <f t="shared" si="5"/>
        <v/>
      </c>
      <c r="K41" s="105" t="str">
        <f>IF(表示変換!P41="","",表示変換!P41)</f>
        <v/>
      </c>
      <c r="L41" s="117" t="str">
        <f t="shared" si="6"/>
        <v/>
      </c>
      <c r="M41" s="106" t="str">
        <f>IF(表示変換!Q41="","",表示変換!Q41)</f>
        <v/>
      </c>
      <c r="N41" s="118" t="str">
        <f t="shared" si="7"/>
        <v/>
      </c>
      <c r="O41" s="106" t="str">
        <f>IF(表示変換!R41="","",表示変換!R41)</f>
        <v/>
      </c>
      <c r="P41" s="116" t="str">
        <f t="shared" si="8"/>
        <v/>
      </c>
      <c r="Q41" s="105" t="str">
        <f>IF(表示変換!S41="","",表示変換!S41)</f>
        <v/>
      </c>
      <c r="R41" s="116" t="str">
        <f t="shared" si="9"/>
        <v/>
      </c>
      <c r="S41" s="106" t="str">
        <f>IF(表示変換!T41="","",表示変換!T41)</f>
        <v/>
      </c>
      <c r="T41" s="116" t="str">
        <f t="shared" si="10"/>
        <v/>
      </c>
      <c r="U41" s="106" t="str">
        <f>IF(表示変換!U41="","",表示変換!U41)</f>
        <v/>
      </c>
      <c r="V41" s="119" t="str">
        <f t="shared" si="11"/>
        <v/>
      </c>
      <c r="W41" s="67" t="str">
        <f t="shared" si="12"/>
        <v/>
      </c>
      <c r="X41" s="207" t="str">
        <f t="shared" si="13"/>
        <v/>
      </c>
      <c r="Z41" s="371">
        <f t="shared" si="36"/>
        <v>36</v>
      </c>
      <c r="AA41" s="368" t="str">
        <f>IF(表示変換!B41="","",表示変換!B41)</f>
        <v/>
      </c>
      <c r="AB41" s="112" t="str">
        <f>IF(表示変換!C41="","",表示変換!C41)</f>
        <v/>
      </c>
      <c r="AC41" s="368" t="str">
        <f>IF(AB41="","",DATEDIF(AB41,入力!$C$3,"Y"))</f>
        <v/>
      </c>
      <c r="AD41" s="368" t="str">
        <f ca="1">IF(表示変換!D41="","",表示変換!D41)</f>
        <v/>
      </c>
      <c r="AE41" s="368" t="str">
        <f>IF(表示変換!E41="","",表示変換!E41)</f>
        <v/>
      </c>
      <c r="AF41" s="368" t="str">
        <f>IF(表示変換!F41="","",表示変換!F41)</f>
        <v/>
      </c>
      <c r="AG41" s="368" t="str">
        <f>IF(表示変換!G41="","",表示変換!G41)</f>
        <v/>
      </c>
      <c r="AH41" s="368" t="str">
        <f>IF(表示変換!H41="","",表示変換!H41)</f>
        <v/>
      </c>
      <c r="AI41" s="83" t="str">
        <f>IF(表示変換!I41="","",表示変換!I41)</f>
        <v/>
      </c>
      <c r="AJ41" s="83" t="str">
        <f>IF(表示変換!J41="","",表示変換!J41)</f>
        <v/>
      </c>
      <c r="AK41" s="85" t="str">
        <f t="shared" si="14"/>
        <v/>
      </c>
      <c r="AL41" s="85" t="str">
        <f>IF(表示変換!L41="","",表示変換!L41)</f>
        <v/>
      </c>
      <c r="AM41" s="138" t="str">
        <f>IF(表示変換!M41="","",表示変換!M41)</f>
        <v/>
      </c>
      <c r="AN41" s="133" t="str">
        <f t="shared" si="15"/>
        <v/>
      </c>
      <c r="AO41" s="133" t="str">
        <f t="shared" si="16"/>
        <v/>
      </c>
      <c r="AP41" s="132" t="str">
        <f t="shared" si="0"/>
        <v/>
      </c>
      <c r="AQ41" s="133" t="str">
        <f t="shared" si="1"/>
        <v/>
      </c>
      <c r="AR41" s="133" t="str">
        <f t="shared" si="2"/>
        <v/>
      </c>
      <c r="AS41" s="133" t="str">
        <f t="shared" si="17"/>
        <v/>
      </c>
      <c r="AU41" s="134">
        <f t="shared" si="38"/>
        <v>36</v>
      </c>
      <c r="AV41" s="85" t="str">
        <f t="shared" si="38"/>
        <v/>
      </c>
      <c r="AW41" s="85" t="str">
        <f t="shared" ca="1" si="38"/>
        <v/>
      </c>
      <c r="AX41" s="128" t="str">
        <f t="shared" si="38"/>
        <v/>
      </c>
      <c r="AY41" s="128" t="str">
        <f t="shared" si="38"/>
        <v/>
      </c>
      <c r="AZ41" s="128" t="str">
        <f t="shared" si="38"/>
        <v/>
      </c>
      <c r="BA41" s="128" t="str">
        <f t="shared" si="18"/>
        <v/>
      </c>
      <c r="BB41" s="60" t="str">
        <f t="shared" si="19"/>
        <v/>
      </c>
      <c r="BC41" s="61" t="str">
        <f t="shared" si="20"/>
        <v/>
      </c>
      <c r="BD41" s="62" t="str">
        <f t="shared" si="21"/>
        <v/>
      </c>
      <c r="BE41" s="61" t="str">
        <f t="shared" si="22"/>
        <v/>
      </c>
      <c r="BF41" s="62" t="str">
        <f t="shared" si="23"/>
        <v/>
      </c>
      <c r="BG41" s="64" t="str">
        <f t="shared" si="24"/>
        <v/>
      </c>
      <c r="BH41" s="63" t="str">
        <f t="shared" si="25"/>
        <v/>
      </c>
      <c r="BI41" s="65" t="str">
        <f t="shared" si="26"/>
        <v/>
      </c>
      <c r="BJ41" s="63" t="str">
        <f t="shared" si="27"/>
        <v/>
      </c>
      <c r="BK41" s="61" t="str">
        <f t="shared" si="28"/>
        <v/>
      </c>
      <c r="BL41" s="62" t="str">
        <f t="shared" si="29"/>
        <v/>
      </c>
      <c r="BM41" s="61" t="str">
        <f t="shared" si="30"/>
        <v/>
      </c>
      <c r="BN41" s="63" t="str">
        <f t="shared" si="31"/>
        <v/>
      </c>
      <c r="BO41" s="61" t="str">
        <f t="shared" si="32"/>
        <v/>
      </c>
      <c r="BP41" s="63" t="str">
        <f t="shared" si="33"/>
        <v/>
      </c>
      <c r="BQ41" s="66" t="str">
        <f t="shared" si="34"/>
        <v/>
      </c>
      <c r="BR41" s="68" t="str">
        <f t="shared" si="35"/>
        <v/>
      </c>
    </row>
    <row r="42" spans="1:70">
      <c r="A42" s="59">
        <f>IF(表示変換!A42="","",表示変換!A42)</f>
        <v>37</v>
      </c>
      <c r="B42" s="368" t="str">
        <f>IF(表示変換!B42="","",表示変換!B42)</f>
        <v/>
      </c>
      <c r="C42" s="368" t="str">
        <f ca="1">IF(表示変換!D42="","",表示変換!D42)</f>
        <v/>
      </c>
      <c r="D42" s="368" t="str">
        <f>IF(表示変換!F42="","",表示変換!F42)</f>
        <v/>
      </c>
      <c r="E42" s="83" t="str">
        <f>IF(表示変換!I42="","",表示変換!I42)</f>
        <v/>
      </c>
      <c r="F42" s="84" t="str">
        <f>IF(表示変換!J42="","",表示変換!J42)</f>
        <v/>
      </c>
      <c r="G42" s="104" t="str">
        <f>IF(表示変換!N42="","",表示変換!N42)</f>
        <v/>
      </c>
      <c r="H42" s="115" t="str">
        <f t="shared" si="4"/>
        <v/>
      </c>
      <c r="I42" s="105" t="str">
        <f>IF(表示変換!O42="","",表示変換!O42)</f>
        <v/>
      </c>
      <c r="J42" s="116" t="str">
        <f t="shared" si="5"/>
        <v/>
      </c>
      <c r="K42" s="105" t="str">
        <f>IF(表示変換!P42="","",表示変換!P42)</f>
        <v/>
      </c>
      <c r="L42" s="117" t="str">
        <f t="shared" si="6"/>
        <v/>
      </c>
      <c r="M42" s="106" t="str">
        <f>IF(表示変換!Q42="","",表示変換!Q42)</f>
        <v/>
      </c>
      <c r="N42" s="118" t="str">
        <f t="shared" si="7"/>
        <v/>
      </c>
      <c r="O42" s="106" t="str">
        <f>IF(表示変換!R42="","",表示変換!R42)</f>
        <v/>
      </c>
      <c r="P42" s="116" t="str">
        <f t="shared" si="8"/>
        <v/>
      </c>
      <c r="Q42" s="105" t="str">
        <f>IF(表示変換!S42="","",表示変換!S42)</f>
        <v/>
      </c>
      <c r="R42" s="116" t="str">
        <f t="shared" si="9"/>
        <v/>
      </c>
      <c r="S42" s="106" t="str">
        <f>IF(表示変換!T42="","",表示変換!T42)</f>
        <v/>
      </c>
      <c r="T42" s="116" t="str">
        <f t="shared" si="10"/>
        <v/>
      </c>
      <c r="U42" s="106" t="str">
        <f>IF(表示変換!U42="","",表示変換!U42)</f>
        <v/>
      </c>
      <c r="V42" s="119" t="str">
        <f t="shared" si="11"/>
        <v/>
      </c>
      <c r="W42" s="67" t="str">
        <f t="shared" si="12"/>
        <v/>
      </c>
      <c r="X42" s="207" t="str">
        <f t="shared" si="13"/>
        <v/>
      </c>
      <c r="Z42" s="371">
        <f t="shared" si="36"/>
        <v>37</v>
      </c>
      <c r="AA42" s="368" t="str">
        <f>IF(表示変換!B42="","",表示変換!B42)</f>
        <v/>
      </c>
      <c r="AB42" s="112" t="str">
        <f>IF(表示変換!C42="","",表示変換!C42)</f>
        <v/>
      </c>
      <c r="AC42" s="368" t="str">
        <f>IF(AB42="","",DATEDIF(AB42,入力!$C$3,"Y"))</f>
        <v/>
      </c>
      <c r="AD42" s="368" t="str">
        <f ca="1">IF(表示変換!D42="","",表示変換!D42)</f>
        <v/>
      </c>
      <c r="AE42" s="368" t="str">
        <f>IF(表示変換!E42="","",表示変換!E42)</f>
        <v/>
      </c>
      <c r="AF42" s="368" t="str">
        <f>IF(表示変換!F42="","",表示変換!F42)</f>
        <v/>
      </c>
      <c r="AG42" s="368" t="str">
        <f>IF(表示変換!G42="","",表示変換!G42)</f>
        <v/>
      </c>
      <c r="AH42" s="368" t="str">
        <f>IF(表示変換!H42="","",表示変換!H42)</f>
        <v/>
      </c>
      <c r="AI42" s="83" t="str">
        <f>IF(表示変換!I42="","",表示変換!I42)</f>
        <v/>
      </c>
      <c r="AJ42" s="83" t="str">
        <f>IF(表示変換!J42="","",表示変換!J42)</f>
        <v/>
      </c>
      <c r="AK42" s="85" t="str">
        <f t="shared" si="14"/>
        <v/>
      </c>
      <c r="AL42" s="85" t="str">
        <f>IF(表示変換!L42="","",表示変換!L42)</f>
        <v/>
      </c>
      <c r="AM42" s="138" t="str">
        <f>IF(表示変換!M42="","",表示変換!M42)</f>
        <v/>
      </c>
      <c r="AN42" s="133" t="str">
        <f t="shared" si="15"/>
        <v/>
      </c>
      <c r="AO42" s="133" t="str">
        <f t="shared" si="16"/>
        <v/>
      </c>
      <c r="AP42" s="132" t="str">
        <f t="shared" si="0"/>
        <v/>
      </c>
      <c r="AQ42" s="133" t="str">
        <f t="shared" si="1"/>
        <v/>
      </c>
      <c r="AR42" s="133" t="str">
        <f t="shared" si="2"/>
        <v/>
      </c>
      <c r="AS42" s="133" t="str">
        <f t="shared" si="17"/>
        <v/>
      </c>
      <c r="AU42" s="134">
        <f t="shared" si="38"/>
        <v>37</v>
      </c>
      <c r="AV42" s="85" t="str">
        <f t="shared" si="38"/>
        <v/>
      </c>
      <c r="AW42" s="85" t="str">
        <f t="shared" ca="1" si="38"/>
        <v/>
      </c>
      <c r="AX42" s="128" t="str">
        <f t="shared" si="38"/>
        <v/>
      </c>
      <c r="AY42" s="128" t="str">
        <f t="shared" si="38"/>
        <v/>
      </c>
      <c r="AZ42" s="128" t="str">
        <f t="shared" si="38"/>
        <v/>
      </c>
      <c r="BA42" s="128" t="str">
        <f t="shared" si="18"/>
        <v/>
      </c>
      <c r="BB42" s="60" t="str">
        <f t="shared" si="19"/>
        <v/>
      </c>
      <c r="BC42" s="61" t="str">
        <f t="shared" si="20"/>
        <v/>
      </c>
      <c r="BD42" s="62" t="str">
        <f t="shared" si="21"/>
        <v/>
      </c>
      <c r="BE42" s="61" t="str">
        <f t="shared" si="22"/>
        <v/>
      </c>
      <c r="BF42" s="62" t="str">
        <f t="shared" si="23"/>
        <v/>
      </c>
      <c r="BG42" s="64" t="str">
        <f t="shared" si="24"/>
        <v/>
      </c>
      <c r="BH42" s="63" t="str">
        <f t="shared" si="25"/>
        <v/>
      </c>
      <c r="BI42" s="65" t="str">
        <f t="shared" si="26"/>
        <v/>
      </c>
      <c r="BJ42" s="63" t="str">
        <f t="shared" si="27"/>
        <v/>
      </c>
      <c r="BK42" s="61" t="str">
        <f t="shared" si="28"/>
        <v/>
      </c>
      <c r="BL42" s="62" t="str">
        <f t="shared" si="29"/>
        <v/>
      </c>
      <c r="BM42" s="61" t="str">
        <f t="shared" si="30"/>
        <v/>
      </c>
      <c r="BN42" s="63" t="str">
        <f t="shared" si="31"/>
        <v/>
      </c>
      <c r="BO42" s="61" t="str">
        <f t="shared" si="32"/>
        <v/>
      </c>
      <c r="BP42" s="63" t="str">
        <f t="shared" si="33"/>
        <v/>
      </c>
      <c r="BQ42" s="66" t="str">
        <f t="shared" si="34"/>
        <v/>
      </c>
      <c r="BR42" s="68" t="str">
        <f t="shared" si="35"/>
        <v/>
      </c>
    </row>
    <row r="43" spans="1:70">
      <c r="A43" s="59">
        <f>IF(表示変換!A43="","",表示変換!A43)</f>
        <v>38</v>
      </c>
      <c r="B43" s="368" t="str">
        <f>IF(表示変換!B43="","",表示変換!B43)</f>
        <v/>
      </c>
      <c r="C43" s="368" t="str">
        <f ca="1">IF(表示変換!D43="","",表示変換!D43)</f>
        <v/>
      </c>
      <c r="D43" s="368" t="str">
        <f>IF(表示変換!F43="","",表示変換!F43)</f>
        <v/>
      </c>
      <c r="E43" s="83" t="str">
        <f>IF(表示変換!I43="","",表示変換!I43)</f>
        <v/>
      </c>
      <c r="F43" s="84" t="str">
        <f>IF(表示変換!J43="","",表示変換!J43)</f>
        <v/>
      </c>
      <c r="G43" s="104" t="str">
        <f>IF(表示変換!N43="","",表示変換!N43)</f>
        <v/>
      </c>
      <c r="H43" s="115" t="str">
        <f t="shared" si="4"/>
        <v/>
      </c>
      <c r="I43" s="105" t="str">
        <f>IF(表示変換!O43="","",表示変換!O43)</f>
        <v/>
      </c>
      <c r="J43" s="116" t="str">
        <f t="shared" si="5"/>
        <v/>
      </c>
      <c r="K43" s="105" t="str">
        <f>IF(表示変換!P43="","",表示変換!P43)</f>
        <v/>
      </c>
      <c r="L43" s="117" t="str">
        <f t="shared" si="6"/>
        <v/>
      </c>
      <c r="M43" s="106" t="str">
        <f>IF(表示変換!Q43="","",表示変換!Q43)</f>
        <v/>
      </c>
      <c r="N43" s="118" t="str">
        <f t="shared" si="7"/>
        <v/>
      </c>
      <c r="O43" s="106" t="str">
        <f>IF(表示変換!R43="","",表示変換!R43)</f>
        <v/>
      </c>
      <c r="P43" s="116" t="str">
        <f t="shared" si="8"/>
        <v/>
      </c>
      <c r="Q43" s="105" t="str">
        <f>IF(表示変換!S43="","",表示変換!S43)</f>
        <v/>
      </c>
      <c r="R43" s="116" t="str">
        <f t="shared" si="9"/>
        <v/>
      </c>
      <c r="S43" s="106" t="str">
        <f>IF(表示変換!T43="","",表示変換!T43)</f>
        <v/>
      </c>
      <c r="T43" s="116" t="str">
        <f t="shared" si="10"/>
        <v/>
      </c>
      <c r="U43" s="106" t="str">
        <f>IF(表示変換!U43="","",表示変換!U43)</f>
        <v/>
      </c>
      <c r="V43" s="119" t="str">
        <f t="shared" si="11"/>
        <v/>
      </c>
      <c r="W43" s="67" t="str">
        <f t="shared" si="12"/>
        <v/>
      </c>
      <c r="X43" s="207" t="str">
        <f t="shared" si="13"/>
        <v/>
      </c>
      <c r="Z43" s="371">
        <f t="shared" si="36"/>
        <v>38</v>
      </c>
      <c r="AA43" s="368" t="str">
        <f>IF(表示変換!B43="","",表示変換!B43)</f>
        <v/>
      </c>
      <c r="AB43" s="112" t="str">
        <f>IF(表示変換!C43="","",表示変換!C43)</f>
        <v/>
      </c>
      <c r="AC43" s="368" t="str">
        <f>IF(AB43="","",DATEDIF(AB43,入力!$C$3,"Y"))</f>
        <v/>
      </c>
      <c r="AD43" s="368" t="str">
        <f ca="1">IF(表示変換!D43="","",表示変換!D43)</f>
        <v/>
      </c>
      <c r="AE43" s="368" t="str">
        <f>IF(表示変換!E43="","",表示変換!E43)</f>
        <v/>
      </c>
      <c r="AF43" s="368" t="str">
        <f>IF(表示変換!F43="","",表示変換!F43)</f>
        <v/>
      </c>
      <c r="AG43" s="368" t="str">
        <f>IF(表示変換!G43="","",表示変換!G43)</f>
        <v/>
      </c>
      <c r="AH43" s="368" t="str">
        <f>IF(表示変換!H43="","",表示変換!H43)</f>
        <v/>
      </c>
      <c r="AI43" s="83" t="str">
        <f>IF(表示変換!I43="","",表示変換!I43)</f>
        <v/>
      </c>
      <c r="AJ43" s="83" t="str">
        <f>IF(表示変換!J43="","",表示変換!J43)</f>
        <v/>
      </c>
      <c r="AK43" s="85" t="str">
        <f t="shared" si="14"/>
        <v/>
      </c>
      <c r="AL43" s="85" t="str">
        <f>IF(表示変換!L43="","",表示変換!L43)</f>
        <v/>
      </c>
      <c r="AM43" s="138" t="str">
        <f>IF(表示変換!M43="","",表示変換!M43)</f>
        <v/>
      </c>
      <c r="AN43" s="133" t="str">
        <f t="shared" si="15"/>
        <v/>
      </c>
      <c r="AO43" s="133" t="str">
        <f t="shared" si="16"/>
        <v/>
      </c>
      <c r="AP43" s="132" t="str">
        <f t="shared" si="0"/>
        <v/>
      </c>
      <c r="AQ43" s="133" t="str">
        <f t="shared" si="1"/>
        <v/>
      </c>
      <c r="AR43" s="133" t="str">
        <f t="shared" si="2"/>
        <v/>
      </c>
      <c r="AS43" s="133" t="str">
        <f t="shared" si="17"/>
        <v/>
      </c>
      <c r="AU43" s="134">
        <f t="shared" si="38"/>
        <v>38</v>
      </c>
      <c r="AV43" s="85" t="str">
        <f t="shared" si="38"/>
        <v/>
      </c>
      <c r="AW43" s="85" t="str">
        <f t="shared" ca="1" si="38"/>
        <v/>
      </c>
      <c r="AX43" s="128" t="str">
        <f t="shared" si="38"/>
        <v/>
      </c>
      <c r="AY43" s="128" t="str">
        <f t="shared" si="38"/>
        <v/>
      </c>
      <c r="AZ43" s="128" t="str">
        <f t="shared" si="38"/>
        <v/>
      </c>
      <c r="BA43" s="128" t="str">
        <f t="shared" si="18"/>
        <v/>
      </c>
      <c r="BB43" s="60" t="str">
        <f t="shared" si="19"/>
        <v/>
      </c>
      <c r="BC43" s="61" t="str">
        <f t="shared" si="20"/>
        <v/>
      </c>
      <c r="BD43" s="62" t="str">
        <f t="shared" si="21"/>
        <v/>
      </c>
      <c r="BE43" s="61" t="str">
        <f t="shared" si="22"/>
        <v/>
      </c>
      <c r="BF43" s="62" t="str">
        <f t="shared" si="23"/>
        <v/>
      </c>
      <c r="BG43" s="64" t="str">
        <f t="shared" si="24"/>
        <v/>
      </c>
      <c r="BH43" s="63" t="str">
        <f t="shared" si="25"/>
        <v/>
      </c>
      <c r="BI43" s="65" t="str">
        <f t="shared" si="26"/>
        <v/>
      </c>
      <c r="BJ43" s="63" t="str">
        <f t="shared" si="27"/>
        <v/>
      </c>
      <c r="BK43" s="61" t="str">
        <f t="shared" si="28"/>
        <v/>
      </c>
      <c r="BL43" s="62" t="str">
        <f t="shared" si="29"/>
        <v/>
      </c>
      <c r="BM43" s="61" t="str">
        <f t="shared" si="30"/>
        <v/>
      </c>
      <c r="BN43" s="63" t="str">
        <f t="shared" si="31"/>
        <v/>
      </c>
      <c r="BO43" s="61" t="str">
        <f t="shared" si="32"/>
        <v/>
      </c>
      <c r="BP43" s="63" t="str">
        <f t="shared" si="33"/>
        <v/>
      </c>
      <c r="BQ43" s="66" t="str">
        <f t="shared" si="34"/>
        <v/>
      </c>
      <c r="BR43" s="68" t="str">
        <f t="shared" si="35"/>
        <v/>
      </c>
    </row>
    <row r="44" spans="1:70">
      <c r="A44" s="59">
        <f>IF(表示変換!A44="","",表示変換!A44)</f>
        <v>39</v>
      </c>
      <c r="B44" s="368" t="str">
        <f>IF(表示変換!B44="","",表示変換!B44)</f>
        <v/>
      </c>
      <c r="C44" s="368" t="str">
        <f ca="1">IF(表示変換!D44="","",表示変換!D44)</f>
        <v/>
      </c>
      <c r="D44" s="368" t="str">
        <f>IF(表示変換!F44="","",表示変換!F44)</f>
        <v/>
      </c>
      <c r="E44" s="83" t="str">
        <f>IF(表示変換!I44="","",表示変換!I44)</f>
        <v/>
      </c>
      <c r="F44" s="84" t="str">
        <f>IF(表示変換!J44="","",表示変換!J44)</f>
        <v/>
      </c>
      <c r="G44" s="104" t="str">
        <f>IF(表示変換!N44="","",表示変換!N44)</f>
        <v/>
      </c>
      <c r="H44" s="115" t="str">
        <f t="shared" si="4"/>
        <v/>
      </c>
      <c r="I44" s="105" t="str">
        <f>IF(表示変換!O44="","",表示変換!O44)</f>
        <v/>
      </c>
      <c r="J44" s="116" t="str">
        <f t="shared" si="5"/>
        <v/>
      </c>
      <c r="K44" s="105" t="str">
        <f>IF(表示変換!P44="","",表示変換!P44)</f>
        <v/>
      </c>
      <c r="L44" s="117" t="str">
        <f t="shared" si="6"/>
        <v/>
      </c>
      <c r="M44" s="106" t="str">
        <f>IF(表示変換!Q44="","",表示変換!Q44)</f>
        <v/>
      </c>
      <c r="N44" s="118" t="str">
        <f t="shared" si="7"/>
        <v/>
      </c>
      <c r="O44" s="106" t="str">
        <f>IF(表示変換!R44="","",表示変換!R44)</f>
        <v/>
      </c>
      <c r="P44" s="116" t="str">
        <f t="shared" si="8"/>
        <v/>
      </c>
      <c r="Q44" s="105" t="str">
        <f>IF(表示変換!S44="","",表示変換!S44)</f>
        <v/>
      </c>
      <c r="R44" s="116" t="str">
        <f t="shared" si="9"/>
        <v/>
      </c>
      <c r="S44" s="106" t="str">
        <f>IF(表示変換!T44="","",表示変換!T44)</f>
        <v/>
      </c>
      <c r="T44" s="116" t="str">
        <f t="shared" si="10"/>
        <v/>
      </c>
      <c r="U44" s="106" t="str">
        <f>IF(表示変換!U44="","",表示変換!U44)</f>
        <v/>
      </c>
      <c r="V44" s="119" t="str">
        <f t="shared" si="11"/>
        <v/>
      </c>
      <c r="W44" s="67" t="str">
        <f t="shared" si="12"/>
        <v/>
      </c>
      <c r="X44" s="207" t="str">
        <f t="shared" si="13"/>
        <v/>
      </c>
      <c r="Z44" s="371">
        <f t="shared" si="36"/>
        <v>39</v>
      </c>
      <c r="AA44" s="368" t="str">
        <f>IF(表示変換!B44="","",表示変換!B44)</f>
        <v/>
      </c>
      <c r="AB44" s="112" t="str">
        <f>IF(表示変換!C44="","",表示変換!C44)</f>
        <v/>
      </c>
      <c r="AC44" s="368" t="str">
        <f>IF(AB44="","",DATEDIF(AB44,入力!$C$3,"Y"))</f>
        <v/>
      </c>
      <c r="AD44" s="368" t="str">
        <f ca="1">IF(表示変換!D44="","",表示変換!D44)</f>
        <v/>
      </c>
      <c r="AE44" s="368" t="str">
        <f>IF(表示変換!E44="","",表示変換!E44)</f>
        <v/>
      </c>
      <c r="AF44" s="368" t="str">
        <f>IF(表示変換!F44="","",表示変換!F44)</f>
        <v/>
      </c>
      <c r="AG44" s="368" t="str">
        <f>IF(表示変換!G44="","",表示変換!G44)</f>
        <v/>
      </c>
      <c r="AH44" s="368" t="str">
        <f>IF(表示変換!H44="","",表示変換!H44)</f>
        <v/>
      </c>
      <c r="AI44" s="83" t="str">
        <f>IF(表示変換!I44="","",表示変換!I44)</f>
        <v/>
      </c>
      <c r="AJ44" s="83" t="str">
        <f>IF(表示変換!J44="","",表示変換!J44)</f>
        <v/>
      </c>
      <c r="AK44" s="85" t="str">
        <f t="shared" si="14"/>
        <v/>
      </c>
      <c r="AL44" s="85" t="str">
        <f>IF(表示変換!L44="","",表示変換!L44)</f>
        <v/>
      </c>
      <c r="AM44" s="138" t="str">
        <f>IF(表示変換!M44="","",表示変換!M44)</f>
        <v/>
      </c>
      <c r="AN44" s="133" t="str">
        <f t="shared" si="15"/>
        <v/>
      </c>
      <c r="AO44" s="133" t="str">
        <f t="shared" si="16"/>
        <v/>
      </c>
      <c r="AP44" s="132" t="str">
        <f t="shared" si="0"/>
        <v/>
      </c>
      <c r="AQ44" s="133" t="str">
        <f t="shared" si="1"/>
        <v/>
      </c>
      <c r="AR44" s="133" t="str">
        <f t="shared" si="2"/>
        <v/>
      </c>
      <c r="AS44" s="133" t="str">
        <f t="shared" si="17"/>
        <v/>
      </c>
      <c r="AU44" s="134">
        <f t="shared" si="38"/>
        <v>39</v>
      </c>
      <c r="AV44" s="85" t="str">
        <f t="shared" si="38"/>
        <v/>
      </c>
      <c r="AW44" s="85" t="str">
        <f t="shared" ca="1" si="38"/>
        <v/>
      </c>
      <c r="AX44" s="128" t="str">
        <f t="shared" si="38"/>
        <v/>
      </c>
      <c r="AY44" s="128" t="str">
        <f t="shared" si="38"/>
        <v/>
      </c>
      <c r="AZ44" s="128" t="str">
        <f t="shared" si="38"/>
        <v/>
      </c>
      <c r="BA44" s="128" t="str">
        <f t="shared" si="18"/>
        <v/>
      </c>
      <c r="BB44" s="60" t="str">
        <f t="shared" si="19"/>
        <v/>
      </c>
      <c r="BC44" s="61" t="str">
        <f t="shared" si="20"/>
        <v/>
      </c>
      <c r="BD44" s="62" t="str">
        <f t="shared" si="21"/>
        <v/>
      </c>
      <c r="BE44" s="61" t="str">
        <f t="shared" si="22"/>
        <v/>
      </c>
      <c r="BF44" s="62" t="str">
        <f t="shared" si="23"/>
        <v/>
      </c>
      <c r="BG44" s="64" t="str">
        <f t="shared" si="24"/>
        <v/>
      </c>
      <c r="BH44" s="63" t="str">
        <f t="shared" si="25"/>
        <v/>
      </c>
      <c r="BI44" s="65" t="str">
        <f t="shared" si="26"/>
        <v/>
      </c>
      <c r="BJ44" s="63" t="str">
        <f t="shared" si="27"/>
        <v/>
      </c>
      <c r="BK44" s="61" t="str">
        <f t="shared" si="28"/>
        <v/>
      </c>
      <c r="BL44" s="62" t="str">
        <f t="shared" si="29"/>
        <v/>
      </c>
      <c r="BM44" s="61" t="str">
        <f t="shared" si="30"/>
        <v/>
      </c>
      <c r="BN44" s="63" t="str">
        <f t="shared" si="31"/>
        <v/>
      </c>
      <c r="BO44" s="61" t="str">
        <f t="shared" si="32"/>
        <v/>
      </c>
      <c r="BP44" s="63" t="str">
        <f t="shared" si="33"/>
        <v/>
      </c>
      <c r="BQ44" s="66" t="str">
        <f t="shared" si="34"/>
        <v/>
      </c>
      <c r="BR44" s="68" t="str">
        <f t="shared" si="35"/>
        <v/>
      </c>
    </row>
    <row r="45" spans="1:70">
      <c r="A45" s="59">
        <f>IF(表示変換!A45="","",表示変換!A45)</f>
        <v>40</v>
      </c>
      <c r="B45" s="368" t="str">
        <f>IF(表示変換!B45="","",表示変換!B45)</f>
        <v/>
      </c>
      <c r="C45" s="368" t="str">
        <f ca="1">IF(表示変換!D45="","",表示変換!D45)</f>
        <v/>
      </c>
      <c r="D45" s="368" t="str">
        <f>IF(表示変換!F45="","",表示変換!F45)</f>
        <v/>
      </c>
      <c r="E45" s="83" t="str">
        <f>IF(表示変換!I45="","",表示変換!I45)</f>
        <v/>
      </c>
      <c r="F45" s="84" t="str">
        <f>IF(表示変換!J45="","",表示変換!J45)</f>
        <v/>
      </c>
      <c r="G45" s="104" t="str">
        <f>IF(表示変換!N45="","",表示変換!N45)</f>
        <v/>
      </c>
      <c r="H45" s="115" t="str">
        <f t="shared" si="4"/>
        <v/>
      </c>
      <c r="I45" s="105" t="str">
        <f>IF(表示変換!O45="","",表示変換!O45)</f>
        <v/>
      </c>
      <c r="J45" s="116" t="str">
        <f t="shared" si="5"/>
        <v/>
      </c>
      <c r="K45" s="105" t="str">
        <f>IF(表示変換!P45="","",表示変換!P45)</f>
        <v/>
      </c>
      <c r="L45" s="117" t="str">
        <f t="shared" si="6"/>
        <v/>
      </c>
      <c r="M45" s="106" t="str">
        <f>IF(表示変換!Q45="","",表示変換!Q45)</f>
        <v/>
      </c>
      <c r="N45" s="118" t="str">
        <f t="shared" si="7"/>
        <v/>
      </c>
      <c r="O45" s="106" t="str">
        <f>IF(表示変換!R45="","",表示変換!R45)</f>
        <v/>
      </c>
      <c r="P45" s="116" t="str">
        <f t="shared" si="8"/>
        <v/>
      </c>
      <c r="Q45" s="105" t="str">
        <f>IF(表示変換!S45="","",表示変換!S45)</f>
        <v/>
      </c>
      <c r="R45" s="116" t="str">
        <f t="shared" si="9"/>
        <v/>
      </c>
      <c r="S45" s="106" t="str">
        <f>IF(表示変換!T45="","",表示変換!T45)</f>
        <v/>
      </c>
      <c r="T45" s="116" t="str">
        <f t="shared" si="10"/>
        <v/>
      </c>
      <c r="U45" s="106" t="str">
        <f>IF(表示変換!U45="","",表示変換!U45)</f>
        <v/>
      </c>
      <c r="V45" s="119" t="str">
        <f t="shared" si="11"/>
        <v/>
      </c>
      <c r="W45" s="67" t="str">
        <f t="shared" si="12"/>
        <v/>
      </c>
      <c r="X45" s="207" t="str">
        <f t="shared" si="13"/>
        <v/>
      </c>
      <c r="Z45" s="371">
        <f t="shared" si="36"/>
        <v>40</v>
      </c>
      <c r="AA45" s="368" t="str">
        <f>IF(表示変換!B45="","",表示変換!B45)</f>
        <v/>
      </c>
      <c r="AB45" s="112" t="str">
        <f>IF(表示変換!C45="","",表示変換!C45)</f>
        <v/>
      </c>
      <c r="AC45" s="368" t="str">
        <f>IF(AB45="","",DATEDIF(AB45,入力!$C$3,"Y"))</f>
        <v/>
      </c>
      <c r="AD45" s="368" t="str">
        <f ca="1">IF(表示変換!D45="","",表示変換!D45)</f>
        <v/>
      </c>
      <c r="AE45" s="368" t="str">
        <f>IF(表示変換!E45="","",表示変換!E45)</f>
        <v/>
      </c>
      <c r="AF45" s="368" t="str">
        <f>IF(表示変換!F45="","",表示変換!F45)</f>
        <v/>
      </c>
      <c r="AG45" s="368" t="str">
        <f>IF(表示変換!G45="","",表示変換!G45)</f>
        <v/>
      </c>
      <c r="AH45" s="368" t="str">
        <f>IF(表示変換!H45="","",表示変換!H45)</f>
        <v/>
      </c>
      <c r="AI45" s="83" t="str">
        <f>IF(表示変換!I45="","",表示変換!I45)</f>
        <v/>
      </c>
      <c r="AJ45" s="83" t="str">
        <f>IF(表示変換!J45="","",表示変換!J45)</f>
        <v/>
      </c>
      <c r="AK45" s="85" t="str">
        <f t="shared" si="14"/>
        <v/>
      </c>
      <c r="AL45" s="85" t="str">
        <f>IF(表示変換!L45="","",表示変換!L45)</f>
        <v/>
      </c>
      <c r="AM45" s="138" t="str">
        <f>IF(表示変換!M45="","",表示変換!M45)</f>
        <v/>
      </c>
      <c r="AN45" s="133" t="str">
        <f t="shared" si="15"/>
        <v/>
      </c>
      <c r="AO45" s="133" t="str">
        <f t="shared" si="16"/>
        <v/>
      </c>
      <c r="AP45" s="132" t="str">
        <f t="shared" si="0"/>
        <v/>
      </c>
      <c r="AQ45" s="133" t="str">
        <f t="shared" si="1"/>
        <v/>
      </c>
      <c r="AR45" s="133" t="str">
        <f t="shared" si="2"/>
        <v/>
      </c>
      <c r="AS45" s="133" t="str">
        <f t="shared" si="17"/>
        <v/>
      </c>
      <c r="AU45" s="134">
        <f t="shared" si="38"/>
        <v>40</v>
      </c>
      <c r="AV45" s="85" t="str">
        <f t="shared" si="38"/>
        <v/>
      </c>
      <c r="AW45" s="85" t="str">
        <f t="shared" ca="1" si="38"/>
        <v/>
      </c>
      <c r="AX45" s="128" t="str">
        <f t="shared" si="38"/>
        <v/>
      </c>
      <c r="AY45" s="128" t="str">
        <f t="shared" si="38"/>
        <v/>
      </c>
      <c r="AZ45" s="128" t="str">
        <f t="shared" si="38"/>
        <v/>
      </c>
      <c r="BA45" s="128" t="str">
        <f t="shared" si="18"/>
        <v/>
      </c>
      <c r="BB45" s="60" t="str">
        <f t="shared" si="19"/>
        <v/>
      </c>
      <c r="BC45" s="61" t="str">
        <f t="shared" si="20"/>
        <v/>
      </c>
      <c r="BD45" s="62" t="str">
        <f t="shared" si="21"/>
        <v/>
      </c>
      <c r="BE45" s="61" t="str">
        <f t="shared" si="22"/>
        <v/>
      </c>
      <c r="BF45" s="62" t="str">
        <f t="shared" si="23"/>
        <v/>
      </c>
      <c r="BG45" s="64" t="str">
        <f t="shared" si="24"/>
        <v/>
      </c>
      <c r="BH45" s="63" t="str">
        <f t="shared" si="25"/>
        <v/>
      </c>
      <c r="BI45" s="65" t="str">
        <f t="shared" si="26"/>
        <v/>
      </c>
      <c r="BJ45" s="63" t="str">
        <f t="shared" si="27"/>
        <v/>
      </c>
      <c r="BK45" s="61" t="str">
        <f t="shared" si="28"/>
        <v/>
      </c>
      <c r="BL45" s="62" t="str">
        <f t="shared" si="29"/>
        <v/>
      </c>
      <c r="BM45" s="61" t="str">
        <f t="shared" si="30"/>
        <v/>
      </c>
      <c r="BN45" s="63" t="str">
        <f t="shared" si="31"/>
        <v/>
      </c>
      <c r="BO45" s="61" t="str">
        <f t="shared" si="32"/>
        <v/>
      </c>
      <c r="BP45" s="63" t="str">
        <f t="shared" si="33"/>
        <v/>
      </c>
      <c r="BQ45" s="66" t="str">
        <f t="shared" si="34"/>
        <v/>
      </c>
      <c r="BR45" s="68" t="str">
        <f t="shared" si="35"/>
        <v/>
      </c>
    </row>
    <row r="46" spans="1:70">
      <c r="A46" s="59">
        <f>IF(表示変換!A46="","",表示変換!A46)</f>
        <v>41</v>
      </c>
      <c r="B46" s="368" t="str">
        <f>IF(表示変換!B46="","",表示変換!B46)</f>
        <v/>
      </c>
      <c r="C46" s="368" t="str">
        <f ca="1">IF(表示変換!D46="","",表示変換!D46)</f>
        <v/>
      </c>
      <c r="D46" s="368" t="str">
        <f>IF(表示変換!F46="","",表示変換!F46)</f>
        <v/>
      </c>
      <c r="E46" s="83" t="str">
        <f>IF(表示変換!I46="","",表示変換!I46)</f>
        <v/>
      </c>
      <c r="F46" s="84" t="str">
        <f>IF(表示変換!J46="","",表示変換!J46)</f>
        <v/>
      </c>
      <c r="G46" s="104" t="str">
        <f>IF(表示変換!N46="","",表示変換!N46)</f>
        <v/>
      </c>
      <c r="H46" s="115" t="str">
        <f t="shared" si="4"/>
        <v/>
      </c>
      <c r="I46" s="105" t="str">
        <f>IF(表示変換!O46="","",表示変換!O46)</f>
        <v/>
      </c>
      <c r="J46" s="116" t="str">
        <f t="shared" si="5"/>
        <v/>
      </c>
      <c r="K46" s="105" t="str">
        <f>IF(表示変換!P46="","",表示変換!P46)</f>
        <v/>
      </c>
      <c r="L46" s="117" t="str">
        <f t="shared" si="6"/>
        <v/>
      </c>
      <c r="M46" s="106" t="str">
        <f>IF(表示変換!Q46="","",表示変換!Q46)</f>
        <v/>
      </c>
      <c r="N46" s="118" t="str">
        <f t="shared" si="7"/>
        <v/>
      </c>
      <c r="O46" s="106" t="str">
        <f>IF(表示変換!R46="","",表示変換!R46)</f>
        <v/>
      </c>
      <c r="P46" s="116" t="str">
        <f t="shared" si="8"/>
        <v/>
      </c>
      <c r="Q46" s="105" t="str">
        <f>IF(表示変換!S46="","",表示変換!S46)</f>
        <v/>
      </c>
      <c r="R46" s="116" t="str">
        <f t="shared" si="9"/>
        <v/>
      </c>
      <c r="S46" s="106" t="str">
        <f>IF(表示変換!T46="","",表示変換!T46)</f>
        <v/>
      </c>
      <c r="T46" s="116" t="str">
        <f t="shared" si="10"/>
        <v/>
      </c>
      <c r="U46" s="106" t="str">
        <f>IF(表示変換!U46="","",表示変換!U46)</f>
        <v/>
      </c>
      <c r="V46" s="119" t="str">
        <f t="shared" si="11"/>
        <v/>
      </c>
      <c r="W46" s="67" t="str">
        <f t="shared" si="12"/>
        <v/>
      </c>
      <c r="X46" s="207" t="str">
        <f t="shared" si="13"/>
        <v/>
      </c>
      <c r="Z46" s="371">
        <f t="shared" si="36"/>
        <v>41</v>
      </c>
      <c r="AA46" s="368" t="str">
        <f>IF(表示変換!B46="","",表示変換!B46)</f>
        <v/>
      </c>
      <c r="AB46" s="112" t="str">
        <f>IF(表示変換!C46="","",表示変換!C46)</f>
        <v/>
      </c>
      <c r="AC46" s="368" t="str">
        <f>IF(AB46="","",DATEDIF(AB46,入力!$C$3,"Y"))</f>
        <v/>
      </c>
      <c r="AD46" s="368" t="str">
        <f ca="1">IF(表示変換!D46="","",表示変換!D46)</f>
        <v/>
      </c>
      <c r="AE46" s="368" t="str">
        <f>IF(表示変換!E46="","",表示変換!E46)</f>
        <v/>
      </c>
      <c r="AF46" s="368" t="str">
        <f>IF(表示変換!F46="","",表示変換!F46)</f>
        <v/>
      </c>
      <c r="AG46" s="368" t="str">
        <f>IF(表示変換!G46="","",表示変換!G46)</f>
        <v/>
      </c>
      <c r="AH46" s="368" t="str">
        <f>IF(表示変換!H46="","",表示変換!H46)</f>
        <v/>
      </c>
      <c r="AI46" s="83" t="str">
        <f>IF(表示変換!I46="","",表示変換!I46)</f>
        <v/>
      </c>
      <c r="AJ46" s="83" t="str">
        <f>IF(表示変換!J46="","",表示変換!J46)</f>
        <v/>
      </c>
      <c r="AK46" s="85" t="str">
        <f t="shared" si="14"/>
        <v/>
      </c>
      <c r="AL46" s="85" t="str">
        <f>IF(表示変換!L46="","",表示変換!L46)</f>
        <v/>
      </c>
      <c r="AM46" s="138" t="str">
        <f>IF(表示変換!M46="","",表示変換!M46)</f>
        <v/>
      </c>
      <c r="AN46" s="133" t="str">
        <f t="shared" si="15"/>
        <v/>
      </c>
      <c r="AO46" s="133" t="str">
        <f t="shared" si="16"/>
        <v/>
      </c>
      <c r="AP46" s="132" t="str">
        <f t="shared" si="0"/>
        <v/>
      </c>
      <c r="AQ46" s="133" t="str">
        <f t="shared" si="1"/>
        <v/>
      </c>
      <c r="AR46" s="133" t="str">
        <f t="shared" si="2"/>
        <v/>
      </c>
      <c r="AS46" s="133" t="str">
        <f t="shared" si="17"/>
        <v/>
      </c>
      <c r="AU46" s="134">
        <f t="shared" si="38"/>
        <v>41</v>
      </c>
      <c r="AV46" s="85" t="str">
        <f t="shared" si="38"/>
        <v/>
      </c>
      <c r="AW46" s="85" t="str">
        <f t="shared" ca="1" si="38"/>
        <v/>
      </c>
      <c r="AX46" s="128" t="str">
        <f t="shared" si="38"/>
        <v/>
      </c>
      <c r="AY46" s="128" t="str">
        <f t="shared" si="38"/>
        <v/>
      </c>
      <c r="AZ46" s="128" t="str">
        <f t="shared" si="38"/>
        <v/>
      </c>
      <c r="BA46" s="128" t="str">
        <f t="shared" si="18"/>
        <v/>
      </c>
      <c r="BB46" s="60" t="str">
        <f t="shared" si="19"/>
        <v/>
      </c>
      <c r="BC46" s="61" t="str">
        <f t="shared" si="20"/>
        <v/>
      </c>
      <c r="BD46" s="62" t="str">
        <f t="shared" si="21"/>
        <v/>
      </c>
      <c r="BE46" s="61" t="str">
        <f t="shared" si="22"/>
        <v/>
      </c>
      <c r="BF46" s="62" t="str">
        <f t="shared" si="23"/>
        <v/>
      </c>
      <c r="BG46" s="64" t="str">
        <f t="shared" si="24"/>
        <v/>
      </c>
      <c r="BH46" s="63" t="str">
        <f t="shared" si="25"/>
        <v/>
      </c>
      <c r="BI46" s="65" t="str">
        <f t="shared" si="26"/>
        <v/>
      </c>
      <c r="BJ46" s="63" t="str">
        <f t="shared" si="27"/>
        <v/>
      </c>
      <c r="BK46" s="61" t="str">
        <f t="shared" si="28"/>
        <v/>
      </c>
      <c r="BL46" s="62" t="str">
        <f t="shared" si="29"/>
        <v/>
      </c>
      <c r="BM46" s="61" t="str">
        <f t="shared" si="30"/>
        <v/>
      </c>
      <c r="BN46" s="63" t="str">
        <f t="shared" si="31"/>
        <v/>
      </c>
      <c r="BO46" s="61" t="str">
        <f t="shared" si="32"/>
        <v/>
      </c>
      <c r="BP46" s="63" t="str">
        <f t="shared" si="33"/>
        <v/>
      </c>
      <c r="BQ46" s="66" t="str">
        <f t="shared" si="34"/>
        <v/>
      </c>
      <c r="BR46" s="68" t="str">
        <f t="shared" si="35"/>
        <v/>
      </c>
    </row>
    <row r="47" spans="1:70">
      <c r="A47" s="59">
        <f>IF(表示変換!A47="","",表示変換!A47)</f>
        <v>42</v>
      </c>
      <c r="B47" s="368" t="str">
        <f>IF(表示変換!B47="","",表示変換!B47)</f>
        <v/>
      </c>
      <c r="C47" s="368" t="str">
        <f ca="1">IF(表示変換!D47="","",表示変換!D47)</f>
        <v/>
      </c>
      <c r="D47" s="368" t="str">
        <f>IF(表示変換!F47="","",表示変換!F47)</f>
        <v/>
      </c>
      <c r="E47" s="83" t="str">
        <f>IF(表示変換!I47="","",表示変換!I47)</f>
        <v/>
      </c>
      <c r="F47" s="84" t="str">
        <f>IF(表示変換!J47="","",表示変換!J47)</f>
        <v/>
      </c>
      <c r="G47" s="104" t="str">
        <f>IF(表示変換!N47="","",表示変換!N47)</f>
        <v/>
      </c>
      <c r="H47" s="115" t="str">
        <f t="shared" si="4"/>
        <v/>
      </c>
      <c r="I47" s="105" t="str">
        <f>IF(表示変換!O47="","",表示変換!O47)</f>
        <v/>
      </c>
      <c r="J47" s="116" t="str">
        <f t="shared" si="5"/>
        <v/>
      </c>
      <c r="K47" s="105" t="str">
        <f>IF(表示変換!P47="","",表示変換!P47)</f>
        <v/>
      </c>
      <c r="L47" s="117" t="str">
        <f t="shared" si="6"/>
        <v/>
      </c>
      <c r="M47" s="106" t="str">
        <f>IF(表示変換!Q47="","",表示変換!Q47)</f>
        <v/>
      </c>
      <c r="N47" s="118" t="str">
        <f t="shared" si="7"/>
        <v/>
      </c>
      <c r="O47" s="106" t="str">
        <f>IF(表示変換!R47="","",表示変換!R47)</f>
        <v/>
      </c>
      <c r="P47" s="116" t="str">
        <f t="shared" si="8"/>
        <v/>
      </c>
      <c r="Q47" s="105" t="str">
        <f>IF(表示変換!S47="","",表示変換!S47)</f>
        <v/>
      </c>
      <c r="R47" s="116" t="str">
        <f t="shared" si="9"/>
        <v/>
      </c>
      <c r="S47" s="106" t="str">
        <f>IF(表示変換!T47="","",表示変換!T47)</f>
        <v/>
      </c>
      <c r="T47" s="116" t="str">
        <f t="shared" si="10"/>
        <v/>
      </c>
      <c r="U47" s="106" t="str">
        <f>IF(表示変換!U47="","",表示変換!U47)</f>
        <v/>
      </c>
      <c r="V47" s="119" t="str">
        <f t="shared" si="11"/>
        <v/>
      </c>
      <c r="W47" s="67" t="str">
        <f t="shared" si="12"/>
        <v/>
      </c>
      <c r="X47" s="207" t="str">
        <f t="shared" si="13"/>
        <v/>
      </c>
      <c r="Z47" s="371">
        <f t="shared" si="36"/>
        <v>42</v>
      </c>
      <c r="AA47" s="368" t="str">
        <f>IF(表示変換!B47="","",表示変換!B47)</f>
        <v/>
      </c>
      <c r="AB47" s="112" t="str">
        <f>IF(表示変換!C47="","",表示変換!C47)</f>
        <v/>
      </c>
      <c r="AC47" s="368" t="str">
        <f>IF(AB47="","",DATEDIF(AB47,入力!$C$3,"Y"))</f>
        <v/>
      </c>
      <c r="AD47" s="368" t="str">
        <f ca="1">IF(表示変換!D47="","",表示変換!D47)</f>
        <v/>
      </c>
      <c r="AE47" s="368" t="str">
        <f>IF(表示変換!E47="","",表示変換!E47)</f>
        <v/>
      </c>
      <c r="AF47" s="368" t="str">
        <f>IF(表示変換!F47="","",表示変換!F47)</f>
        <v/>
      </c>
      <c r="AG47" s="368" t="str">
        <f>IF(表示変換!G47="","",表示変換!G47)</f>
        <v/>
      </c>
      <c r="AH47" s="368" t="str">
        <f>IF(表示変換!H47="","",表示変換!H47)</f>
        <v/>
      </c>
      <c r="AI47" s="83" t="str">
        <f>IF(表示変換!I47="","",表示変換!I47)</f>
        <v/>
      </c>
      <c r="AJ47" s="83" t="str">
        <f>IF(表示変換!J47="","",表示変換!J47)</f>
        <v/>
      </c>
      <c r="AK47" s="85" t="str">
        <f t="shared" si="14"/>
        <v/>
      </c>
      <c r="AL47" s="85" t="str">
        <f>IF(表示変換!L47="","",表示変換!L47)</f>
        <v/>
      </c>
      <c r="AM47" s="138" t="str">
        <f>IF(表示変換!M47="","",表示変換!M47)</f>
        <v/>
      </c>
      <c r="AN47" s="133" t="str">
        <f t="shared" si="15"/>
        <v/>
      </c>
      <c r="AO47" s="133" t="str">
        <f t="shared" si="16"/>
        <v/>
      </c>
      <c r="AP47" s="132" t="str">
        <f t="shared" si="0"/>
        <v/>
      </c>
      <c r="AQ47" s="133" t="str">
        <f t="shared" si="1"/>
        <v/>
      </c>
      <c r="AR47" s="133" t="str">
        <f t="shared" si="2"/>
        <v/>
      </c>
      <c r="AS47" s="133" t="str">
        <f t="shared" si="17"/>
        <v/>
      </c>
      <c r="AU47" s="134">
        <f t="shared" si="38"/>
        <v>42</v>
      </c>
      <c r="AV47" s="85" t="str">
        <f t="shared" si="38"/>
        <v/>
      </c>
      <c r="AW47" s="85" t="str">
        <f t="shared" ca="1" si="38"/>
        <v/>
      </c>
      <c r="AX47" s="128" t="str">
        <f t="shared" si="38"/>
        <v/>
      </c>
      <c r="AY47" s="128" t="str">
        <f t="shared" si="38"/>
        <v/>
      </c>
      <c r="AZ47" s="128" t="str">
        <f t="shared" si="38"/>
        <v/>
      </c>
      <c r="BA47" s="128" t="str">
        <f t="shared" si="18"/>
        <v/>
      </c>
      <c r="BB47" s="60" t="str">
        <f t="shared" si="19"/>
        <v/>
      </c>
      <c r="BC47" s="61" t="str">
        <f t="shared" si="20"/>
        <v/>
      </c>
      <c r="BD47" s="62" t="str">
        <f t="shared" si="21"/>
        <v/>
      </c>
      <c r="BE47" s="61" t="str">
        <f t="shared" si="22"/>
        <v/>
      </c>
      <c r="BF47" s="62" t="str">
        <f t="shared" si="23"/>
        <v/>
      </c>
      <c r="BG47" s="64" t="str">
        <f t="shared" si="24"/>
        <v/>
      </c>
      <c r="BH47" s="63" t="str">
        <f t="shared" si="25"/>
        <v/>
      </c>
      <c r="BI47" s="65" t="str">
        <f t="shared" si="26"/>
        <v/>
      </c>
      <c r="BJ47" s="63" t="str">
        <f t="shared" si="27"/>
        <v/>
      </c>
      <c r="BK47" s="61" t="str">
        <f t="shared" si="28"/>
        <v/>
      </c>
      <c r="BL47" s="62" t="str">
        <f t="shared" si="29"/>
        <v/>
      </c>
      <c r="BM47" s="61" t="str">
        <f t="shared" si="30"/>
        <v/>
      </c>
      <c r="BN47" s="63" t="str">
        <f t="shared" si="31"/>
        <v/>
      </c>
      <c r="BO47" s="61" t="str">
        <f t="shared" si="32"/>
        <v/>
      </c>
      <c r="BP47" s="63" t="str">
        <f t="shared" si="33"/>
        <v/>
      </c>
      <c r="BQ47" s="66" t="str">
        <f t="shared" si="34"/>
        <v/>
      </c>
      <c r="BR47" s="68" t="str">
        <f t="shared" si="35"/>
        <v/>
      </c>
    </row>
    <row r="48" spans="1:70">
      <c r="A48" s="59">
        <f>IF(表示変換!A48="","",表示変換!A48)</f>
        <v>43</v>
      </c>
      <c r="B48" s="368" t="str">
        <f>IF(表示変換!B48="","",表示変換!B48)</f>
        <v/>
      </c>
      <c r="C48" s="368" t="str">
        <f ca="1">IF(表示変換!D48="","",表示変換!D48)</f>
        <v/>
      </c>
      <c r="D48" s="368" t="str">
        <f>IF(表示変換!F48="","",表示変換!F48)</f>
        <v/>
      </c>
      <c r="E48" s="83" t="str">
        <f>IF(表示変換!I48="","",表示変換!I48)</f>
        <v/>
      </c>
      <c r="F48" s="84" t="str">
        <f>IF(表示変換!J48="","",表示変換!J48)</f>
        <v/>
      </c>
      <c r="G48" s="104" t="str">
        <f>IF(表示変換!N48="","",表示変換!N48)</f>
        <v/>
      </c>
      <c r="H48" s="115" t="str">
        <f t="shared" si="4"/>
        <v/>
      </c>
      <c r="I48" s="105" t="str">
        <f>IF(表示変換!O48="","",表示変換!O48)</f>
        <v/>
      </c>
      <c r="J48" s="116" t="str">
        <f t="shared" si="5"/>
        <v/>
      </c>
      <c r="K48" s="105" t="str">
        <f>IF(表示変換!P48="","",表示変換!P48)</f>
        <v/>
      </c>
      <c r="L48" s="117" t="str">
        <f t="shared" si="6"/>
        <v/>
      </c>
      <c r="M48" s="106" t="str">
        <f>IF(表示変換!Q48="","",表示変換!Q48)</f>
        <v/>
      </c>
      <c r="N48" s="118" t="str">
        <f t="shared" si="7"/>
        <v/>
      </c>
      <c r="O48" s="106" t="str">
        <f>IF(表示変換!R48="","",表示変換!R48)</f>
        <v/>
      </c>
      <c r="P48" s="116" t="str">
        <f t="shared" si="8"/>
        <v/>
      </c>
      <c r="Q48" s="105" t="str">
        <f>IF(表示変換!S48="","",表示変換!S48)</f>
        <v/>
      </c>
      <c r="R48" s="116" t="str">
        <f t="shared" si="9"/>
        <v/>
      </c>
      <c r="S48" s="106" t="str">
        <f>IF(表示変換!T48="","",表示変換!T48)</f>
        <v/>
      </c>
      <c r="T48" s="116" t="str">
        <f t="shared" si="10"/>
        <v/>
      </c>
      <c r="U48" s="106" t="str">
        <f>IF(表示変換!U48="","",表示変換!U48)</f>
        <v/>
      </c>
      <c r="V48" s="119" t="str">
        <f t="shared" si="11"/>
        <v/>
      </c>
      <c r="W48" s="67" t="str">
        <f t="shared" si="12"/>
        <v/>
      </c>
      <c r="X48" s="207" t="str">
        <f t="shared" si="13"/>
        <v/>
      </c>
      <c r="Z48" s="371">
        <f t="shared" si="36"/>
        <v>43</v>
      </c>
      <c r="AA48" s="368" t="str">
        <f>IF(表示変換!B48="","",表示変換!B48)</f>
        <v/>
      </c>
      <c r="AB48" s="112" t="str">
        <f>IF(表示変換!C48="","",表示変換!C48)</f>
        <v/>
      </c>
      <c r="AC48" s="368" t="str">
        <f>IF(AB48="","",DATEDIF(AB48,入力!$C$3,"Y"))</f>
        <v/>
      </c>
      <c r="AD48" s="368" t="str">
        <f ca="1">IF(表示変換!D48="","",表示変換!D48)</f>
        <v/>
      </c>
      <c r="AE48" s="368" t="str">
        <f>IF(表示変換!E48="","",表示変換!E48)</f>
        <v/>
      </c>
      <c r="AF48" s="368" t="str">
        <f>IF(表示変換!F48="","",表示変換!F48)</f>
        <v/>
      </c>
      <c r="AG48" s="368" t="str">
        <f>IF(表示変換!G48="","",表示変換!G48)</f>
        <v/>
      </c>
      <c r="AH48" s="368" t="str">
        <f>IF(表示変換!H48="","",表示変換!H48)</f>
        <v/>
      </c>
      <c r="AI48" s="83" t="str">
        <f>IF(表示変換!I48="","",表示変換!I48)</f>
        <v/>
      </c>
      <c r="AJ48" s="83" t="str">
        <f>IF(表示変換!J48="","",表示変換!J48)</f>
        <v/>
      </c>
      <c r="AK48" s="85" t="str">
        <f t="shared" si="14"/>
        <v/>
      </c>
      <c r="AL48" s="85" t="str">
        <f>IF(表示変換!L48="","",表示変換!L48)</f>
        <v/>
      </c>
      <c r="AM48" s="138" t="str">
        <f>IF(表示変換!M48="","",表示変換!M48)</f>
        <v/>
      </c>
      <c r="AN48" s="133" t="str">
        <f t="shared" si="15"/>
        <v/>
      </c>
      <c r="AO48" s="133" t="str">
        <f t="shared" si="16"/>
        <v/>
      </c>
      <c r="AP48" s="132" t="str">
        <f t="shared" si="0"/>
        <v/>
      </c>
      <c r="AQ48" s="133" t="str">
        <f t="shared" si="1"/>
        <v/>
      </c>
      <c r="AR48" s="133" t="str">
        <f t="shared" si="2"/>
        <v/>
      </c>
      <c r="AS48" s="133" t="str">
        <f t="shared" si="17"/>
        <v/>
      </c>
      <c r="AU48" s="134">
        <f t="shared" si="38"/>
        <v>43</v>
      </c>
      <c r="AV48" s="85" t="str">
        <f t="shared" si="38"/>
        <v/>
      </c>
      <c r="AW48" s="85" t="str">
        <f t="shared" ca="1" si="38"/>
        <v/>
      </c>
      <c r="AX48" s="128" t="str">
        <f t="shared" si="38"/>
        <v/>
      </c>
      <c r="AY48" s="128" t="str">
        <f t="shared" si="38"/>
        <v/>
      </c>
      <c r="AZ48" s="128" t="str">
        <f t="shared" si="38"/>
        <v/>
      </c>
      <c r="BA48" s="128" t="str">
        <f t="shared" si="18"/>
        <v/>
      </c>
      <c r="BB48" s="60" t="str">
        <f t="shared" si="19"/>
        <v/>
      </c>
      <c r="BC48" s="61" t="str">
        <f t="shared" si="20"/>
        <v/>
      </c>
      <c r="BD48" s="62" t="str">
        <f t="shared" si="21"/>
        <v/>
      </c>
      <c r="BE48" s="61" t="str">
        <f t="shared" si="22"/>
        <v/>
      </c>
      <c r="BF48" s="62" t="str">
        <f t="shared" si="23"/>
        <v/>
      </c>
      <c r="BG48" s="64" t="str">
        <f t="shared" si="24"/>
        <v/>
      </c>
      <c r="BH48" s="63" t="str">
        <f t="shared" si="25"/>
        <v/>
      </c>
      <c r="BI48" s="65" t="str">
        <f t="shared" si="26"/>
        <v/>
      </c>
      <c r="BJ48" s="63" t="str">
        <f t="shared" si="27"/>
        <v/>
      </c>
      <c r="BK48" s="61" t="str">
        <f t="shared" si="28"/>
        <v/>
      </c>
      <c r="BL48" s="62" t="str">
        <f t="shared" si="29"/>
        <v/>
      </c>
      <c r="BM48" s="61" t="str">
        <f t="shared" si="30"/>
        <v/>
      </c>
      <c r="BN48" s="63" t="str">
        <f t="shared" si="31"/>
        <v/>
      </c>
      <c r="BO48" s="61" t="str">
        <f t="shared" si="32"/>
        <v/>
      </c>
      <c r="BP48" s="63" t="str">
        <f t="shared" si="33"/>
        <v/>
      </c>
      <c r="BQ48" s="66" t="str">
        <f t="shared" si="34"/>
        <v/>
      </c>
      <c r="BR48" s="68" t="str">
        <f t="shared" si="35"/>
        <v/>
      </c>
    </row>
    <row r="49" spans="1:70">
      <c r="A49" s="59">
        <f>IF(表示変換!A49="","",表示変換!A49)</f>
        <v>44</v>
      </c>
      <c r="B49" s="368" t="str">
        <f>IF(表示変換!B49="","",表示変換!B49)</f>
        <v/>
      </c>
      <c r="C49" s="368" t="str">
        <f ca="1">IF(表示変換!D49="","",表示変換!D49)</f>
        <v/>
      </c>
      <c r="D49" s="368" t="str">
        <f>IF(表示変換!F49="","",表示変換!F49)</f>
        <v/>
      </c>
      <c r="E49" s="83" t="str">
        <f>IF(表示変換!I49="","",表示変換!I49)</f>
        <v/>
      </c>
      <c r="F49" s="84" t="str">
        <f>IF(表示変換!J49="","",表示変換!J49)</f>
        <v/>
      </c>
      <c r="G49" s="104" t="str">
        <f>IF(表示変換!N49="","",表示変換!N49)</f>
        <v/>
      </c>
      <c r="H49" s="115" t="str">
        <f t="shared" si="4"/>
        <v/>
      </c>
      <c r="I49" s="105" t="str">
        <f>IF(表示変換!O49="","",表示変換!O49)</f>
        <v/>
      </c>
      <c r="J49" s="116" t="str">
        <f t="shared" si="5"/>
        <v/>
      </c>
      <c r="K49" s="105" t="str">
        <f>IF(表示変換!P49="","",表示変換!P49)</f>
        <v/>
      </c>
      <c r="L49" s="117" t="str">
        <f t="shared" si="6"/>
        <v/>
      </c>
      <c r="M49" s="106" t="str">
        <f>IF(表示変換!Q49="","",表示変換!Q49)</f>
        <v/>
      </c>
      <c r="N49" s="118" t="str">
        <f t="shared" si="7"/>
        <v/>
      </c>
      <c r="O49" s="106" t="str">
        <f>IF(表示変換!R49="","",表示変換!R49)</f>
        <v/>
      </c>
      <c r="P49" s="116" t="str">
        <f t="shared" si="8"/>
        <v/>
      </c>
      <c r="Q49" s="105" t="str">
        <f>IF(表示変換!S49="","",表示変換!S49)</f>
        <v/>
      </c>
      <c r="R49" s="116" t="str">
        <f t="shared" si="9"/>
        <v/>
      </c>
      <c r="S49" s="106" t="str">
        <f>IF(表示変換!T49="","",表示変換!T49)</f>
        <v/>
      </c>
      <c r="T49" s="116" t="str">
        <f t="shared" si="10"/>
        <v/>
      </c>
      <c r="U49" s="106" t="str">
        <f>IF(表示変換!U49="","",表示変換!U49)</f>
        <v/>
      </c>
      <c r="V49" s="119" t="str">
        <f t="shared" si="11"/>
        <v/>
      </c>
      <c r="W49" s="67" t="str">
        <f t="shared" si="12"/>
        <v/>
      </c>
      <c r="X49" s="207" t="str">
        <f t="shared" si="13"/>
        <v/>
      </c>
      <c r="Z49" s="371">
        <f t="shared" si="36"/>
        <v>44</v>
      </c>
      <c r="AA49" s="368" t="str">
        <f>IF(表示変換!B49="","",表示変換!B49)</f>
        <v/>
      </c>
      <c r="AB49" s="112" t="str">
        <f>IF(表示変換!C49="","",表示変換!C49)</f>
        <v/>
      </c>
      <c r="AC49" s="368" t="str">
        <f>IF(AB49="","",DATEDIF(AB49,入力!$C$3,"Y"))</f>
        <v/>
      </c>
      <c r="AD49" s="368" t="str">
        <f ca="1">IF(表示変換!D49="","",表示変換!D49)</f>
        <v/>
      </c>
      <c r="AE49" s="368" t="str">
        <f>IF(表示変換!E49="","",表示変換!E49)</f>
        <v/>
      </c>
      <c r="AF49" s="368" t="str">
        <f>IF(表示変換!F49="","",表示変換!F49)</f>
        <v/>
      </c>
      <c r="AG49" s="368" t="str">
        <f>IF(表示変換!G49="","",表示変換!G49)</f>
        <v/>
      </c>
      <c r="AH49" s="368" t="str">
        <f>IF(表示変換!H49="","",表示変換!H49)</f>
        <v/>
      </c>
      <c r="AI49" s="83" t="str">
        <f>IF(表示変換!I49="","",表示変換!I49)</f>
        <v/>
      </c>
      <c r="AJ49" s="83" t="str">
        <f>IF(表示変換!J49="","",表示変換!J49)</f>
        <v/>
      </c>
      <c r="AK49" s="85" t="str">
        <f t="shared" si="14"/>
        <v/>
      </c>
      <c r="AL49" s="85" t="str">
        <f>IF(表示変換!L49="","",表示変換!L49)</f>
        <v/>
      </c>
      <c r="AM49" s="138" t="str">
        <f>IF(表示変換!M49="","",表示変換!M49)</f>
        <v/>
      </c>
      <c r="AN49" s="133" t="str">
        <f t="shared" si="15"/>
        <v/>
      </c>
      <c r="AO49" s="133" t="str">
        <f t="shared" si="16"/>
        <v/>
      </c>
      <c r="AP49" s="132" t="str">
        <f t="shared" si="0"/>
        <v/>
      </c>
      <c r="AQ49" s="133" t="str">
        <f t="shared" si="1"/>
        <v/>
      </c>
      <c r="AR49" s="133" t="str">
        <f t="shared" si="2"/>
        <v/>
      </c>
      <c r="AS49" s="133" t="str">
        <f t="shared" si="17"/>
        <v/>
      </c>
      <c r="AU49" s="134">
        <f t="shared" si="38"/>
        <v>44</v>
      </c>
      <c r="AV49" s="85" t="str">
        <f t="shared" si="38"/>
        <v/>
      </c>
      <c r="AW49" s="85" t="str">
        <f t="shared" ca="1" si="38"/>
        <v/>
      </c>
      <c r="AX49" s="128" t="str">
        <f t="shared" si="38"/>
        <v/>
      </c>
      <c r="AY49" s="128" t="str">
        <f t="shared" si="38"/>
        <v/>
      </c>
      <c r="AZ49" s="128" t="str">
        <f t="shared" si="38"/>
        <v/>
      </c>
      <c r="BA49" s="128" t="str">
        <f t="shared" si="18"/>
        <v/>
      </c>
      <c r="BB49" s="60" t="str">
        <f t="shared" si="19"/>
        <v/>
      </c>
      <c r="BC49" s="61" t="str">
        <f t="shared" si="20"/>
        <v/>
      </c>
      <c r="BD49" s="62" t="str">
        <f t="shared" si="21"/>
        <v/>
      </c>
      <c r="BE49" s="61" t="str">
        <f t="shared" si="22"/>
        <v/>
      </c>
      <c r="BF49" s="62" t="str">
        <f t="shared" si="23"/>
        <v/>
      </c>
      <c r="BG49" s="64" t="str">
        <f t="shared" si="24"/>
        <v/>
      </c>
      <c r="BH49" s="63" t="str">
        <f t="shared" si="25"/>
        <v/>
      </c>
      <c r="BI49" s="65" t="str">
        <f t="shared" si="26"/>
        <v/>
      </c>
      <c r="BJ49" s="63" t="str">
        <f t="shared" si="27"/>
        <v/>
      </c>
      <c r="BK49" s="61" t="str">
        <f t="shared" si="28"/>
        <v/>
      </c>
      <c r="BL49" s="62" t="str">
        <f t="shared" si="29"/>
        <v/>
      </c>
      <c r="BM49" s="61" t="str">
        <f t="shared" si="30"/>
        <v/>
      </c>
      <c r="BN49" s="63" t="str">
        <f t="shared" si="31"/>
        <v/>
      </c>
      <c r="BO49" s="61" t="str">
        <f t="shared" si="32"/>
        <v/>
      </c>
      <c r="BP49" s="63" t="str">
        <f t="shared" si="33"/>
        <v/>
      </c>
      <c r="BQ49" s="66" t="str">
        <f t="shared" si="34"/>
        <v/>
      </c>
      <c r="BR49" s="68" t="str">
        <f t="shared" si="35"/>
        <v/>
      </c>
    </row>
    <row r="50" spans="1:70">
      <c r="A50" s="59">
        <f>IF(表示変換!A50="","",表示変換!A50)</f>
        <v>45</v>
      </c>
      <c r="B50" s="368" t="str">
        <f>IF(表示変換!B50="","",表示変換!B50)</f>
        <v/>
      </c>
      <c r="C50" s="368" t="str">
        <f ca="1">IF(表示変換!D50="","",表示変換!D50)</f>
        <v/>
      </c>
      <c r="D50" s="368" t="str">
        <f>IF(表示変換!F50="","",表示変換!F50)</f>
        <v/>
      </c>
      <c r="E50" s="83" t="str">
        <f>IF(表示変換!I50="","",表示変換!I50)</f>
        <v/>
      </c>
      <c r="F50" s="84" t="str">
        <f>IF(表示変換!J50="","",表示変換!J50)</f>
        <v/>
      </c>
      <c r="G50" s="104" t="str">
        <f>IF(表示変換!N50="","",表示変換!N50)</f>
        <v/>
      </c>
      <c r="H50" s="115" t="str">
        <f t="shared" si="4"/>
        <v/>
      </c>
      <c r="I50" s="105" t="str">
        <f>IF(表示変換!O50="","",表示変換!O50)</f>
        <v/>
      </c>
      <c r="J50" s="116" t="str">
        <f t="shared" si="5"/>
        <v/>
      </c>
      <c r="K50" s="105" t="str">
        <f>IF(表示変換!P50="","",表示変換!P50)</f>
        <v/>
      </c>
      <c r="L50" s="117" t="str">
        <f t="shared" si="6"/>
        <v/>
      </c>
      <c r="M50" s="106" t="str">
        <f>IF(表示変換!Q50="","",表示変換!Q50)</f>
        <v/>
      </c>
      <c r="N50" s="118" t="str">
        <f t="shared" si="7"/>
        <v/>
      </c>
      <c r="O50" s="106" t="str">
        <f>IF(表示変換!R50="","",表示変換!R50)</f>
        <v/>
      </c>
      <c r="P50" s="116" t="str">
        <f t="shared" si="8"/>
        <v/>
      </c>
      <c r="Q50" s="105" t="str">
        <f>IF(表示変換!S50="","",表示変換!S50)</f>
        <v/>
      </c>
      <c r="R50" s="116" t="str">
        <f t="shared" si="9"/>
        <v/>
      </c>
      <c r="S50" s="106" t="str">
        <f>IF(表示変換!T50="","",表示変換!T50)</f>
        <v/>
      </c>
      <c r="T50" s="116" t="str">
        <f t="shared" si="10"/>
        <v/>
      </c>
      <c r="U50" s="106" t="str">
        <f>IF(表示変換!U50="","",表示変換!U50)</f>
        <v/>
      </c>
      <c r="V50" s="119" t="str">
        <f t="shared" si="11"/>
        <v/>
      </c>
      <c r="W50" s="67" t="str">
        <f t="shared" si="12"/>
        <v/>
      </c>
      <c r="X50" s="207" t="str">
        <f t="shared" si="13"/>
        <v/>
      </c>
      <c r="Z50" s="371">
        <f t="shared" si="36"/>
        <v>45</v>
      </c>
      <c r="AA50" s="368" t="str">
        <f>IF(表示変換!B50="","",表示変換!B50)</f>
        <v/>
      </c>
      <c r="AB50" s="112" t="str">
        <f>IF(表示変換!C50="","",表示変換!C50)</f>
        <v/>
      </c>
      <c r="AC50" s="368" t="str">
        <f>IF(AB50="","",DATEDIF(AB50,入力!$C$3,"Y"))</f>
        <v/>
      </c>
      <c r="AD50" s="368" t="str">
        <f ca="1">IF(表示変換!D50="","",表示変換!D50)</f>
        <v/>
      </c>
      <c r="AE50" s="368" t="str">
        <f>IF(表示変換!E50="","",表示変換!E50)</f>
        <v/>
      </c>
      <c r="AF50" s="368" t="str">
        <f>IF(表示変換!F50="","",表示変換!F50)</f>
        <v/>
      </c>
      <c r="AG50" s="368" t="str">
        <f>IF(表示変換!G50="","",表示変換!G50)</f>
        <v/>
      </c>
      <c r="AH50" s="368" t="str">
        <f>IF(表示変換!H50="","",表示変換!H50)</f>
        <v/>
      </c>
      <c r="AI50" s="83" t="str">
        <f>IF(表示変換!I50="","",表示変換!I50)</f>
        <v/>
      </c>
      <c r="AJ50" s="83" t="str">
        <f>IF(表示変換!J50="","",表示変換!J50)</f>
        <v/>
      </c>
      <c r="AK50" s="85" t="str">
        <f t="shared" si="14"/>
        <v/>
      </c>
      <c r="AL50" s="85" t="str">
        <f>IF(表示変換!L50="","",表示変換!L50)</f>
        <v/>
      </c>
      <c r="AM50" s="138" t="str">
        <f>IF(表示変換!M50="","",表示変換!M50)</f>
        <v/>
      </c>
      <c r="AN50" s="133" t="str">
        <f t="shared" si="15"/>
        <v/>
      </c>
      <c r="AO50" s="133" t="str">
        <f t="shared" si="16"/>
        <v/>
      </c>
      <c r="AP50" s="132" t="str">
        <f t="shared" si="0"/>
        <v/>
      </c>
      <c r="AQ50" s="133" t="str">
        <f t="shared" si="1"/>
        <v/>
      </c>
      <c r="AR50" s="133" t="str">
        <f t="shared" si="2"/>
        <v/>
      </c>
      <c r="AS50" s="133" t="str">
        <f t="shared" si="17"/>
        <v/>
      </c>
      <c r="AU50" s="134">
        <f t="shared" si="38"/>
        <v>45</v>
      </c>
      <c r="AV50" s="85" t="str">
        <f t="shared" si="38"/>
        <v/>
      </c>
      <c r="AW50" s="85" t="str">
        <f t="shared" ca="1" si="38"/>
        <v/>
      </c>
      <c r="AX50" s="128" t="str">
        <f t="shared" si="38"/>
        <v/>
      </c>
      <c r="AY50" s="128" t="str">
        <f t="shared" si="38"/>
        <v/>
      </c>
      <c r="AZ50" s="128" t="str">
        <f t="shared" si="38"/>
        <v/>
      </c>
      <c r="BA50" s="128" t="str">
        <f t="shared" si="18"/>
        <v/>
      </c>
      <c r="BB50" s="60" t="str">
        <f t="shared" si="19"/>
        <v/>
      </c>
      <c r="BC50" s="61" t="str">
        <f t="shared" si="20"/>
        <v/>
      </c>
      <c r="BD50" s="62" t="str">
        <f t="shared" si="21"/>
        <v/>
      </c>
      <c r="BE50" s="61" t="str">
        <f t="shared" si="22"/>
        <v/>
      </c>
      <c r="BF50" s="62" t="str">
        <f t="shared" si="23"/>
        <v/>
      </c>
      <c r="BG50" s="64" t="str">
        <f t="shared" si="24"/>
        <v/>
      </c>
      <c r="BH50" s="63" t="str">
        <f t="shared" si="25"/>
        <v/>
      </c>
      <c r="BI50" s="65" t="str">
        <f t="shared" si="26"/>
        <v/>
      </c>
      <c r="BJ50" s="63" t="str">
        <f t="shared" si="27"/>
        <v/>
      </c>
      <c r="BK50" s="61" t="str">
        <f t="shared" si="28"/>
        <v/>
      </c>
      <c r="BL50" s="62" t="str">
        <f t="shared" si="29"/>
        <v/>
      </c>
      <c r="BM50" s="61" t="str">
        <f t="shared" si="30"/>
        <v/>
      </c>
      <c r="BN50" s="63" t="str">
        <f t="shared" si="31"/>
        <v/>
      </c>
      <c r="BO50" s="61" t="str">
        <f t="shared" si="32"/>
        <v/>
      </c>
      <c r="BP50" s="63" t="str">
        <f t="shared" si="33"/>
        <v/>
      </c>
      <c r="BQ50" s="66" t="str">
        <f t="shared" si="34"/>
        <v/>
      </c>
      <c r="BR50" s="68" t="str">
        <f t="shared" si="35"/>
        <v/>
      </c>
    </row>
    <row r="51" spans="1:70">
      <c r="A51" s="59">
        <f>IF(表示変換!A51="","",表示変換!A51)</f>
        <v>46</v>
      </c>
      <c r="B51" s="368" t="str">
        <f>IF(表示変換!B51="","",表示変換!B51)</f>
        <v/>
      </c>
      <c r="C51" s="368" t="str">
        <f ca="1">IF(表示変換!D51="","",表示変換!D51)</f>
        <v/>
      </c>
      <c r="D51" s="368" t="str">
        <f>IF(表示変換!F51="","",表示変換!F51)</f>
        <v/>
      </c>
      <c r="E51" s="83" t="str">
        <f>IF(表示変換!I51="","",表示変換!I51)</f>
        <v/>
      </c>
      <c r="F51" s="84" t="str">
        <f>IF(表示変換!J51="","",表示変換!J51)</f>
        <v/>
      </c>
      <c r="G51" s="104" t="str">
        <f>IF(表示変換!N51="","",表示変換!N51)</f>
        <v/>
      </c>
      <c r="H51" s="115" t="str">
        <f t="shared" si="4"/>
        <v/>
      </c>
      <c r="I51" s="105" t="str">
        <f>IF(表示変換!O51="","",表示変換!O51)</f>
        <v/>
      </c>
      <c r="J51" s="116" t="str">
        <f t="shared" si="5"/>
        <v/>
      </c>
      <c r="K51" s="105" t="str">
        <f>IF(表示変換!P51="","",表示変換!P51)</f>
        <v/>
      </c>
      <c r="L51" s="117" t="str">
        <f t="shared" si="6"/>
        <v/>
      </c>
      <c r="M51" s="106" t="str">
        <f>IF(表示変換!Q51="","",表示変換!Q51)</f>
        <v/>
      </c>
      <c r="N51" s="118" t="str">
        <f t="shared" si="7"/>
        <v/>
      </c>
      <c r="O51" s="106" t="str">
        <f>IF(表示変換!R51="","",表示変換!R51)</f>
        <v/>
      </c>
      <c r="P51" s="116" t="str">
        <f t="shared" si="8"/>
        <v/>
      </c>
      <c r="Q51" s="105" t="str">
        <f>IF(表示変換!S51="","",表示変換!S51)</f>
        <v/>
      </c>
      <c r="R51" s="116" t="str">
        <f t="shared" si="9"/>
        <v/>
      </c>
      <c r="S51" s="106" t="str">
        <f>IF(表示変換!T51="","",表示変換!T51)</f>
        <v/>
      </c>
      <c r="T51" s="116" t="str">
        <f t="shared" si="10"/>
        <v/>
      </c>
      <c r="U51" s="106" t="str">
        <f>IF(表示変換!U51="","",表示変換!U51)</f>
        <v/>
      </c>
      <c r="V51" s="119" t="str">
        <f t="shared" si="11"/>
        <v/>
      </c>
      <c r="W51" s="67" t="str">
        <f t="shared" si="12"/>
        <v/>
      </c>
      <c r="X51" s="207" t="str">
        <f t="shared" si="13"/>
        <v/>
      </c>
      <c r="Z51" s="371">
        <f t="shared" si="36"/>
        <v>46</v>
      </c>
      <c r="AA51" s="368" t="str">
        <f>IF(表示変換!B51="","",表示変換!B51)</f>
        <v/>
      </c>
      <c r="AB51" s="112" t="str">
        <f>IF(表示変換!C51="","",表示変換!C51)</f>
        <v/>
      </c>
      <c r="AC51" s="368" t="str">
        <f>IF(AB51="","",DATEDIF(AB51,入力!$C$3,"Y"))</f>
        <v/>
      </c>
      <c r="AD51" s="368" t="str">
        <f ca="1">IF(表示変換!D51="","",表示変換!D51)</f>
        <v/>
      </c>
      <c r="AE51" s="368" t="str">
        <f>IF(表示変換!E51="","",表示変換!E51)</f>
        <v/>
      </c>
      <c r="AF51" s="368" t="str">
        <f>IF(表示変換!F51="","",表示変換!F51)</f>
        <v/>
      </c>
      <c r="AG51" s="368" t="str">
        <f>IF(表示変換!G51="","",表示変換!G51)</f>
        <v/>
      </c>
      <c r="AH51" s="368" t="str">
        <f>IF(表示変換!H51="","",表示変換!H51)</f>
        <v/>
      </c>
      <c r="AI51" s="83" t="str">
        <f>IF(表示変換!I51="","",表示変換!I51)</f>
        <v/>
      </c>
      <c r="AJ51" s="83" t="str">
        <f>IF(表示変換!J51="","",表示変換!J51)</f>
        <v/>
      </c>
      <c r="AK51" s="85" t="str">
        <f t="shared" si="14"/>
        <v/>
      </c>
      <c r="AL51" s="85" t="str">
        <f>IF(表示変換!L51="","",表示変換!L51)</f>
        <v/>
      </c>
      <c r="AM51" s="138" t="str">
        <f>IF(表示変換!M51="","",表示変換!M51)</f>
        <v/>
      </c>
      <c r="AN51" s="133" t="str">
        <f t="shared" si="15"/>
        <v/>
      </c>
      <c r="AO51" s="133" t="str">
        <f t="shared" si="16"/>
        <v/>
      </c>
      <c r="AP51" s="132" t="str">
        <f t="shared" si="0"/>
        <v/>
      </c>
      <c r="AQ51" s="133" t="str">
        <f t="shared" si="1"/>
        <v/>
      </c>
      <c r="AR51" s="133" t="str">
        <f t="shared" si="2"/>
        <v/>
      </c>
      <c r="AS51" s="133" t="str">
        <f t="shared" si="17"/>
        <v/>
      </c>
      <c r="AU51" s="134">
        <f t="shared" si="38"/>
        <v>46</v>
      </c>
      <c r="AV51" s="85" t="str">
        <f t="shared" si="38"/>
        <v/>
      </c>
      <c r="AW51" s="85" t="str">
        <f t="shared" ca="1" si="38"/>
        <v/>
      </c>
      <c r="AX51" s="128" t="str">
        <f t="shared" si="38"/>
        <v/>
      </c>
      <c r="AY51" s="128" t="str">
        <f t="shared" si="38"/>
        <v/>
      </c>
      <c r="AZ51" s="128" t="str">
        <f t="shared" si="38"/>
        <v/>
      </c>
      <c r="BA51" s="128" t="str">
        <f t="shared" si="18"/>
        <v/>
      </c>
      <c r="BB51" s="60" t="str">
        <f t="shared" si="19"/>
        <v/>
      </c>
      <c r="BC51" s="61" t="str">
        <f t="shared" si="20"/>
        <v/>
      </c>
      <c r="BD51" s="62" t="str">
        <f t="shared" si="21"/>
        <v/>
      </c>
      <c r="BE51" s="61" t="str">
        <f t="shared" si="22"/>
        <v/>
      </c>
      <c r="BF51" s="62" t="str">
        <f t="shared" si="23"/>
        <v/>
      </c>
      <c r="BG51" s="64" t="str">
        <f t="shared" si="24"/>
        <v/>
      </c>
      <c r="BH51" s="63" t="str">
        <f t="shared" si="25"/>
        <v/>
      </c>
      <c r="BI51" s="65" t="str">
        <f t="shared" si="26"/>
        <v/>
      </c>
      <c r="BJ51" s="63" t="str">
        <f t="shared" si="27"/>
        <v/>
      </c>
      <c r="BK51" s="61" t="str">
        <f t="shared" si="28"/>
        <v/>
      </c>
      <c r="BL51" s="62" t="str">
        <f t="shared" si="29"/>
        <v/>
      </c>
      <c r="BM51" s="61" t="str">
        <f t="shared" si="30"/>
        <v/>
      </c>
      <c r="BN51" s="63" t="str">
        <f t="shared" si="31"/>
        <v/>
      </c>
      <c r="BO51" s="61" t="str">
        <f t="shared" si="32"/>
        <v/>
      </c>
      <c r="BP51" s="63" t="str">
        <f t="shared" si="33"/>
        <v/>
      </c>
      <c r="BQ51" s="66" t="str">
        <f t="shared" si="34"/>
        <v/>
      </c>
      <c r="BR51" s="68" t="str">
        <f t="shared" si="35"/>
        <v/>
      </c>
    </row>
    <row r="52" spans="1:70">
      <c r="A52" s="59">
        <f>IF(表示変換!A52="","",表示変換!A52)</f>
        <v>47</v>
      </c>
      <c r="B52" s="368" t="str">
        <f>IF(表示変換!B52="","",表示変換!B52)</f>
        <v/>
      </c>
      <c r="C52" s="368" t="str">
        <f ca="1">IF(表示変換!D52="","",表示変換!D52)</f>
        <v/>
      </c>
      <c r="D52" s="368" t="str">
        <f>IF(表示変換!F52="","",表示変換!F52)</f>
        <v/>
      </c>
      <c r="E52" s="83" t="str">
        <f>IF(表示変換!I52="","",表示変換!I52)</f>
        <v/>
      </c>
      <c r="F52" s="84" t="str">
        <f>IF(表示変換!J52="","",表示変換!J52)</f>
        <v/>
      </c>
      <c r="G52" s="104" t="str">
        <f>IF(表示変換!N52="","",表示変換!N52)</f>
        <v/>
      </c>
      <c r="H52" s="115" t="str">
        <f t="shared" si="4"/>
        <v/>
      </c>
      <c r="I52" s="105" t="str">
        <f>IF(表示変換!O52="","",表示変換!O52)</f>
        <v/>
      </c>
      <c r="J52" s="116" t="str">
        <f t="shared" si="5"/>
        <v/>
      </c>
      <c r="K52" s="105" t="str">
        <f>IF(表示変換!P52="","",表示変換!P52)</f>
        <v/>
      </c>
      <c r="L52" s="117" t="str">
        <f t="shared" si="6"/>
        <v/>
      </c>
      <c r="M52" s="106" t="str">
        <f>IF(表示変換!Q52="","",表示変換!Q52)</f>
        <v/>
      </c>
      <c r="N52" s="118" t="str">
        <f t="shared" si="7"/>
        <v/>
      </c>
      <c r="O52" s="106" t="str">
        <f>IF(表示変換!R52="","",表示変換!R52)</f>
        <v/>
      </c>
      <c r="P52" s="116" t="str">
        <f t="shared" si="8"/>
        <v/>
      </c>
      <c r="Q52" s="105" t="str">
        <f>IF(表示変換!S52="","",表示変換!S52)</f>
        <v/>
      </c>
      <c r="R52" s="116" t="str">
        <f t="shared" si="9"/>
        <v/>
      </c>
      <c r="S52" s="106" t="str">
        <f>IF(表示変換!T52="","",表示変換!T52)</f>
        <v/>
      </c>
      <c r="T52" s="116" t="str">
        <f t="shared" si="10"/>
        <v/>
      </c>
      <c r="U52" s="106" t="str">
        <f>IF(表示変換!U52="","",表示変換!U52)</f>
        <v/>
      </c>
      <c r="V52" s="119" t="str">
        <f t="shared" si="11"/>
        <v/>
      </c>
      <c r="W52" s="67" t="str">
        <f t="shared" si="12"/>
        <v/>
      </c>
      <c r="X52" s="207" t="str">
        <f t="shared" si="13"/>
        <v/>
      </c>
      <c r="Z52" s="371">
        <f t="shared" si="36"/>
        <v>47</v>
      </c>
      <c r="AA52" s="368" t="str">
        <f>IF(表示変換!B52="","",表示変換!B52)</f>
        <v/>
      </c>
      <c r="AB52" s="112" t="str">
        <f>IF(表示変換!C52="","",表示変換!C52)</f>
        <v/>
      </c>
      <c r="AC52" s="368" t="str">
        <f>IF(AB52="","",DATEDIF(AB52,入力!$C$3,"Y"))</f>
        <v/>
      </c>
      <c r="AD52" s="368" t="str">
        <f ca="1">IF(表示変換!D52="","",表示変換!D52)</f>
        <v/>
      </c>
      <c r="AE52" s="368" t="str">
        <f>IF(表示変換!E52="","",表示変換!E52)</f>
        <v/>
      </c>
      <c r="AF52" s="368" t="str">
        <f>IF(表示変換!F52="","",表示変換!F52)</f>
        <v/>
      </c>
      <c r="AG52" s="368" t="str">
        <f>IF(表示変換!G52="","",表示変換!G52)</f>
        <v/>
      </c>
      <c r="AH52" s="368" t="str">
        <f>IF(表示変換!H52="","",表示変換!H52)</f>
        <v/>
      </c>
      <c r="AI52" s="83" t="str">
        <f>IF(表示変換!I52="","",表示変換!I52)</f>
        <v/>
      </c>
      <c r="AJ52" s="83" t="str">
        <f>IF(表示変換!J52="","",表示変換!J52)</f>
        <v/>
      </c>
      <c r="AK52" s="85" t="str">
        <f t="shared" si="14"/>
        <v/>
      </c>
      <c r="AL52" s="85" t="str">
        <f>IF(表示変換!L52="","",表示変換!L52)</f>
        <v/>
      </c>
      <c r="AM52" s="138" t="str">
        <f>IF(表示変換!M52="","",表示変換!M52)</f>
        <v/>
      </c>
      <c r="AN52" s="133" t="str">
        <f t="shared" si="15"/>
        <v/>
      </c>
      <c r="AO52" s="133" t="str">
        <f t="shared" si="16"/>
        <v/>
      </c>
      <c r="AP52" s="132" t="str">
        <f t="shared" si="0"/>
        <v/>
      </c>
      <c r="AQ52" s="133" t="str">
        <f t="shared" si="1"/>
        <v/>
      </c>
      <c r="AR52" s="133" t="str">
        <f t="shared" si="2"/>
        <v/>
      </c>
      <c r="AS52" s="133" t="str">
        <f t="shared" si="17"/>
        <v/>
      </c>
      <c r="AU52" s="134">
        <f t="shared" si="38"/>
        <v>47</v>
      </c>
      <c r="AV52" s="85" t="str">
        <f t="shared" si="38"/>
        <v/>
      </c>
      <c r="AW52" s="85" t="str">
        <f t="shared" ca="1" si="38"/>
        <v/>
      </c>
      <c r="AX52" s="128" t="str">
        <f t="shared" si="38"/>
        <v/>
      </c>
      <c r="AY52" s="128" t="str">
        <f t="shared" si="38"/>
        <v/>
      </c>
      <c r="AZ52" s="128" t="str">
        <f t="shared" si="38"/>
        <v/>
      </c>
      <c r="BA52" s="128" t="str">
        <f t="shared" si="18"/>
        <v/>
      </c>
      <c r="BB52" s="60" t="str">
        <f t="shared" si="19"/>
        <v/>
      </c>
      <c r="BC52" s="61" t="str">
        <f t="shared" si="20"/>
        <v/>
      </c>
      <c r="BD52" s="62" t="str">
        <f t="shared" si="21"/>
        <v/>
      </c>
      <c r="BE52" s="61" t="str">
        <f t="shared" si="22"/>
        <v/>
      </c>
      <c r="BF52" s="62" t="str">
        <f t="shared" si="23"/>
        <v/>
      </c>
      <c r="BG52" s="64" t="str">
        <f t="shared" si="24"/>
        <v/>
      </c>
      <c r="BH52" s="63" t="str">
        <f t="shared" si="25"/>
        <v/>
      </c>
      <c r="BI52" s="65" t="str">
        <f t="shared" si="26"/>
        <v/>
      </c>
      <c r="BJ52" s="63" t="str">
        <f t="shared" si="27"/>
        <v/>
      </c>
      <c r="BK52" s="61" t="str">
        <f t="shared" si="28"/>
        <v/>
      </c>
      <c r="BL52" s="62" t="str">
        <f t="shared" si="29"/>
        <v/>
      </c>
      <c r="BM52" s="61" t="str">
        <f t="shared" si="30"/>
        <v/>
      </c>
      <c r="BN52" s="63" t="str">
        <f t="shared" si="31"/>
        <v/>
      </c>
      <c r="BO52" s="61" t="str">
        <f t="shared" si="32"/>
        <v/>
      </c>
      <c r="BP52" s="63" t="str">
        <f t="shared" si="33"/>
        <v/>
      </c>
      <c r="BQ52" s="66" t="str">
        <f t="shared" si="34"/>
        <v/>
      </c>
      <c r="BR52" s="68" t="str">
        <f t="shared" si="35"/>
        <v/>
      </c>
    </row>
    <row r="53" spans="1:70">
      <c r="A53" s="59">
        <f>IF(表示変換!A53="","",表示変換!A53)</f>
        <v>48</v>
      </c>
      <c r="B53" s="368" t="str">
        <f>IF(表示変換!B53="","",表示変換!B53)</f>
        <v/>
      </c>
      <c r="C53" s="368" t="str">
        <f ca="1">IF(表示変換!D53="","",表示変換!D53)</f>
        <v/>
      </c>
      <c r="D53" s="368" t="str">
        <f>IF(表示変換!F53="","",表示変換!F53)</f>
        <v/>
      </c>
      <c r="E53" s="83" t="str">
        <f>IF(表示変換!I53="","",表示変換!I53)</f>
        <v/>
      </c>
      <c r="F53" s="84" t="str">
        <f>IF(表示変換!J53="","",表示変換!J53)</f>
        <v/>
      </c>
      <c r="G53" s="104" t="str">
        <f>IF(表示変換!N53="","",表示変換!N53)</f>
        <v/>
      </c>
      <c r="H53" s="115" t="str">
        <f t="shared" si="4"/>
        <v/>
      </c>
      <c r="I53" s="105" t="str">
        <f>IF(表示変換!O53="","",表示変換!O53)</f>
        <v/>
      </c>
      <c r="J53" s="116" t="str">
        <f t="shared" si="5"/>
        <v/>
      </c>
      <c r="K53" s="105" t="str">
        <f>IF(表示変換!P53="","",表示変換!P53)</f>
        <v/>
      </c>
      <c r="L53" s="117" t="str">
        <f t="shared" si="6"/>
        <v/>
      </c>
      <c r="M53" s="106" t="str">
        <f>IF(表示変換!Q53="","",表示変換!Q53)</f>
        <v/>
      </c>
      <c r="N53" s="118" t="str">
        <f t="shared" si="7"/>
        <v/>
      </c>
      <c r="O53" s="106" t="str">
        <f>IF(表示変換!R53="","",表示変換!R53)</f>
        <v/>
      </c>
      <c r="P53" s="116" t="str">
        <f t="shared" si="8"/>
        <v/>
      </c>
      <c r="Q53" s="105" t="str">
        <f>IF(表示変換!S53="","",表示変換!S53)</f>
        <v/>
      </c>
      <c r="R53" s="116" t="str">
        <f t="shared" si="9"/>
        <v/>
      </c>
      <c r="S53" s="106" t="str">
        <f>IF(表示変換!T53="","",表示変換!T53)</f>
        <v/>
      </c>
      <c r="T53" s="116" t="str">
        <f t="shared" si="10"/>
        <v/>
      </c>
      <c r="U53" s="106" t="str">
        <f>IF(表示変換!U53="","",表示変換!U53)</f>
        <v/>
      </c>
      <c r="V53" s="119" t="str">
        <f t="shared" si="11"/>
        <v/>
      </c>
      <c r="W53" s="67" t="str">
        <f t="shared" si="12"/>
        <v/>
      </c>
      <c r="X53" s="207" t="str">
        <f t="shared" si="13"/>
        <v/>
      </c>
      <c r="Z53" s="371">
        <f t="shared" si="36"/>
        <v>48</v>
      </c>
      <c r="AA53" s="368" t="str">
        <f>IF(表示変換!B53="","",表示変換!B53)</f>
        <v/>
      </c>
      <c r="AB53" s="112" t="str">
        <f>IF(表示変換!C53="","",表示変換!C53)</f>
        <v/>
      </c>
      <c r="AC53" s="368" t="str">
        <f>IF(AB53="","",DATEDIF(AB53,入力!$C$3,"Y"))</f>
        <v/>
      </c>
      <c r="AD53" s="368" t="str">
        <f ca="1">IF(表示変換!D53="","",表示変換!D53)</f>
        <v/>
      </c>
      <c r="AE53" s="368" t="str">
        <f>IF(表示変換!E53="","",表示変換!E53)</f>
        <v/>
      </c>
      <c r="AF53" s="368" t="str">
        <f>IF(表示変換!F53="","",表示変換!F53)</f>
        <v/>
      </c>
      <c r="AG53" s="368" t="str">
        <f>IF(表示変換!G53="","",表示変換!G53)</f>
        <v/>
      </c>
      <c r="AH53" s="368" t="str">
        <f>IF(表示変換!H53="","",表示変換!H53)</f>
        <v/>
      </c>
      <c r="AI53" s="83" t="str">
        <f>IF(表示変換!I53="","",表示変換!I53)</f>
        <v/>
      </c>
      <c r="AJ53" s="83" t="str">
        <f>IF(表示変換!J53="","",表示変換!J53)</f>
        <v/>
      </c>
      <c r="AK53" s="85" t="str">
        <f t="shared" si="14"/>
        <v/>
      </c>
      <c r="AL53" s="85" t="str">
        <f>IF(表示変換!L53="","",表示変換!L53)</f>
        <v/>
      </c>
      <c r="AM53" s="138" t="str">
        <f>IF(表示変換!M53="","",表示変換!M53)</f>
        <v/>
      </c>
      <c r="AN53" s="133" t="str">
        <f t="shared" si="15"/>
        <v/>
      </c>
      <c r="AO53" s="133" t="str">
        <f t="shared" si="16"/>
        <v/>
      </c>
      <c r="AP53" s="132" t="str">
        <f t="shared" si="0"/>
        <v/>
      </c>
      <c r="AQ53" s="133" t="str">
        <f t="shared" si="1"/>
        <v/>
      </c>
      <c r="AR53" s="133" t="str">
        <f t="shared" si="2"/>
        <v/>
      </c>
      <c r="AS53" s="133" t="str">
        <f t="shared" si="17"/>
        <v/>
      </c>
      <c r="AU53" s="134">
        <f t="shared" si="38"/>
        <v>48</v>
      </c>
      <c r="AV53" s="85" t="str">
        <f t="shared" si="38"/>
        <v/>
      </c>
      <c r="AW53" s="85" t="str">
        <f t="shared" ca="1" si="38"/>
        <v/>
      </c>
      <c r="AX53" s="128" t="str">
        <f t="shared" si="38"/>
        <v/>
      </c>
      <c r="AY53" s="128" t="str">
        <f t="shared" si="38"/>
        <v/>
      </c>
      <c r="AZ53" s="128" t="str">
        <f t="shared" si="38"/>
        <v/>
      </c>
      <c r="BA53" s="128" t="str">
        <f t="shared" si="18"/>
        <v/>
      </c>
      <c r="BB53" s="60" t="str">
        <f t="shared" si="19"/>
        <v/>
      </c>
      <c r="BC53" s="61" t="str">
        <f t="shared" si="20"/>
        <v/>
      </c>
      <c r="BD53" s="62" t="str">
        <f t="shared" si="21"/>
        <v/>
      </c>
      <c r="BE53" s="61" t="str">
        <f t="shared" si="22"/>
        <v/>
      </c>
      <c r="BF53" s="62" t="str">
        <f t="shared" si="23"/>
        <v/>
      </c>
      <c r="BG53" s="64" t="str">
        <f t="shared" si="24"/>
        <v/>
      </c>
      <c r="BH53" s="63" t="str">
        <f t="shared" si="25"/>
        <v/>
      </c>
      <c r="BI53" s="65" t="str">
        <f t="shared" si="26"/>
        <v/>
      </c>
      <c r="BJ53" s="63" t="str">
        <f t="shared" si="27"/>
        <v/>
      </c>
      <c r="BK53" s="61" t="str">
        <f t="shared" si="28"/>
        <v/>
      </c>
      <c r="BL53" s="62" t="str">
        <f t="shared" si="29"/>
        <v/>
      </c>
      <c r="BM53" s="61" t="str">
        <f t="shared" si="30"/>
        <v/>
      </c>
      <c r="BN53" s="63" t="str">
        <f t="shared" si="31"/>
        <v/>
      </c>
      <c r="BO53" s="61" t="str">
        <f t="shared" si="32"/>
        <v/>
      </c>
      <c r="BP53" s="63" t="str">
        <f t="shared" si="33"/>
        <v/>
      </c>
      <c r="BQ53" s="66" t="str">
        <f t="shared" si="34"/>
        <v/>
      </c>
      <c r="BR53" s="68" t="str">
        <f t="shared" si="35"/>
        <v/>
      </c>
    </row>
    <row r="54" spans="1:70">
      <c r="A54" s="59">
        <f>IF(表示変換!A54="","",表示変換!A54)</f>
        <v>49</v>
      </c>
      <c r="B54" s="368" t="str">
        <f>IF(表示変換!B54="","",表示変換!B54)</f>
        <v/>
      </c>
      <c r="C54" s="368" t="str">
        <f ca="1">IF(表示変換!D54="","",表示変換!D54)</f>
        <v/>
      </c>
      <c r="D54" s="368" t="str">
        <f>IF(表示変換!F54="","",表示変換!F54)</f>
        <v/>
      </c>
      <c r="E54" s="83" t="str">
        <f>IF(表示変換!I54="","",表示変換!I54)</f>
        <v/>
      </c>
      <c r="F54" s="84" t="str">
        <f>IF(表示変換!J54="","",表示変換!J54)</f>
        <v/>
      </c>
      <c r="G54" s="104" t="str">
        <f>IF(表示変換!N54="","",表示変換!N54)</f>
        <v/>
      </c>
      <c r="H54" s="115" t="str">
        <f t="shared" si="4"/>
        <v/>
      </c>
      <c r="I54" s="105" t="str">
        <f>IF(表示変換!O54="","",表示変換!O54)</f>
        <v/>
      </c>
      <c r="J54" s="116" t="str">
        <f t="shared" si="5"/>
        <v/>
      </c>
      <c r="K54" s="105" t="str">
        <f>IF(表示変換!P54="","",表示変換!P54)</f>
        <v/>
      </c>
      <c r="L54" s="117" t="str">
        <f t="shared" si="6"/>
        <v/>
      </c>
      <c r="M54" s="106" t="str">
        <f>IF(表示変換!Q54="","",表示変換!Q54)</f>
        <v/>
      </c>
      <c r="N54" s="118" t="str">
        <f t="shared" si="7"/>
        <v/>
      </c>
      <c r="O54" s="106" t="str">
        <f>IF(表示変換!R54="","",表示変換!R54)</f>
        <v/>
      </c>
      <c r="P54" s="116" t="str">
        <f t="shared" si="8"/>
        <v/>
      </c>
      <c r="Q54" s="105" t="str">
        <f>IF(表示変換!S54="","",表示変換!S54)</f>
        <v/>
      </c>
      <c r="R54" s="116" t="str">
        <f t="shared" si="9"/>
        <v/>
      </c>
      <c r="S54" s="106" t="str">
        <f>IF(表示変換!T54="","",表示変換!T54)</f>
        <v/>
      </c>
      <c r="T54" s="116" t="str">
        <f t="shared" si="10"/>
        <v/>
      </c>
      <c r="U54" s="106" t="str">
        <f>IF(表示変換!U54="","",表示変換!U54)</f>
        <v/>
      </c>
      <c r="V54" s="119" t="str">
        <f t="shared" si="11"/>
        <v/>
      </c>
      <c r="W54" s="67" t="str">
        <f t="shared" si="12"/>
        <v/>
      </c>
      <c r="X54" s="207" t="str">
        <f t="shared" si="13"/>
        <v/>
      </c>
      <c r="Z54" s="371">
        <f t="shared" si="36"/>
        <v>49</v>
      </c>
      <c r="AA54" s="368" t="str">
        <f>IF(表示変換!B54="","",表示変換!B54)</f>
        <v/>
      </c>
      <c r="AB54" s="112" t="str">
        <f>IF(表示変換!C54="","",表示変換!C54)</f>
        <v/>
      </c>
      <c r="AC54" s="368" t="str">
        <f>IF(AB54="","",DATEDIF(AB54,入力!$C$3,"Y"))</f>
        <v/>
      </c>
      <c r="AD54" s="368" t="str">
        <f ca="1">IF(表示変換!D54="","",表示変換!D54)</f>
        <v/>
      </c>
      <c r="AE54" s="368" t="str">
        <f>IF(表示変換!E54="","",表示変換!E54)</f>
        <v/>
      </c>
      <c r="AF54" s="368" t="str">
        <f>IF(表示変換!F54="","",表示変換!F54)</f>
        <v/>
      </c>
      <c r="AG54" s="368" t="str">
        <f>IF(表示変換!G54="","",表示変換!G54)</f>
        <v/>
      </c>
      <c r="AH54" s="368" t="str">
        <f>IF(表示変換!H54="","",表示変換!H54)</f>
        <v/>
      </c>
      <c r="AI54" s="83" t="str">
        <f>IF(表示変換!I54="","",表示変換!I54)</f>
        <v/>
      </c>
      <c r="AJ54" s="83" t="str">
        <f>IF(表示変換!J54="","",表示変換!J54)</f>
        <v/>
      </c>
      <c r="AK54" s="85" t="str">
        <f t="shared" si="14"/>
        <v/>
      </c>
      <c r="AL54" s="85" t="str">
        <f>IF(表示変換!L54="","",表示変換!L54)</f>
        <v/>
      </c>
      <c r="AM54" s="138" t="str">
        <f>IF(表示変換!M54="","",表示変換!M54)</f>
        <v/>
      </c>
      <c r="AN54" s="133" t="str">
        <f t="shared" si="15"/>
        <v/>
      </c>
      <c r="AO54" s="133" t="str">
        <f t="shared" si="16"/>
        <v/>
      </c>
      <c r="AP54" s="132" t="str">
        <f t="shared" si="0"/>
        <v/>
      </c>
      <c r="AQ54" s="133" t="str">
        <f t="shared" si="1"/>
        <v/>
      </c>
      <c r="AR54" s="133" t="str">
        <f t="shared" si="2"/>
        <v/>
      </c>
      <c r="AS54" s="133" t="str">
        <f t="shared" si="17"/>
        <v/>
      </c>
      <c r="AU54" s="134">
        <f t="shared" si="38"/>
        <v>49</v>
      </c>
      <c r="AV54" s="85" t="str">
        <f t="shared" si="38"/>
        <v/>
      </c>
      <c r="AW54" s="85" t="str">
        <f t="shared" ca="1" si="38"/>
        <v/>
      </c>
      <c r="AX54" s="128" t="str">
        <f t="shared" si="38"/>
        <v/>
      </c>
      <c r="AY54" s="128" t="str">
        <f t="shared" si="38"/>
        <v/>
      </c>
      <c r="AZ54" s="128" t="str">
        <f t="shared" si="38"/>
        <v/>
      </c>
      <c r="BA54" s="128" t="str">
        <f t="shared" si="18"/>
        <v/>
      </c>
      <c r="BB54" s="60" t="str">
        <f t="shared" si="19"/>
        <v/>
      </c>
      <c r="BC54" s="61" t="str">
        <f t="shared" si="20"/>
        <v/>
      </c>
      <c r="BD54" s="62" t="str">
        <f t="shared" si="21"/>
        <v/>
      </c>
      <c r="BE54" s="61" t="str">
        <f t="shared" si="22"/>
        <v/>
      </c>
      <c r="BF54" s="62" t="str">
        <f t="shared" si="23"/>
        <v/>
      </c>
      <c r="BG54" s="64" t="str">
        <f t="shared" si="24"/>
        <v/>
      </c>
      <c r="BH54" s="63" t="str">
        <f t="shared" si="25"/>
        <v/>
      </c>
      <c r="BI54" s="65" t="str">
        <f t="shared" si="26"/>
        <v/>
      </c>
      <c r="BJ54" s="63" t="str">
        <f t="shared" si="27"/>
        <v/>
      </c>
      <c r="BK54" s="61" t="str">
        <f t="shared" si="28"/>
        <v/>
      </c>
      <c r="BL54" s="62" t="str">
        <f t="shared" si="29"/>
        <v/>
      </c>
      <c r="BM54" s="61" t="str">
        <f t="shared" si="30"/>
        <v/>
      </c>
      <c r="BN54" s="63" t="str">
        <f t="shared" si="31"/>
        <v/>
      </c>
      <c r="BO54" s="61" t="str">
        <f t="shared" si="32"/>
        <v/>
      </c>
      <c r="BP54" s="63" t="str">
        <f t="shared" si="33"/>
        <v/>
      </c>
      <c r="BQ54" s="66" t="str">
        <f t="shared" si="34"/>
        <v/>
      </c>
      <c r="BR54" s="68" t="str">
        <f t="shared" si="35"/>
        <v/>
      </c>
    </row>
    <row r="55" spans="1:70">
      <c r="A55" s="59">
        <f>IF(表示変換!A55="","",表示変換!A55)</f>
        <v>50</v>
      </c>
      <c r="B55" s="368" t="str">
        <f>IF(表示変換!B55="","",表示変換!B55)</f>
        <v/>
      </c>
      <c r="C55" s="368" t="str">
        <f ca="1">IF(表示変換!D55="","",表示変換!D55)</f>
        <v/>
      </c>
      <c r="D55" s="368" t="str">
        <f>IF(表示変換!F55="","",表示変換!F55)</f>
        <v/>
      </c>
      <c r="E55" s="83" t="str">
        <f>IF(表示変換!I55="","",表示変換!I55)</f>
        <v/>
      </c>
      <c r="F55" s="84" t="str">
        <f>IF(表示変換!J55="","",表示変換!J55)</f>
        <v/>
      </c>
      <c r="G55" s="104" t="str">
        <f>IF(表示変換!N55="","",表示変換!N55)</f>
        <v/>
      </c>
      <c r="H55" s="115" t="str">
        <f t="shared" si="4"/>
        <v/>
      </c>
      <c r="I55" s="105" t="str">
        <f>IF(表示変換!O55="","",表示変換!O55)</f>
        <v/>
      </c>
      <c r="J55" s="116" t="str">
        <f t="shared" si="5"/>
        <v/>
      </c>
      <c r="K55" s="105" t="str">
        <f>IF(表示変換!P55="","",表示変換!P55)</f>
        <v/>
      </c>
      <c r="L55" s="117" t="str">
        <f t="shared" si="6"/>
        <v/>
      </c>
      <c r="M55" s="106" t="str">
        <f>IF(表示変換!Q55="","",表示変換!Q55)</f>
        <v/>
      </c>
      <c r="N55" s="118" t="str">
        <f t="shared" si="7"/>
        <v/>
      </c>
      <c r="O55" s="106" t="str">
        <f>IF(表示変換!R55="","",表示変換!R55)</f>
        <v/>
      </c>
      <c r="P55" s="116" t="str">
        <f t="shared" si="8"/>
        <v/>
      </c>
      <c r="Q55" s="105" t="str">
        <f>IF(表示変換!S55="","",表示変換!S55)</f>
        <v/>
      </c>
      <c r="R55" s="116" t="str">
        <f t="shared" si="9"/>
        <v/>
      </c>
      <c r="S55" s="106" t="str">
        <f>IF(表示変換!T55="","",表示変換!T55)</f>
        <v/>
      </c>
      <c r="T55" s="116" t="str">
        <f t="shared" si="10"/>
        <v/>
      </c>
      <c r="U55" s="106" t="str">
        <f>IF(表示変換!U55="","",表示変換!U55)</f>
        <v/>
      </c>
      <c r="V55" s="119" t="str">
        <f t="shared" si="11"/>
        <v/>
      </c>
      <c r="W55" s="67" t="str">
        <f t="shared" si="12"/>
        <v/>
      </c>
      <c r="X55" s="207" t="str">
        <f t="shared" si="13"/>
        <v/>
      </c>
      <c r="Z55" s="371">
        <f t="shared" si="36"/>
        <v>50</v>
      </c>
      <c r="AA55" s="368" t="str">
        <f>IF(表示変換!B55="","",表示変換!B55)</f>
        <v/>
      </c>
      <c r="AB55" s="112" t="str">
        <f>IF(表示変換!C55="","",表示変換!C55)</f>
        <v/>
      </c>
      <c r="AC55" s="368" t="str">
        <f>IF(AB55="","",DATEDIF(AB55,入力!$C$3,"Y"))</f>
        <v/>
      </c>
      <c r="AD55" s="368" t="str">
        <f ca="1">IF(表示変換!D55="","",表示変換!D55)</f>
        <v/>
      </c>
      <c r="AE55" s="368" t="str">
        <f>IF(表示変換!E55="","",表示変換!E55)</f>
        <v/>
      </c>
      <c r="AF55" s="368" t="str">
        <f>IF(表示変換!F55="","",表示変換!F55)</f>
        <v/>
      </c>
      <c r="AG55" s="368" t="str">
        <f>IF(表示変換!G55="","",表示変換!G55)</f>
        <v/>
      </c>
      <c r="AH55" s="368" t="str">
        <f>IF(表示変換!H55="","",表示変換!H55)</f>
        <v/>
      </c>
      <c r="AI55" s="83" t="str">
        <f>IF(表示変換!I55="","",表示変換!I55)</f>
        <v/>
      </c>
      <c r="AJ55" s="83" t="str">
        <f>IF(表示変換!J55="","",表示変換!J55)</f>
        <v/>
      </c>
      <c r="AK55" s="85" t="str">
        <f t="shared" si="14"/>
        <v/>
      </c>
      <c r="AL55" s="85" t="str">
        <f>IF(表示変換!L55="","",表示変換!L55)</f>
        <v/>
      </c>
      <c r="AM55" s="138" t="str">
        <f>IF(表示変換!M55="","",表示変換!M55)</f>
        <v/>
      </c>
      <c r="AN55" s="133" t="str">
        <f t="shared" si="15"/>
        <v/>
      </c>
      <c r="AO55" s="133" t="str">
        <f t="shared" si="16"/>
        <v/>
      </c>
      <c r="AP55" s="132" t="str">
        <f t="shared" si="0"/>
        <v/>
      </c>
      <c r="AQ55" s="133" t="str">
        <f t="shared" si="1"/>
        <v/>
      </c>
      <c r="AR55" s="133" t="str">
        <f t="shared" si="2"/>
        <v/>
      </c>
      <c r="AS55" s="133" t="str">
        <f t="shared" si="17"/>
        <v/>
      </c>
      <c r="AU55" s="134">
        <f t="shared" si="38"/>
        <v>50</v>
      </c>
      <c r="AV55" s="85" t="str">
        <f t="shared" si="38"/>
        <v/>
      </c>
      <c r="AW55" s="85" t="str">
        <f t="shared" ca="1" si="38"/>
        <v/>
      </c>
      <c r="AX55" s="128" t="str">
        <f t="shared" si="38"/>
        <v/>
      </c>
      <c r="AY55" s="128" t="str">
        <f t="shared" si="38"/>
        <v/>
      </c>
      <c r="AZ55" s="128" t="str">
        <f t="shared" si="38"/>
        <v/>
      </c>
      <c r="BA55" s="128" t="str">
        <f t="shared" si="18"/>
        <v/>
      </c>
      <c r="BB55" s="60" t="str">
        <f t="shared" si="19"/>
        <v/>
      </c>
      <c r="BC55" s="61" t="str">
        <f t="shared" si="20"/>
        <v/>
      </c>
      <c r="BD55" s="62" t="str">
        <f t="shared" si="21"/>
        <v/>
      </c>
      <c r="BE55" s="61" t="str">
        <f t="shared" si="22"/>
        <v/>
      </c>
      <c r="BF55" s="62" t="str">
        <f t="shared" si="23"/>
        <v/>
      </c>
      <c r="BG55" s="64" t="str">
        <f t="shared" si="24"/>
        <v/>
      </c>
      <c r="BH55" s="63" t="str">
        <f t="shared" si="25"/>
        <v/>
      </c>
      <c r="BI55" s="65" t="str">
        <f t="shared" si="26"/>
        <v/>
      </c>
      <c r="BJ55" s="63" t="str">
        <f t="shared" si="27"/>
        <v/>
      </c>
      <c r="BK55" s="61" t="str">
        <f t="shared" si="28"/>
        <v/>
      </c>
      <c r="BL55" s="62" t="str">
        <f t="shared" si="29"/>
        <v/>
      </c>
      <c r="BM55" s="61" t="str">
        <f t="shared" si="30"/>
        <v/>
      </c>
      <c r="BN55" s="63" t="str">
        <f t="shared" si="31"/>
        <v/>
      </c>
      <c r="BO55" s="61" t="str">
        <f t="shared" si="32"/>
        <v/>
      </c>
      <c r="BP55" s="63" t="str">
        <f t="shared" si="33"/>
        <v/>
      </c>
      <c r="BQ55" s="66" t="str">
        <f t="shared" si="34"/>
        <v/>
      </c>
      <c r="BR55" s="68" t="str">
        <f t="shared" si="35"/>
        <v/>
      </c>
    </row>
    <row r="56" spans="1:70">
      <c r="A56" s="59">
        <f>IF(表示変換!A56="","",表示変換!A56)</f>
        <v>51</v>
      </c>
      <c r="B56" s="368" t="str">
        <f>IF(表示変換!B56="","",表示変換!B56)</f>
        <v/>
      </c>
      <c r="C56" s="368" t="str">
        <f ca="1">IF(表示変換!D56="","",表示変換!D56)</f>
        <v/>
      </c>
      <c r="D56" s="368" t="str">
        <f>IF(表示変換!F56="","",表示変換!F56)</f>
        <v/>
      </c>
      <c r="E56" s="83" t="str">
        <f>IF(表示変換!I56="","",表示変換!I56)</f>
        <v/>
      </c>
      <c r="F56" s="84" t="str">
        <f>IF(表示変換!J56="","",表示変換!J56)</f>
        <v/>
      </c>
      <c r="G56" s="104" t="str">
        <f>IF(表示変換!N56="","",表示変換!N56)</f>
        <v/>
      </c>
      <c r="H56" s="115" t="str">
        <f t="shared" si="4"/>
        <v/>
      </c>
      <c r="I56" s="105" t="str">
        <f>IF(表示変換!O56="","",表示変換!O56)</f>
        <v/>
      </c>
      <c r="J56" s="116" t="str">
        <f t="shared" si="5"/>
        <v/>
      </c>
      <c r="K56" s="105" t="str">
        <f>IF(表示変換!P56="","",表示変換!P56)</f>
        <v/>
      </c>
      <c r="L56" s="117" t="str">
        <f t="shared" si="6"/>
        <v/>
      </c>
      <c r="M56" s="106" t="str">
        <f>IF(表示変換!Q56="","",表示変換!Q56)</f>
        <v/>
      </c>
      <c r="N56" s="118" t="str">
        <f t="shared" si="7"/>
        <v/>
      </c>
      <c r="O56" s="106" t="str">
        <f>IF(表示変換!R56="","",表示変換!R56)</f>
        <v/>
      </c>
      <c r="P56" s="116" t="str">
        <f t="shared" si="8"/>
        <v/>
      </c>
      <c r="Q56" s="105" t="str">
        <f>IF(表示変換!S56="","",表示変換!S56)</f>
        <v/>
      </c>
      <c r="R56" s="116" t="str">
        <f t="shared" si="9"/>
        <v/>
      </c>
      <c r="S56" s="106" t="str">
        <f>IF(表示変換!T56="","",表示変換!T56)</f>
        <v/>
      </c>
      <c r="T56" s="116" t="str">
        <f t="shared" si="10"/>
        <v/>
      </c>
      <c r="U56" s="106" t="str">
        <f>IF(表示変換!U56="","",表示変換!U56)</f>
        <v/>
      </c>
      <c r="V56" s="119" t="str">
        <f t="shared" si="11"/>
        <v/>
      </c>
      <c r="W56" s="67" t="str">
        <f t="shared" si="12"/>
        <v/>
      </c>
      <c r="X56" s="207" t="str">
        <f t="shared" si="13"/>
        <v/>
      </c>
      <c r="Z56" s="371">
        <f t="shared" si="36"/>
        <v>51</v>
      </c>
      <c r="AA56" s="368" t="str">
        <f>IF(表示変換!B56="","",表示変換!B56)</f>
        <v/>
      </c>
      <c r="AB56" s="112" t="str">
        <f>IF(表示変換!C56="","",表示変換!C56)</f>
        <v/>
      </c>
      <c r="AC56" s="368" t="str">
        <f>IF(AB56="","",DATEDIF(AB56,入力!$C$3,"Y"))</f>
        <v/>
      </c>
      <c r="AD56" s="368" t="str">
        <f ca="1">IF(表示変換!D56="","",表示変換!D56)</f>
        <v/>
      </c>
      <c r="AE56" s="368" t="str">
        <f>IF(表示変換!E56="","",表示変換!E56)</f>
        <v/>
      </c>
      <c r="AF56" s="368" t="str">
        <f>IF(表示変換!F56="","",表示変換!F56)</f>
        <v/>
      </c>
      <c r="AG56" s="368" t="str">
        <f>IF(表示変換!G56="","",表示変換!G56)</f>
        <v/>
      </c>
      <c r="AH56" s="368" t="str">
        <f>IF(表示変換!H56="","",表示変換!H56)</f>
        <v/>
      </c>
      <c r="AI56" s="83" t="str">
        <f>IF(表示変換!I56="","",表示変換!I56)</f>
        <v/>
      </c>
      <c r="AJ56" s="83" t="str">
        <f>IF(表示変換!J56="","",表示変換!J56)</f>
        <v/>
      </c>
      <c r="AK56" s="85" t="str">
        <f t="shared" si="14"/>
        <v/>
      </c>
      <c r="AL56" s="85" t="str">
        <f>IF(表示変換!L56="","",表示変換!L56)</f>
        <v/>
      </c>
      <c r="AM56" s="138" t="str">
        <f>IF(表示変換!M56="","",表示変換!M56)</f>
        <v/>
      </c>
      <c r="AN56" s="133" t="str">
        <f t="shared" si="15"/>
        <v/>
      </c>
      <c r="AO56" s="133" t="str">
        <f t="shared" si="16"/>
        <v/>
      </c>
      <c r="AP56" s="132" t="str">
        <f t="shared" si="0"/>
        <v/>
      </c>
      <c r="AQ56" s="133" t="str">
        <f t="shared" si="1"/>
        <v/>
      </c>
      <c r="AR56" s="133" t="str">
        <f t="shared" si="2"/>
        <v/>
      </c>
      <c r="AS56" s="133" t="str">
        <f t="shared" si="17"/>
        <v/>
      </c>
      <c r="AU56" s="134">
        <f t="shared" si="38"/>
        <v>51</v>
      </c>
      <c r="AV56" s="85" t="str">
        <f t="shared" si="38"/>
        <v/>
      </c>
      <c r="AW56" s="85" t="str">
        <f t="shared" ca="1" si="38"/>
        <v/>
      </c>
      <c r="AX56" s="128" t="str">
        <f t="shared" si="38"/>
        <v/>
      </c>
      <c r="AY56" s="128" t="str">
        <f t="shared" si="38"/>
        <v/>
      </c>
      <c r="AZ56" s="128" t="str">
        <f t="shared" si="38"/>
        <v/>
      </c>
      <c r="BA56" s="128" t="str">
        <f t="shared" si="18"/>
        <v/>
      </c>
      <c r="BB56" s="60" t="str">
        <f t="shared" si="19"/>
        <v/>
      </c>
      <c r="BC56" s="61" t="str">
        <f t="shared" si="20"/>
        <v/>
      </c>
      <c r="BD56" s="62" t="str">
        <f t="shared" si="21"/>
        <v/>
      </c>
      <c r="BE56" s="61" t="str">
        <f t="shared" si="22"/>
        <v/>
      </c>
      <c r="BF56" s="62" t="str">
        <f t="shared" si="23"/>
        <v/>
      </c>
      <c r="BG56" s="64" t="str">
        <f t="shared" si="24"/>
        <v/>
      </c>
      <c r="BH56" s="63" t="str">
        <f t="shared" si="25"/>
        <v/>
      </c>
      <c r="BI56" s="65" t="str">
        <f t="shared" si="26"/>
        <v/>
      </c>
      <c r="BJ56" s="63" t="str">
        <f t="shared" si="27"/>
        <v/>
      </c>
      <c r="BK56" s="61" t="str">
        <f t="shared" si="28"/>
        <v/>
      </c>
      <c r="BL56" s="62" t="str">
        <f t="shared" si="29"/>
        <v/>
      </c>
      <c r="BM56" s="61" t="str">
        <f t="shared" si="30"/>
        <v/>
      </c>
      <c r="BN56" s="63" t="str">
        <f t="shared" si="31"/>
        <v/>
      </c>
      <c r="BO56" s="61" t="str">
        <f t="shared" si="32"/>
        <v/>
      </c>
      <c r="BP56" s="63" t="str">
        <f t="shared" si="33"/>
        <v/>
      </c>
      <c r="BQ56" s="66" t="str">
        <f t="shared" si="34"/>
        <v/>
      </c>
      <c r="BR56" s="68" t="str">
        <f t="shared" si="35"/>
        <v/>
      </c>
    </row>
    <row r="57" spans="1:70">
      <c r="A57" s="59">
        <f>IF(表示変換!A57="","",表示変換!A57)</f>
        <v>52</v>
      </c>
      <c r="B57" s="368" t="str">
        <f>IF(表示変換!B57="","",表示変換!B57)</f>
        <v/>
      </c>
      <c r="C57" s="368" t="str">
        <f ca="1">IF(表示変換!D57="","",表示変換!D57)</f>
        <v/>
      </c>
      <c r="D57" s="368" t="str">
        <f>IF(表示変換!F57="","",表示変換!F57)</f>
        <v/>
      </c>
      <c r="E57" s="83" t="str">
        <f>IF(表示変換!I57="","",表示変換!I57)</f>
        <v/>
      </c>
      <c r="F57" s="84" t="str">
        <f>IF(表示変換!J57="","",表示変換!J57)</f>
        <v/>
      </c>
      <c r="G57" s="104" t="str">
        <f>IF(表示変換!N57="","",表示変換!N57)</f>
        <v/>
      </c>
      <c r="H57" s="115" t="str">
        <f t="shared" si="4"/>
        <v/>
      </c>
      <c r="I57" s="105" t="str">
        <f>IF(表示変換!O57="","",表示変換!O57)</f>
        <v/>
      </c>
      <c r="J57" s="116" t="str">
        <f t="shared" si="5"/>
        <v/>
      </c>
      <c r="K57" s="105" t="str">
        <f>IF(表示変換!P57="","",表示変換!P57)</f>
        <v/>
      </c>
      <c r="L57" s="117" t="str">
        <f t="shared" si="6"/>
        <v/>
      </c>
      <c r="M57" s="106" t="str">
        <f>IF(表示変換!Q57="","",表示変換!Q57)</f>
        <v/>
      </c>
      <c r="N57" s="118" t="str">
        <f t="shared" si="7"/>
        <v/>
      </c>
      <c r="O57" s="106" t="str">
        <f>IF(表示変換!R57="","",表示変換!R57)</f>
        <v/>
      </c>
      <c r="P57" s="116" t="str">
        <f t="shared" si="8"/>
        <v/>
      </c>
      <c r="Q57" s="105" t="str">
        <f>IF(表示変換!S57="","",表示変換!S57)</f>
        <v/>
      </c>
      <c r="R57" s="116" t="str">
        <f t="shared" si="9"/>
        <v/>
      </c>
      <c r="S57" s="106" t="str">
        <f>IF(表示変換!T57="","",表示変換!T57)</f>
        <v/>
      </c>
      <c r="T57" s="116" t="str">
        <f t="shared" si="10"/>
        <v/>
      </c>
      <c r="U57" s="106" t="str">
        <f>IF(表示変換!U57="","",表示変換!U57)</f>
        <v/>
      </c>
      <c r="V57" s="119" t="str">
        <f t="shared" si="11"/>
        <v/>
      </c>
      <c r="W57" s="67" t="str">
        <f t="shared" si="12"/>
        <v/>
      </c>
      <c r="X57" s="207" t="str">
        <f t="shared" si="13"/>
        <v/>
      </c>
      <c r="Z57" s="371">
        <f t="shared" si="36"/>
        <v>52</v>
      </c>
      <c r="AA57" s="368" t="str">
        <f>IF(表示変換!B57="","",表示変換!B57)</f>
        <v/>
      </c>
      <c r="AB57" s="112" t="str">
        <f>IF(表示変換!C57="","",表示変換!C57)</f>
        <v/>
      </c>
      <c r="AC57" s="368" t="str">
        <f>IF(AB57="","",DATEDIF(AB57,入力!$C$3,"Y"))</f>
        <v/>
      </c>
      <c r="AD57" s="368" t="str">
        <f ca="1">IF(表示変換!D57="","",表示変換!D57)</f>
        <v/>
      </c>
      <c r="AE57" s="368" t="str">
        <f>IF(表示変換!E57="","",表示変換!E57)</f>
        <v/>
      </c>
      <c r="AF57" s="368" t="str">
        <f>IF(表示変換!F57="","",表示変換!F57)</f>
        <v/>
      </c>
      <c r="AG57" s="368" t="str">
        <f>IF(表示変換!G57="","",表示変換!G57)</f>
        <v/>
      </c>
      <c r="AH57" s="368" t="str">
        <f>IF(表示変換!H57="","",表示変換!H57)</f>
        <v/>
      </c>
      <c r="AI57" s="83" t="str">
        <f>IF(表示変換!I57="","",表示変換!I57)</f>
        <v/>
      </c>
      <c r="AJ57" s="83" t="str">
        <f>IF(表示変換!J57="","",表示変換!J57)</f>
        <v/>
      </c>
      <c r="AK57" s="85" t="str">
        <f t="shared" si="14"/>
        <v/>
      </c>
      <c r="AL57" s="85" t="str">
        <f>IF(表示変換!L57="","",表示変換!L57)</f>
        <v/>
      </c>
      <c r="AM57" s="138" t="str">
        <f>IF(表示変換!M57="","",表示変換!M57)</f>
        <v/>
      </c>
      <c r="AN57" s="133" t="str">
        <f t="shared" si="15"/>
        <v/>
      </c>
      <c r="AO57" s="133" t="str">
        <f t="shared" si="16"/>
        <v/>
      </c>
      <c r="AP57" s="132" t="str">
        <f t="shared" si="0"/>
        <v/>
      </c>
      <c r="AQ57" s="133" t="str">
        <f t="shared" si="1"/>
        <v/>
      </c>
      <c r="AR57" s="133" t="str">
        <f t="shared" si="2"/>
        <v/>
      </c>
      <c r="AS57" s="133" t="str">
        <f t="shared" si="17"/>
        <v/>
      </c>
      <c r="AU57" s="134">
        <f t="shared" si="38"/>
        <v>52</v>
      </c>
      <c r="AV57" s="85" t="str">
        <f t="shared" si="38"/>
        <v/>
      </c>
      <c r="AW57" s="85" t="str">
        <f t="shared" ca="1" si="38"/>
        <v/>
      </c>
      <c r="AX57" s="128" t="str">
        <f t="shared" si="38"/>
        <v/>
      </c>
      <c r="AY57" s="128" t="str">
        <f t="shared" si="38"/>
        <v/>
      </c>
      <c r="AZ57" s="128" t="str">
        <f t="shared" si="38"/>
        <v/>
      </c>
      <c r="BA57" s="128" t="str">
        <f t="shared" si="18"/>
        <v/>
      </c>
      <c r="BB57" s="60" t="str">
        <f t="shared" si="19"/>
        <v/>
      </c>
      <c r="BC57" s="61" t="str">
        <f t="shared" si="20"/>
        <v/>
      </c>
      <c r="BD57" s="62" t="str">
        <f t="shared" si="21"/>
        <v/>
      </c>
      <c r="BE57" s="61" t="str">
        <f t="shared" si="22"/>
        <v/>
      </c>
      <c r="BF57" s="62" t="str">
        <f t="shared" si="23"/>
        <v/>
      </c>
      <c r="BG57" s="64" t="str">
        <f t="shared" si="24"/>
        <v/>
      </c>
      <c r="BH57" s="63" t="str">
        <f t="shared" si="25"/>
        <v/>
      </c>
      <c r="BI57" s="65" t="str">
        <f t="shared" si="26"/>
        <v/>
      </c>
      <c r="BJ57" s="63" t="str">
        <f t="shared" si="27"/>
        <v/>
      </c>
      <c r="BK57" s="61" t="str">
        <f t="shared" si="28"/>
        <v/>
      </c>
      <c r="BL57" s="62" t="str">
        <f t="shared" si="29"/>
        <v/>
      </c>
      <c r="BM57" s="61" t="str">
        <f t="shared" si="30"/>
        <v/>
      </c>
      <c r="BN57" s="63" t="str">
        <f t="shared" si="31"/>
        <v/>
      </c>
      <c r="BO57" s="61" t="str">
        <f t="shared" si="32"/>
        <v/>
      </c>
      <c r="BP57" s="63" t="str">
        <f t="shared" si="33"/>
        <v/>
      </c>
      <c r="BQ57" s="66" t="str">
        <f t="shared" si="34"/>
        <v/>
      </c>
      <c r="BR57" s="68" t="str">
        <f t="shared" si="35"/>
        <v/>
      </c>
    </row>
    <row r="58" spans="1:70">
      <c r="A58" s="59">
        <f>IF(表示変換!A58="","",表示変換!A58)</f>
        <v>53</v>
      </c>
      <c r="B58" s="368" t="str">
        <f>IF(表示変換!B58="","",表示変換!B58)</f>
        <v/>
      </c>
      <c r="C58" s="368" t="str">
        <f ca="1">IF(表示変換!D58="","",表示変換!D58)</f>
        <v/>
      </c>
      <c r="D58" s="368" t="str">
        <f>IF(表示変換!F58="","",表示変換!F58)</f>
        <v/>
      </c>
      <c r="E58" s="83" t="str">
        <f>IF(表示変換!I58="","",表示変換!I58)</f>
        <v/>
      </c>
      <c r="F58" s="84" t="str">
        <f>IF(表示変換!J58="","",表示変換!J58)</f>
        <v/>
      </c>
      <c r="G58" s="104" t="str">
        <f>IF(表示変換!N58="","",表示変換!N58)</f>
        <v/>
      </c>
      <c r="H58" s="115" t="str">
        <f t="shared" si="4"/>
        <v/>
      </c>
      <c r="I58" s="105" t="str">
        <f>IF(表示変換!O58="","",表示変換!O58)</f>
        <v/>
      </c>
      <c r="J58" s="116" t="str">
        <f t="shared" si="5"/>
        <v/>
      </c>
      <c r="K58" s="105" t="str">
        <f>IF(表示変換!P58="","",表示変換!P58)</f>
        <v/>
      </c>
      <c r="L58" s="117" t="str">
        <f t="shared" si="6"/>
        <v/>
      </c>
      <c r="M58" s="106" t="str">
        <f>IF(表示変換!Q58="","",表示変換!Q58)</f>
        <v/>
      </c>
      <c r="N58" s="118" t="str">
        <f t="shared" si="7"/>
        <v/>
      </c>
      <c r="O58" s="106" t="str">
        <f>IF(表示変換!R58="","",表示変換!R58)</f>
        <v/>
      </c>
      <c r="P58" s="116" t="str">
        <f t="shared" si="8"/>
        <v/>
      </c>
      <c r="Q58" s="105" t="str">
        <f>IF(表示変換!S58="","",表示変換!S58)</f>
        <v/>
      </c>
      <c r="R58" s="116" t="str">
        <f t="shared" si="9"/>
        <v/>
      </c>
      <c r="S58" s="106" t="str">
        <f>IF(表示変換!T58="","",表示変換!T58)</f>
        <v/>
      </c>
      <c r="T58" s="116" t="str">
        <f t="shared" si="10"/>
        <v/>
      </c>
      <c r="U58" s="106" t="str">
        <f>IF(表示変換!U58="","",表示変換!U58)</f>
        <v/>
      </c>
      <c r="V58" s="119" t="str">
        <f t="shared" si="11"/>
        <v/>
      </c>
      <c r="W58" s="67" t="str">
        <f t="shared" si="12"/>
        <v/>
      </c>
      <c r="X58" s="207" t="str">
        <f t="shared" si="13"/>
        <v/>
      </c>
      <c r="Z58" s="371">
        <f t="shared" si="36"/>
        <v>53</v>
      </c>
      <c r="AA58" s="368" t="str">
        <f>IF(表示変換!B58="","",表示変換!B58)</f>
        <v/>
      </c>
      <c r="AB58" s="112" t="str">
        <f>IF(表示変換!C58="","",表示変換!C58)</f>
        <v/>
      </c>
      <c r="AC58" s="368" t="str">
        <f>IF(AB58="","",DATEDIF(AB58,入力!$C$3,"Y"))</f>
        <v/>
      </c>
      <c r="AD58" s="368" t="str">
        <f ca="1">IF(表示変換!D58="","",表示変換!D58)</f>
        <v/>
      </c>
      <c r="AE58" s="368" t="str">
        <f>IF(表示変換!E58="","",表示変換!E58)</f>
        <v/>
      </c>
      <c r="AF58" s="368" t="str">
        <f>IF(表示変換!F58="","",表示変換!F58)</f>
        <v/>
      </c>
      <c r="AG58" s="368" t="str">
        <f>IF(表示変換!G58="","",表示変換!G58)</f>
        <v/>
      </c>
      <c r="AH58" s="368" t="str">
        <f>IF(表示変換!H58="","",表示変換!H58)</f>
        <v/>
      </c>
      <c r="AI58" s="83" t="str">
        <f>IF(表示変換!I58="","",表示変換!I58)</f>
        <v/>
      </c>
      <c r="AJ58" s="83" t="str">
        <f>IF(表示変換!J58="","",表示変換!J58)</f>
        <v/>
      </c>
      <c r="AK58" s="85" t="str">
        <f t="shared" si="14"/>
        <v/>
      </c>
      <c r="AL58" s="85" t="str">
        <f>IF(表示変換!L58="","",表示変換!L58)</f>
        <v/>
      </c>
      <c r="AM58" s="138" t="str">
        <f>IF(表示変換!M58="","",表示変換!M58)</f>
        <v/>
      </c>
      <c r="AN58" s="133" t="str">
        <f t="shared" si="15"/>
        <v/>
      </c>
      <c r="AO58" s="133" t="str">
        <f t="shared" si="16"/>
        <v/>
      </c>
      <c r="AP58" s="132" t="str">
        <f t="shared" si="0"/>
        <v/>
      </c>
      <c r="AQ58" s="133" t="str">
        <f t="shared" si="1"/>
        <v/>
      </c>
      <c r="AR58" s="133" t="str">
        <f t="shared" si="2"/>
        <v/>
      </c>
      <c r="AS58" s="133" t="str">
        <f t="shared" si="17"/>
        <v/>
      </c>
      <c r="AU58" s="134">
        <f t="shared" si="38"/>
        <v>53</v>
      </c>
      <c r="AV58" s="85" t="str">
        <f t="shared" si="38"/>
        <v/>
      </c>
      <c r="AW58" s="85" t="str">
        <f t="shared" ca="1" si="38"/>
        <v/>
      </c>
      <c r="AX58" s="128" t="str">
        <f t="shared" si="38"/>
        <v/>
      </c>
      <c r="AY58" s="128" t="str">
        <f t="shared" si="38"/>
        <v/>
      </c>
      <c r="AZ58" s="128" t="str">
        <f t="shared" si="38"/>
        <v/>
      </c>
      <c r="BA58" s="128" t="str">
        <f t="shared" si="18"/>
        <v/>
      </c>
      <c r="BB58" s="60" t="str">
        <f t="shared" si="19"/>
        <v/>
      </c>
      <c r="BC58" s="61" t="str">
        <f t="shared" si="20"/>
        <v/>
      </c>
      <c r="BD58" s="62" t="str">
        <f t="shared" si="21"/>
        <v/>
      </c>
      <c r="BE58" s="61" t="str">
        <f t="shared" si="22"/>
        <v/>
      </c>
      <c r="BF58" s="62" t="str">
        <f t="shared" si="23"/>
        <v/>
      </c>
      <c r="BG58" s="64" t="str">
        <f t="shared" si="24"/>
        <v/>
      </c>
      <c r="BH58" s="63" t="str">
        <f t="shared" si="25"/>
        <v/>
      </c>
      <c r="BI58" s="65" t="str">
        <f t="shared" si="26"/>
        <v/>
      </c>
      <c r="BJ58" s="63" t="str">
        <f t="shared" si="27"/>
        <v/>
      </c>
      <c r="BK58" s="61" t="str">
        <f t="shared" si="28"/>
        <v/>
      </c>
      <c r="BL58" s="62" t="str">
        <f t="shared" si="29"/>
        <v/>
      </c>
      <c r="BM58" s="61" t="str">
        <f t="shared" si="30"/>
        <v/>
      </c>
      <c r="BN58" s="63" t="str">
        <f t="shared" si="31"/>
        <v/>
      </c>
      <c r="BO58" s="61" t="str">
        <f t="shared" si="32"/>
        <v/>
      </c>
      <c r="BP58" s="63" t="str">
        <f t="shared" si="33"/>
        <v/>
      </c>
      <c r="BQ58" s="66" t="str">
        <f t="shared" si="34"/>
        <v/>
      </c>
      <c r="BR58" s="68" t="str">
        <f t="shared" si="35"/>
        <v/>
      </c>
    </row>
    <row r="59" spans="1:70">
      <c r="A59" s="59">
        <f>IF(表示変換!A59="","",表示変換!A59)</f>
        <v>54</v>
      </c>
      <c r="B59" s="368" t="str">
        <f>IF(表示変換!B59="","",表示変換!B59)</f>
        <v/>
      </c>
      <c r="C59" s="368" t="str">
        <f ca="1">IF(表示変換!D59="","",表示変換!D59)</f>
        <v/>
      </c>
      <c r="D59" s="368" t="str">
        <f>IF(表示変換!F59="","",表示変換!F59)</f>
        <v/>
      </c>
      <c r="E59" s="83" t="str">
        <f>IF(表示変換!I59="","",表示変換!I59)</f>
        <v/>
      </c>
      <c r="F59" s="84" t="str">
        <f>IF(表示変換!J59="","",表示変換!J59)</f>
        <v/>
      </c>
      <c r="G59" s="104" t="str">
        <f>IF(表示変換!N59="","",表示変換!N59)</f>
        <v/>
      </c>
      <c r="H59" s="115" t="str">
        <f t="shared" si="4"/>
        <v/>
      </c>
      <c r="I59" s="105" t="str">
        <f>IF(表示変換!O59="","",表示変換!O59)</f>
        <v/>
      </c>
      <c r="J59" s="116" t="str">
        <f t="shared" si="5"/>
        <v/>
      </c>
      <c r="K59" s="105" t="str">
        <f>IF(表示変換!P59="","",表示変換!P59)</f>
        <v/>
      </c>
      <c r="L59" s="117" t="str">
        <f t="shared" si="6"/>
        <v/>
      </c>
      <c r="M59" s="106" t="str">
        <f>IF(表示変換!Q59="","",表示変換!Q59)</f>
        <v/>
      </c>
      <c r="N59" s="118" t="str">
        <f t="shared" si="7"/>
        <v/>
      </c>
      <c r="O59" s="106" t="str">
        <f>IF(表示変換!R59="","",表示変換!R59)</f>
        <v/>
      </c>
      <c r="P59" s="116" t="str">
        <f t="shared" si="8"/>
        <v/>
      </c>
      <c r="Q59" s="105" t="str">
        <f>IF(表示変換!S59="","",表示変換!S59)</f>
        <v/>
      </c>
      <c r="R59" s="116" t="str">
        <f t="shared" si="9"/>
        <v/>
      </c>
      <c r="S59" s="106" t="str">
        <f>IF(表示変換!T59="","",表示変換!T59)</f>
        <v/>
      </c>
      <c r="T59" s="116" t="str">
        <f t="shared" si="10"/>
        <v/>
      </c>
      <c r="U59" s="106" t="str">
        <f>IF(表示変換!U59="","",表示変換!U59)</f>
        <v/>
      </c>
      <c r="V59" s="119" t="str">
        <f t="shared" si="11"/>
        <v/>
      </c>
      <c r="W59" s="67" t="str">
        <f>IF((COUNTBLANK(H59)+COUNTBLANK(J59)+COUNTBLANK(L59)+COUNTBLANK(N59)+COUNTBLANK(P59)+COUNTBLANK(R59)+COUNTBLANK(T59)+COUNTBLANK(V59))=8,"",( IF(H59="",0,H59)+IF(J59="",0,J59)+IF(L59="",0,L59)+IF(N59="",0,N59)+IF(P59="",0,P59)+IF(R59="",0,R59)+IF(T59="",0,T59)+IF(V59="",0,V59)))</f>
        <v/>
      </c>
      <c r="X59" s="207" t="str">
        <f t="shared" si="13"/>
        <v/>
      </c>
      <c r="Z59" s="371">
        <f t="shared" si="36"/>
        <v>54</v>
      </c>
      <c r="AA59" s="368" t="str">
        <f>IF(表示変換!B59="","",表示変換!B59)</f>
        <v/>
      </c>
      <c r="AB59" s="112" t="str">
        <f>IF(表示変換!C59="","",表示変換!C59)</f>
        <v/>
      </c>
      <c r="AC59" s="368" t="str">
        <f>IF(AB59="","",DATEDIF(AB59,入力!$C$3,"Y"))</f>
        <v/>
      </c>
      <c r="AD59" s="368" t="str">
        <f ca="1">IF(表示変換!D59="","",表示変換!D59)</f>
        <v/>
      </c>
      <c r="AE59" s="368" t="str">
        <f>IF(表示変換!E59="","",表示変換!E59)</f>
        <v/>
      </c>
      <c r="AF59" s="368" t="str">
        <f>IF(表示変換!F59="","",表示変換!F59)</f>
        <v/>
      </c>
      <c r="AG59" s="368" t="str">
        <f>IF(表示変換!G59="","",表示変換!G59)</f>
        <v/>
      </c>
      <c r="AH59" s="368" t="str">
        <f>IF(表示変換!H59="","",表示変換!H59)</f>
        <v/>
      </c>
      <c r="AI59" s="83" t="str">
        <f>IF(表示変換!I59="","",表示変換!I59)</f>
        <v/>
      </c>
      <c r="AJ59" s="83" t="str">
        <f>IF(表示変換!J59="","",表示変換!J59)</f>
        <v/>
      </c>
      <c r="AK59" s="85" t="str">
        <f t="shared" si="14"/>
        <v/>
      </c>
      <c r="AL59" s="85" t="str">
        <f>IF(表示変換!L59="","",表示変換!L59)</f>
        <v/>
      </c>
      <c r="AM59" s="138" t="str">
        <f>IF(表示変換!M59="","",表示変換!M59)</f>
        <v/>
      </c>
      <c r="AN59" s="133" t="str">
        <f t="shared" si="15"/>
        <v/>
      </c>
      <c r="AO59" s="133" t="str">
        <f t="shared" si="16"/>
        <v/>
      </c>
      <c r="AP59" s="132" t="str">
        <f t="shared" si="0"/>
        <v/>
      </c>
      <c r="AQ59" s="133" t="str">
        <f t="shared" si="1"/>
        <v/>
      </c>
      <c r="AR59" s="133" t="str">
        <f t="shared" si="2"/>
        <v/>
      </c>
      <c r="AS59" s="133" t="str">
        <f t="shared" si="17"/>
        <v/>
      </c>
      <c r="AU59" s="134">
        <f t="shared" si="38"/>
        <v>54</v>
      </c>
      <c r="AV59" s="85" t="str">
        <f t="shared" si="38"/>
        <v/>
      </c>
      <c r="AW59" s="85" t="str">
        <f t="shared" ca="1" si="38"/>
        <v/>
      </c>
      <c r="AX59" s="128" t="str">
        <f t="shared" si="38"/>
        <v/>
      </c>
      <c r="AY59" s="128" t="str">
        <f t="shared" si="38"/>
        <v/>
      </c>
      <c r="AZ59" s="128" t="str">
        <f t="shared" si="38"/>
        <v/>
      </c>
      <c r="BA59" s="128" t="str">
        <f t="shared" si="18"/>
        <v/>
      </c>
      <c r="BB59" s="60" t="str">
        <f t="shared" si="19"/>
        <v/>
      </c>
      <c r="BC59" s="61" t="str">
        <f t="shared" si="20"/>
        <v/>
      </c>
      <c r="BD59" s="62" t="str">
        <f t="shared" si="21"/>
        <v/>
      </c>
      <c r="BE59" s="61" t="str">
        <f t="shared" si="22"/>
        <v/>
      </c>
      <c r="BF59" s="62" t="str">
        <f t="shared" si="23"/>
        <v/>
      </c>
      <c r="BG59" s="64" t="str">
        <f t="shared" si="24"/>
        <v/>
      </c>
      <c r="BH59" s="63" t="str">
        <f t="shared" si="25"/>
        <v/>
      </c>
      <c r="BI59" s="65" t="str">
        <f t="shared" si="26"/>
        <v/>
      </c>
      <c r="BJ59" s="63" t="str">
        <f t="shared" si="27"/>
        <v/>
      </c>
      <c r="BK59" s="61" t="str">
        <f t="shared" si="28"/>
        <v/>
      </c>
      <c r="BL59" s="62" t="str">
        <f t="shared" si="29"/>
        <v/>
      </c>
      <c r="BM59" s="61" t="str">
        <f t="shared" si="30"/>
        <v/>
      </c>
      <c r="BN59" s="63" t="str">
        <f t="shared" si="31"/>
        <v/>
      </c>
      <c r="BO59" s="61" t="str">
        <f t="shared" si="32"/>
        <v/>
      </c>
      <c r="BP59" s="63" t="str">
        <f t="shared" si="33"/>
        <v/>
      </c>
      <c r="BQ59" s="66" t="str">
        <f t="shared" si="34"/>
        <v/>
      </c>
      <c r="BR59" s="68" t="str">
        <f t="shared" si="35"/>
        <v/>
      </c>
    </row>
    <row r="60" spans="1:70">
      <c r="A60" s="59">
        <f>IF(表示変換!A60="","",表示変換!A60)</f>
        <v>55</v>
      </c>
      <c r="B60" s="368" t="str">
        <f>IF(表示変換!B60="","",表示変換!B60)</f>
        <v/>
      </c>
      <c r="C60" s="368" t="str">
        <f ca="1">IF(表示変換!D60="","",表示変換!D60)</f>
        <v/>
      </c>
      <c r="D60" s="368" t="str">
        <f>IF(表示変換!F60="","",表示変換!F60)</f>
        <v/>
      </c>
      <c r="E60" s="83" t="str">
        <f>IF(表示変換!I60="","",表示変換!I60)</f>
        <v/>
      </c>
      <c r="F60" s="84" t="str">
        <f>IF(表示変換!J60="","",表示変換!J60)</f>
        <v/>
      </c>
      <c r="G60" s="104" t="str">
        <f>IF(表示変換!N60="","",表示変換!N60)</f>
        <v/>
      </c>
      <c r="H60" s="115" t="str">
        <f t="shared" si="4"/>
        <v/>
      </c>
      <c r="I60" s="105" t="str">
        <f>IF(表示変換!O60="","",表示変換!O60)</f>
        <v/>
      </c>
      <c r="J60" s="116" t="str">
        <f t="shared" si="5"/>
        <v/>
      </c>
      <c r="K60" s="105" t="str">
        <f>IF(表示変換!P60="","",表示変換!P60)</f>
        <v/>
      </c>
      <c r="L60" s="117" t="str">
        <f t="shared" si="6"/>
        <v/>
      </c>
      <c r="M60" s="106" t="str">
        <f>IF(表示変換!Q60="","",表示変換!Q60)</f>
        <v/>
      </c>
      <c r="N60" s="118" t="str">
        <f t="shared" si="7"/>
        <v/>
      </c>
      <c r="O60" s="106" t="str">
        <f>IF(表示変換!R60="","",表示変換!R60)</f>
        <v/>
      </c>
      <c r="P60" s="116" t="str">
        <f t="shared" si="8"/>
        <v/>
      </c>
      <c r="Q60" s="105" t="str">
        <f>IF(表示変換!S60="","",表示変換!S60)</f>
        <v/>
      </c>
      <c r="R60" s="116" t="str">
        <f t="shared" si="9"/>
        <v/>
      </c>
      <c r="S60" s="106" t="str">
        <f>IF(表示変換!T60="","",表示変換!T60)</f>
        <v/>
      </c>
      <c r="T60" s="116" t="str">
        <f t="shared" si="10"/>
        <v/>
      </c>
      <c r="U60" s="106" t="str">
        <f>IF(表示変換!U60="","",表示変換!U60)</f>
        <v/>
      </c>
      <c r="V60" s="119" t="str">
        <f t="shared" si="11"/>
        <v/>
      </c>
      <c r="W60" s="67" t="str">
        <f t="shared" si="12"/>
        <v/>
      </c>
      <c r="X60" s="207" t="str">
        <f t="shared" si="13"/>
        <v/>
      </c>
      <c r="Z60" s="371">
        <f t="shared" si="36"/>
        <v>55</v>
      </c>
      <c r="AA60" s="368" t="str">
        <f>IF(表示変換!B60="","",表示変換!B60)</f>
        <v/>
      </c>
      <c r="AB60" s="112" t="str">
        <f>IF(表示変換!C60="","",表示変換!C60)</f>
        <v/>
      </c>
      <c r="AC60" s="368" t="str">
        <f>IF(AB60="","",DATEDIF(AB60,入力!$C$3,"Y"))</f>
        <v/>
      </c>
      <c r="AD60" s="368" t="str">
        <f ca="1">IF(表示変換!D60="","",表示変換!D60)</f>
        <v/>
      </c>
      <c r="AE60" s="368" t="str">
        <f>IF(表示変換!E60="","",表示変換!E60)</f>
        <v/>
      </c>
      <c r="AF60" s="368" t="str">
        <f>IF(表示変換!F60="","",表示変換!F60)</f>
        <v/>
      </c>
      <c r="AG60" s="368" t="str">
        <f>IF(表示変換!G60="","",表示変換!G60)</f>
        <v/>
      </c>
      <c r="AH60" s="368" t="str">
        <f>IF(表示変換!H60="","",表示変換!H60)</f>
        <v/>
      </c>
      <c r="AI60" s="83" t="str">
        <f>IF(表示変換!I60="","",表示変換!I60)</f>
        <v/>
      </c>
      <c r="AJ60" s="83" t="str">
        <f>IF(表示変換!J60="","",表示変換!J60)</f>
        <v/>
      </c>
      <c r="AK60" s="85" t="str">
        <f t="shared" si="14"/>
        <v/>
      </c>
      <c r="AL60" s="85" t="str">
        <f>IF(表示変換!L60="","",表示変換!L60)</f>
        <v/>
      </c>
      <c r="AM60" s="138" t="str">
        <f>IF(表示変換!M60="","",表示変換!M60)</f>
        <v/>
      </c>
      <c r="AN60" s="133" t="str">
        <f t="shared" si="15"/>
        <v/>
      </c>
      <c r="AO60" s="133" t="str">
        <f t="shared" si="16"/>
        <v/>
      </c>
      <c r="AP60" s="132" t="str">
        <f t="shared" si="0"/>
        <v/>
      </c>
      <c r="AQ60" s="133" t="str">
        <f t="shared" si="1"/>
        <v/>
      </c>
      <c r="AR60" s="133" t="str">
        <f t="shared" si="2"/>
        <v/>
      </c>
      <c r="AS60" s="133" t="str">
        <f t="shared" si="17"/>
        <v/>
      </c>
      <c r="AU60" s="134">
        <f t="shared" si="38"/>
        <v>55</v>
      </c>
      <c r="AV60" s="85" t="str">
        <f t="shared" si="38"/>
        <v/>
      </c>
      <c r="AW60" s="85" t="str">
        <f t="shared" ca="1" si="38"/>
        <v/>
      </c>
      <c r="AX60" s="128" t="str">
        <f t="shared" si="38"/>
        <v/>
      </c>
      <c r="AY60" s="128" t="str">
        <f t="shared" si="38"/>
        <v/>
      </c>
      <c r="AZ60" s="128" t="str">
        <f t="shared" si="38"/>
        <v/>
      </c>
      <c r="BA60" s="128" t="str">
        <f t="shared" si="18"/>
        <v/>
      </c>
      <c r="BB60" s="60" t="str">
        <f t="shared" si="19"/>
        <v/>
      </c>
      <c r="BC60" s="61" t="str">
        <f t="shared" si="20"/>
        <v/>
      </c>
      <c r="BD60" s="62" t="str">
        <f t="shared" si="21"/>
        <v/>
      </c>
      <c r="BE60" s="61" t="str">
        <f t="shared" si="22"/>
        <v/>
      </c>
      <c r="BF60" s="62" t="str">
        <f t="shared" si="23"/>
        <v/>
      </c>
      <c r="BG60" s="64" t="str">
        <f t="shared" si="24"/>
        <v/>
      </c>
      <c r="BH60" s="63" t="str">
        <f t="shared" si="25"/>
        <v/>
      </c>
      <c r="BI60" s="65" t="str">
        <f t="shared" si="26"/>
        <v/>
      </c>
      <c r="BJ60" s="63" t="str">
        <f t="shared" si="27"/>
        <v/>
      </c>
      <c r="BK60" s="61" t="str">
        <f t="shared" si="28"/>
        <v/>
      </c>
      <c r="BL60" s="62" t="str">
        <f t="shared" si="29"/>
        <v/>
      </c>
      <c r="BM60" s="61" t="str">
        <f t="shared" si="30"/>
        <v/>
      </c>
      <c r="BN60" s="63" t="str">
        <f t="shared" si="31"/>
        <v/>
      </c>
      <c r="BO60" s="61" t="str">
        <f t="shared" si="32"/>
        <v/>
      </c>
      <c r="BP60" s="63" t="str">
        <f t="shared" si="33"/>
        <v/>
      </c>
      <c r="BQ60" s="66" t="str">
        <f t="shared" si="34"/>
        <v/>
      </c>
      <c r="BR60" s="68" t="str">
        <f t="shared" si="35"/>
        <v/>
      </c>
    </row>
    <row r="61" spans="1:70">
      <c r="A61" s="59">
        <f>IF(表示変換!A61="","",表示変換!A61)</f>
        <v>56</v>
      </c>
      <c r="B61" s="368" t="str">
        <f>IF(表示変換!B61="","",表示変換!B61)</f>
        <v/>
      </c>
      <c r="C61" s="368" t="str">
        <f ca="1">IF(表示変換!D61="","",表示変換!D61)</f>
        <v/>
      </c>
      <c r="D61" s="368" t="str">
        <f>IF(表示変換!F61="","",表示変換!F61)</f>
        <v/>
      </c>
      <c r="E61" s="83" t="str">
        <f>IF(表示変換!I61="","",表示変換!I61)</f>
        <v/>
      </c>
      <c r="F61" s="84" t="str">
        <f>IF(表示変換!J61="","",表示変換!J61)</f>
        <v/>
      </c>
      <c r="G61" s="104" t="str">
        <f>IF(表示変換!N61="","",表示変換!N61)</f>
        <v/>
      </c>
      <c r="H61" s="115" t="str">
        <f t="shared" si="4"/>
        <v/>
      </c>
      <c r="I61" s="105" t="str">
        <f>IF(表示変換!O61="","",表示変換!O61)</f>
        <v/>
      </c>
      <c r="J61" s="116" t="str">
        <f t="shared" si="5"/>
        <v/>
      </c>
      <c r="K61" s="105" t="str">
        <f>IF(表示変換!P61="","",表示変換!P61)</f>
        <v/>
      </c>
      <c r="L61" s="117" t="str">
        <f t="shared" si="6"/>
        <v/>
      </c>
      <c r="M61" s="106" t="str">
        <f>IF(表示変換!Q61="","",表示変換!Q61)</f>
        <v/>
      </c>
      <c r="N61" s="118" t="str">
        <f t="shared" si="7"/>
        <v/>
      </c>
      <c r="O61" s="106" t="str">
        <f>IF(表示変換!R61="","",表示変換!R61)</f>
        <v/>
      </c>
      <c r="P61" s="116" t="str">
        <f t="shared" si="8"/>
        <v/>
      </c>
      <c r="Q61" s="105" t="str">
        <f>IF(表示変換!S61="","",表示変換!S61)</f>
        <v/>
      </c>
      <c r="R61" s="116" t="str">
        <f t="shared" si="9"/>
        <v/>
      </c>
      <c r="S61" s="106" t="str">
        <f>IF(表示変換!T61="","",表示変換!T61)</f>
        <v/>
      </c>
      <c r="T61" s="116" t="str">
        <f t="shared" si="10"/>
        <v/>
      </c>
      <c r="U61" s="106" t="str">
        <f>IF(表示変換!U61="","",表示変換!U61)</f>
        <v/>
      </c>
      <c r="V61" s="119" t="str">
        <f t="shared" si="11"/>
        <v/>
      </c>
      <c r="W61" s="67" t="str">
        <f t="shared" si="12"/>
        <v/>
      </c>
      <c r="X61" s="207" t="str">
        <f t="shared" si="13"/>
        <v/>
      </c>
      <c r="Z61" s="371">
        <f t="shared" si="36"/>
        <v>56</v>
      </c>
      <c r="AA61" s="368" t="str">
        <f>IF(表示変換!B61="","",表示変換!B61)</f>
        <v/>
      </c>
      <c r="AB61" s="112" t="str">
        <f>IF(表示変換!C61="","",表示変換!C61)</f>
        <v/>
      </c>
      <c r="AC61" s="368" t="str">
        <f>IF(AB61="","",DATEDIF(AB61,入力!$C$3,"Y"))</f>
        <v/>
      </c>
      <c r="AD61" s="368" t="str">
        <f ca="1">IF(表示変換!D61="","",表示変換!D61)</f>
        <v/>
      </c>
      <c r="AE61" s="368" t="str">
        <f>IF(表示変換!E61="","",表示変換!E61)</f>
        <v/>
      </c>
      <c r="AF61" s="368" t="str">
        <f>IF(表示変換!F61="","",表示変換!F61)</f>
        <v/>
      </c>
      <c r="AG61" s="368" t="str">
        <f>IF(表示変換!G61="","",表示変換!G61)</f>
        <v/>
      </c>
      <c r="AH61" s="368" t="str">
        <f>IF(表示変換!H61="","",表示変換!H61)</f>
        <v/>
      </c>
      <c r="AI61" s="83" t="str">
        <f>IF(表示変換!I61="","",表示変換!I61)</f>
        <v/>
      </c>
      <c r="AJ61" s="83" t="str">
        <f>IF(表示変換!J61="","",表示変換!J61)</f>
        <v/>
      </c>
      <c r="AK61" s="85" t="str">
        <f t="shared" si="14"/>
        <v/>
      </c>
      <c r="AL61" s="85" t="str">
        <f>IF(表示変換!L61="","",表示変換!L61)</f>
        <v/>
      </c>
      <c r="AM61" s="138" t="str">
        <f>IF(表示変換!M61="","",表示変換!M61)</f>
        <v/>
      </c>
      <c r="AN61" s="133" t="str">
        <f t="shared" si="15"/>
        <v/>
      </c>
      <c r="AO61" s="133" t="str">
        <f t="shared" si="16"/>
        <v/>
      </c>
      <c r="AP61" s="132" t="str">
        <f t="shared" si="0"/>
        <v/>
      </c>
      <c r="AQ61" s="133" t="str">
        <f t="shared" si="1"/>
        <v/>
      </c>
      <c r="AR61" s="133" t="str">
        <f t="shared" si="2"/>
        <v/>
      </c>
      <c r="AS61" s="133" t="str">
        <f t="shared" si="17"/>
        <v/>
      </c>
      <c r="AU61" s="134">
        <f t="shared" si="38"/>
        <v>56</v>
      </c>
      <c r="AV61" s="85" t="str">
        <f t="shared" si="38"/>
        <v/>
      </c>
      <c r="AW61" s="85" t="str">
        <f t="shared" ca="1" si="38"/>
        <v/>
      </c>
      <c r="AX61" s="128" t="str">
        <f t="shared" si="38"/>
        <v/>
      </c>
      <c r="AY61" s="128" t="str">
        <f t="shared" si="38"/>
        <v/>
      </c>
      <c r="AZ61" s="128" t="str">
        <f t="shared" si="38"/>
        <v/>
      </c>
      <c r="BA61" s="128" t="str">
        <f t="shared" si="18"/>
        <v/>
      </c>
      <c r="BB61" s="60" t="str">
        <f t="shared" si="19"/>
        <v/>
      </c>
      <c r="BC61" s="61" t="str">
        <f t="shared" si="20"/>
        <v/>
      </c>
      <c r="BD61" s="62" t="str">
        <f t="shared" si="21"/>
        <v/>
      </c>
      <c r="BE61" s="61" t="str">
        <f t="shared" si="22"/>
        <v/>
      </c>
      <c r="BF61" s="62" t="str">
        <f t="shared" si="23"/>
        <v/>
      </c>
      <c r="BG61" s="64" t="str">
        <f t="shared" si="24"/>
        <v/>
      </c>
      <c r="BH61" s="63" t="str">
        <f t="shared" si="25"/>
        <v/>
      </c>
      <c r="BI61" s="65" t="str">
        <f t="shared" si="26"/>
        <v/>
      </c>
      <c r="BJ61" s="63" t="str">
        <f t="shared" si="27"/>
        <v/>
      </c>
      <c r="BK61" s="61" t="str">
        <f t="shared" si="28"/>
        <v/>
      </c>
      <c r="BL61" s="62" t="str">
        <f t="shared" si="29"/>
        <v/>
      </c>
      <c r="BM61" s="61" t="str">
        <f t="shared" si="30"/>
        <v/>
      </c>
      <c r="BN61" s="63" t="str">
        <f t="shared" si="31"/>
        <v/>
      </c>
      <c r="BO61" s="61" t="str">
        <f t="shared" si="32"/>
        <v/>
      </c>
      <c r="BP61" s="63" t="str">
        <f t="shared" si="33"/>
        <v/>
      </c>
      <c r="BQ61" s="66" t="str">
        <f t="shared" si="34"/>
        <v/>
      </c>
      <c r="BR61" s="68" t="str">
        <f t="shared" si="35"/>
        <v/>
      </c>
    </row>
    <row r="62" spans="1:70">
      <c r="A62" s="59">
        <f>IF(表示変換!A62="","",表示変換!A62)</f>
        <v>57</v>
      </c>
      <c r="B62" s="368" t="str">
        <f>IF(表示変換!B62="","",表示変換!B62)</f>
        <v/>
      </c>
      <c r="C62" s="368" t="str">
        <f ca="1">IF(表示変換!D62="","",表示変換!D62)</f>
        <v/>
      </c>
      <c r="D62" s="368" t="str">
        <f>IF(表示変換!F62="","",表示変換!F62)</f>
        <v/>
      </c>
      <c r="E62" s="83" t="str">
        <f>IF(表示変換!I62="","",表示変換!I62)</f>
        <v/>
      </c>
      <c r="F62" s="84" t="str">
        <f>IF(表示変換!J62="","",表示変換!J62)</f>
        <v/>
      </c>
      <c r="G62" s="104" t="str">
        <f>IF(表示変換!N62="","",表示変換!N62)</f>
        <v/>
      </c>
      <c r="H62" s="115" t="str">
        <f t="shared" si="4"/>
        <v/>
      </c>
      <c r="I62" s="105" t="str">
        <f>IF(表示変換!O62="","",表示変換!O62)</f>
        <v/>
      </c>
      <c r="J62" s="116" t="str">
        <f t="shared" si="5"/>
        <v/>
      </c>
      <c r="K62" s="105" t="str">
        <f>IF(表示変換!P62="","",表示変換!P62)</f>
        <v/>
      </c>
      <c r="L62" s="117" t="str">
        <f t="shared" si="6"/>
        <v/>
      </c>
      <c r="M62" s="106" t="str">
        <f>IF(表示変換!Q62="","",表示変換!Q62)</f>
        <v/>
      </c>
      <c r="N62" s="118" t="str">
        <f t="shared" si="7"/>
        <v/>
      </c>
      <c r="O62" s="106" t="str">
        <f>IF(表示変換!R62="","",表示変換!R62)</f>
        <v/>
      </c>
      <c r="P62" s="116" t="str">
        <f t="shared" si="8"/>
        <v/>
      </c>
      <c r="Q62" s="105" t="str">
        <f>IF(表示変換!S62="","",表示変換!S62)</f>
        <v/>
      </c>
      <c r="R62" s="116" t="str">
        <f t="shared" si="9"/>
        <v/>
      </c>
      <c r="S62" s="106" t="str">
        <f>IF(表示変換!T62="","",表示変換!T62)</f>
        <v/>
      </c>
      <c r="T62" s="116" t="str">
        <f t="shared" si="10"/>
        <v/>
      </c>
      <c r="U62" s="106" t="str">
        <f>IF(表示変換!U62="","",表示変換!U62)</f>
        <v/>
      </c>
      <c r="V62" s="119" t="str">
        <f t="shared" si="11"/>
        <v/>
      </c>
      <c r="W62" s="67" t="str">
        <f t="shared" si="12"/>
        <v/>
      </c>
      <c r="X62" s="207" t="str">
        <f t="shared" si="13"/>
        <v/>
      </c>
      <c r="Z62" s="371">
        <f t="shared" si="36"/>
        <v>57</v>
      </c>
      <c r="AA62" s="368" t="str">
        <f>IF(表示変換!B62="","",表示変換!B62)</f>
        <v/>
      </c>
      <c r="AB62" s="112" t="str">
        <f>IF(表示変換!C62="","",表示変換!C62)</f>
        <v/>
      </c>
      <c r="AC62" s="368" t="str">
        <f>IF(AB62="","",DATEDIF(AB62,入力!$C$3,"Y"))</f>
        <v/>
      </c>
      <c r="AD62" s="368" t="str">
        <f ca="1">IF(表示変換!D62="","",表示変換!D62)</f>
        <v/>
      </c>
      <c r="AE62" s="368" t="str">
        <f>IF(表示変換!E62="","",表示変換!E62)</f>
        <v/>
      </c>
      <c r="AF62" s="368" t="str">
        <f>IF(表示変換!F62="","",表示変換!F62)</f>
        <v/>
      </c>
      <c r="AG62" s="368" t="str">
        <f>IF(表示変換!G62="","",表示変換!G62)</f>
        <v/>
      </c>
      <c r="AH62" s="368" t="str">
        <f>IF(表示変換!H62="","",表示変換!H62)</f>
        <v/>
      </c>
      <c r="AI62" s="83" t="str">
        <f>IF(表示変換!I62="","",表示変換!I62)</f>
        <v/>
      </c>
      <c r="AJ62" s="83" t="str">
        <f>IF(表示変換!J62="","",表示変換!J62)</f>
        <v/>
      </c>
      <c r="AK62" s="85" t="str">
        <f t="shared" si="14"/>
        <v/>
      </c>
      <c r="AL62" s="85" t="str">
        <f>IF(表示変換!L62="","",表示変換!L62)</f>
        <v/>
      </c>
      <c r="AM62" s="138" t="str">
        <f>IF(表示変換!M62="","",表示変換!M62)</f>
        <v/>
      </c>
      <c r="AN62" s="133" t="str">
        <f t="shared" si="15"/>
        <v/>
      </c>
      <c r="AO62" s="133" t="str">
        <f t="shared" si="16"/>
        <v/>
      </c>
      <c r="AP62" s="132" t="str">
        <f t="shared" si="0"/>
        <v/>
      </c>
      <c r="AQ62" s="133" t="str">
        <f t="shared" si="1"/>
        <v/>
      </c>
      <c r="AR62" s="133" t="str">
        <f t="shared" si="2"/>
        <v/>
      </c>
      <c r="AS62" s="133" t="str">
        <f t="shared" si="17"/>
        <v/>
      </c>
      <c r="AU62" s="134">
        <f t="shared" si="38"/>
        <v>57</v>
      </c>
      <c r="AV62" s="85" t="str">
        <f t="shared" si="38"/>
        <v/>
      </c>
      <c r="AW62" s="85" t="str">
        <f t="shared" ca="1" si="38"/>
        <v/>
      </c>
      <c r="AX62" s="128" t="str">
        <f t="shared" si="38"/>
        <v/>
      </c>
      <c r="AY62" s="128" t="str">
        <f t="shared" si="38"/>
        <v/>
      </c>
      <c r="AZ62" s="128" t="str">
        <f t="shared" si="38"/>
        <v/>
      </c>
      <c r="BA62" s="128" t="str">
        <f t="shared" si="18"/>
        <v/>
      </c>
      <c r="BB62" s="60" t="str">
        <f t="shared" si="19"/>
        <v/>
      </c>
      <c r="BC62" s="61" t="str">
        <f t="shared" si="20"/>
        <v/>
      </c>
      <c r="BD62" s="62" t="str">
        <f t="shared" si="21"/>
        <v/>
      </c>
      <c r="BE62" s="61" t="str">
        <f t="shared" si="22"/>
        <v/>
      </c>
      <c r="BF62" s="62" t="str">
        <f t="shared" si="23"/>
        <v/>
      </c>
      <c r="BG62" s="64" t="str">
        <f t="shared" si="24"/>
        <v/>
      </c>
      <c r="BH62" s="63" t="str">
        <f t="shared" si="25"/>
        <v/>
      </c>
      <c r="BI62" s="65" t="str">
        <f t="shared" si="26"/>
        <v/>
      </c>
      <c r="BJ62" s="63" t="str">
        <f t="shared" si="27"/>
        <v/>
      </c>
      <c r="BK62" s="61" t="str">
        <f t="shared" si="28"/>
        <v/>
      </c>
      <c r="BL62" s="62" t="str">
        <f t="shared" si="29"/>
        <v/>
      </c>
      <c r="BM62" s="61" t="str">
        <f t="shared" si="30"/>
        <v/>
      </c>
      <c r="BN62" s="63" t="str">
        <f t="shared" si="31"/>
        <v/>
      </c>
      <c r="BO62" s="61" t="str">
        <f t="shared" si="32"/>
        <v/>
      </c>
      <c r="BP62" s="63" t="str">
        <f t="shared" si="33"/>
        <v/>
      </c>
      <c r="BQ62" s="66" t="str">
        <f t="shared" si="34"/>
        <v/>
      </c>
      <c r="BR62" s="68" t="str">
        <f t="shared" si="35"/>
        <v/>
      </c>
    </row>
    <row r="63" spans="1:70">
      <c r="A63" s="59">
        <f>IF(表示変換!A63="","",表示変換!A63)</f>
        <v>58</v>
      </c>
      <c r="B63" s="368" t="str">
        <f>IF(表示変換!B63="","",表示変換!B63)</f>
        <v/>
      </c>
      <c r="C63" s="368" t="str">
        <f ca="1">IF(表示変換!D63="","",表示変換!D63)</f>
        <v/>
      </c>
      <c r="D63" s="368" t="str">
        <f>IF(表示変換!F63="","",表示変換!F63)</f>
        <v/>
      </c>
      <c r="E63" s="83" t="str">
        <f>IF(表示変換!I63="","",表示変換!I63)</f>
        <v/>
      </c>
      <c r="F63" s="84" t="str">
        <f>IF(表示変換!J63="","",表示変換!J63)</f>
        <v/>
      </c>
      <c r="G63" s="104" t="str">
        <f>IF(表示変換!N63="","",表示変換!N63)</f>
        <v/>
      </c>
      <c r="H63" s="115" t="str">
        <f t="shared" si="4"/>
        <v/>
      </c>
      <c r="I63" s="105" t="str">
        <f>IF(表示変換!O63="","",表示変換!O63)</f>
        <v/>
      </c>
      <c r="J63" s="116" t="str">
        <f t="shared" si="5"/>
        <v/>
      </c>
      <c r="K63" s="105" t="str">
        <f>IF(表示変換!P63="","",表示変換!P63)</f>
        <v/>
      </c>
      <c r="L63" s="117" t="str">
        <f t="shared" si="6"/>
        <v/>
      </c>
      <c r="M63" s="106" t="str">
        <f>IF(表示変換!Q63="","",表示変換!Q63)</f>
        <v/>
      </c>
      <c r="N63" s="118" t="str">
        <f t="shared" si="7"/>
        <v/>
      </c>
      <c r="O63" s="106" t="str">
        <f>IF(表示変換!R63="","",表示変換!R63)</f>
        <v/>
      </c>
      <c r="P63" s="116" t="str">
        <f t="shared" si="8"/>
        <v/>
      </c>
      <c r="Q63" s="105" t="str">
        <f>IF(表示変換!S63="","",表示変換!S63)</f>
        <v/>
      </c>
      <c r="R63" s="116" t="str">
        <f t="shared" si="9"/>
        <v/>
      </c>
      <c r="S63" s="106" t="str">
        <f>IF(表示変換!T63="","",表示変換!T63)</f>
        <v/>
      </c>
      <c r="T63" s="116" t="str">
        <f t="shared" si="10"/>
        <v/>
      </c>
      <c r="U63" s="106" t="str">
        <f>IF(表示変換!U63="","",表示変換!U63)</f>
        <v/>
      </c>
      <c r="V63" s="119" t="str">
        <f t="shared" si="11"/>
        <v/>
      </c>
      <c r="W63" s="67" t="str">
        <f t="shared" si="12"/>
        <v/>
      </c>
      <c r="X63" s="207" t="str">
        <f t="shared" si="13"/>
        <v/>
      </c>
      <c r="Z63" s="371">
        <f t="shared" si="36"/>
        <v>58</v>
      </c>
      <c r="AA63" s="368" t="str">
        <f>IF(表示変換!B63="","",表示変換!B63)</f>
        <v/>
      </c>
      <c r="AB63" s="112" t="str">
        <f>IF(表示変換!C63="","",表示変換!C63)</f>
        <v/>
      </c>
      <c r="AC63" s="368" t="str">
        <f>IF(AB63="","",DATEDIF(AB63,入力!$C$3,"Y"))</f>
        <v/>
      </c>
      <c r="AD63" s="368" t="str">
        <f ca="1">IF(表示変換!D63="","",表示変換!D63)</f>
        <v/>
      </c>
      <c r="AE63" s="368" t="str">
        <f>IF(表示変換!E63="","",表示変換!E63)</f>
        <v/>
      </c>
      <c r="AF63" s="368" t="str">
        <f>IF(表示変換!F63="","",表示変換!F63)</f>
        <v/>
      </c>
      <c r="AG63" s="368" t="str">
        <f>IF(表示変換!G63="","",表示変換!G63)</f>
        <v/>
      </c>
      <c r="AH63" s="368" t="str">
        <f>IF(表示変換!H63="","",表示変換!H63)</f>
        <v/>
      </c>
      <c r="AI63" s="83" t="str">
        <f>IF(表示変換!I63="","",表示変換!I63)</f>
        <v/>
      </c>
      <c r="AJ63" s="83" t="str">
        <f>IF(表示変換!J63="","",表示変換!J63)</f>
        <v/>
      </c>
      <c r="AK63" s="85" t="str">
        <f t="shared" si="14"/>
        <v/>
      </c>
      <c r="AL63" s="85" t="str">
        <f>IF(表示変換!L63="","",表示変換!L63)</f>
        <v/>
      </c>
      <c r="AM63" s="138" t="str">
        <f>IF(表示変換!M63="","",表示変換!M63)</f>
        <v/>
      </c>
      <c r="AN63" s="133" t="str">
        <f t="shared" si="15"/>
        <v/>
      </c>
      <c r="AO63" s="133" t="str">
        <f t="shared" si="16"/>
        <v/>
      </c>
      <c r="AP63" s="132" t="str">
        <f t="shared" si="0"/>
        <v/>
      </c>
      <c r="AQ63" s="133" t="str">
        <f t="shared" si="1"/>
        <v/>
      </c>
      <c r="AR63" s="133" t="str">
        <f t="shared" si="2"/>
        <v/>
      </c>
      <c r="AS63" s="133" t="str">
        <f t="shared" si="17"/>
        <v/>
      </c>
      <c r="AU63" s="134">
        <f t="shared" si="38"/>
        <v>58</v>
      </c>
      <c r="AV63" s="85" t="str">
        <f t="shared" si="38"/>
        <v/>
      </c>
      <c r="AW63" s="85" t="str">
        <f t="shared" ca="1" si="38"/>
        <v/>
      </c>
      <c r="AX63" s="128" t="str">
        <f t="shared" si="38"/>
        <v/>
      </c>
      <c r="AY63" s="128" t="str">
        <f t="shared" si="38"/>
        <v/>
      </c>
      <c r="AZ63" s="128" t="str">
        <f t="shared" si="38"/>
        <v/>
      </c>
      <c r="BA63" s="128" t="str">
        <f t="shared" si="18"/>
        <v/>
      </c>
      <c r="BB63" s="60" t="str">
        <f t="shared" si="19"/>
        <v/>
      </c>
      <c r="BC63" s="61" t="str">
        <f t="shared" si="20"/>
        <v/>
      </c>
      <c r="BD63" s="62" t="str">
        <f t="shared" si="21"/>
        <v/>
      </c>
      <c r="BE63" s="61" t="str">
        <f t="shared" si="22"/>
        <v/>
      </c>
      <c r="BF63" s="62" t="str">
        <f t="shared" si="23"/>
        <v/>
      </c>
      <c r="BG63" s="64" t="str">
        <f t="shared" si="24"/>
        <v/>
      </c>
      <c r="BH63" s="63" t="str">
        <f t="shared" si="25"/>
        <v/>
      </c>
      <c r="BI63" s="65" t="str">
        <f t="shared" si="26"/>
        <v/>
      </c>
      <c r="BJ63" s="63" t="str">
        <f t="shared" si="27"/>
        <v/>
      </c>
      <c r="BK63" s="61" t="str">
        <f t="shared" si="28"/>
        <v/>
      </c>
      <c r="BL63" s="62" t="str">
        <f t="shared" si="29"/>
        <v/>
      </c>
      <c r="BM63" s="61" t="str">
        <f t="shared" si="30"/>
        <v/>
      </c>
      <c r="BN63" s="63" t="str">
        <f t="shared" si="31"/>
        <v/>
      </c>
      <c r="BO63" s="61" t="str">
        <f t="shared" si="32"/>
        <v/>
      </c>
      <c r="BP63" s="63" t="str">
        <f t="shared" si="33"/>
        <v/>
      </c>
      <c r="BQ63" s="66" t="str">
        <f t="shared" si="34"/>
        <v/>
      </c>
      <c r="BR63" s="68" t="str">
        <f t="shared" si="35"/>
        <v/>
      </c>
    </row>
    <row r="64" spans="1:70">
      <c r="A64" s="59">
        <f>IF(表示変換!A64="","",表示変換!A64)</f>
        <v>59</v>
      </c>
      <c r="B64" s="368" t="str">
        <f>IF(表示変換!B64="","",表示変換!B64)</f>
        <v/>
      </c>
      <c r="C64" s="368" t="str">
        <f ca="1">IF(表示変換!D64="","",表示変換!D64)</f>
        <v/>
      </c>
      <c r="D64" s="368" t="str">
        <f>IF(表示変換!F64="","",表示変換!F64)</f>
        <v/>
      </c>
      <c r="E64" s="83" t="str">
        <f>IF(表示変換!I64="","",表示変換!I64)</f>
        <v/>
      </c>
      <c r="F64" s="84" t="str">
        <f>IF(表示変換!J64="","",表示変換!J64)</f>
        <v/>
      </c>
      <c r="G64" s="104" t="str">
        <f>IF(表示変換!N64="","",表示変換!N64)</f>
        <v/>
      </c>
      <c r="H64" s="115" t="str">
        <f t="shared" si="4"/>
        <v/>
      </c>
      <c r="I64" s="105" t="str">
        <f>IF(表示変換!O64="","",表示変換!O64)</f>
        <v/>
      </c>
      <c r="J64" s="116" t="str">
        <f t="shared" si="5"/>
        <v/>
      </c>
      <c r="K64" s="105" t="str">
        <f>IF(表示変換!P64="","",表示変換!P64)</f>
        <v/>
      </c>
      <c r="L64" s="117" t="str">
        <f t="shared" si="6"/>
        <v/>
      </c>
      <c r="M64" s="106" t="str">
        <f>IF(表示変換!Q64="","",表示変換!Q64)</f>
        <v/>
      </c>
      <c r="N64" s="118" t="str">
        <f t="shared" si="7"/>
        <v/>
      </c>
      <c r="O64" s="106" t="str">
        <f>IF(表示変換!R64="","",表示変換!R64)</f>
        <v/>
      </c>
      <c r="P64" s="116" t="str">
        <f t="shared" si="8"/>
        <v/>
      </c>
      <c r="Q64" s="105" t="str">
        <f>IF(表示変換!S64="","",表示変換!S64)</f>
        <v/>
      </c>
      <c r="R64" s="116" t="str">
        <f t="shared" si="9"/>
        <v/>
      </c>
      <c r="S64" s="106" t="str">
        <f>IF(表示変換!T64="","",表示変換!T64)</f>
        <v/>
      </c>
      <c r="T64" s="116" t="str">
        <f t="shared" si="10"/>
        <v/>
      </c>
      <c r="U64" s="106" t="str">
        <f>IF(表示変換!U64="","",表示変換!U64)</f>
        <v/>
      </c>
      <c r="V64" s="119" t="str">
        <f t="shared" si="11"/>
        <v/>
      </c>
      <c r="W64" s="67" t="str">
        <f t="shared" si="12"/>
        <v/>
      </c>
      <c r="X64" s="207" t="str">
        <f t="shared" si="13"/>
        <v/>
      </c>
      <c r="Z64" s="371">
        <f t="shared" si="36"/>
        <v>59</v>
      </c>
      <c r="AA64" s="368" t="str">
        <f>IF(表示変換!B64="","",表示変換!B64)</f>
        <v/>
      </c>
      <c r="AB64" s="112" t="str">
        <f>IF(表示変換!C64="","",表示変換!C64)</f>
        <v/>
      </c>
      <c r="AC64" s="368" t="str">
        <f>IF(AB64="","",DATEDIF(AB64,入力!$C$3,"Y"))</f>
        <v/>
      </c>
      <c r="AD64" s="368" t="str">
        <f ca="1">IF(表示変換!D64="","",表示変換!D64)</f>
        <v/>
      </c>
      <c r="AE64" s="368" t="str">
        <f>IF(表示変換!E64="","",表示変換!E64)</f>
        <v/>
      </c>
      <c r="AF64" s="368" t="str">
        <f>IF(表示変換!F64="","",表示変換!F64)</f>
        <v/>
      </c>
      <c r="AG64" s="368" t="str">
        <f>IF(表示変換!G64="","",表示変換!G64)</f>
        <v/>
      </c>
      <c r="AH64" s="368" t="str">
        <f>IF(表示変換!H64="","",表示変換!H64)</f>
        <v/>
      </c>
      <c r="AI64" s="83" t="str">
        <f>IF(表示変換!I64="","",表示変換!I64)</f>
        <v/>
      </c>
      <c r="AJ64" s="83" t="str">
        <f>IF(表示変換!J64="","",表示変換!J64)</f>
        <v/>
      </c>
      <c r="AK64" s="85" t="str">
        <f t="shared" si="14"/>
        <v/>
      </c>
      <c r="AL64" s="85" t="str">
        <f>IF(表示変換!L64="","",表示変換!L64)</f>
        <v/>
      </c>
      <c r="AM64" s="138" t="str">
        <f>IF(表示変換!M64="","",表示変換!M64)</f>
        <v/>
      </c>
      <c r="AN64" s="133" t="str">
        <f t="shared" si="15"/>
        <v/>
      </c>
      <c r="AO64" s="133" t="str">
        <f t="shared" si="16"/>
        <v/>
      </c>
      <c r="AP64" s="132" t="str">
        <f t="shared" si="0"/>
        <v/>
      </c>
      <c r="AQ64" s="133" t="str">
        <f t="shared" si="1"/>
        <v/>
      </c>
      <c r="AR64" s="133" t="str">
        <f t="shared" si="2"/>
        <v/>
      </c>
      <c r="AS64" s="133" t="str">
        <f t="shared" si="17"/>
        <v/>
      </c>
      <c r="AU64" s="134">
        <f t="shared" si="38"/>
        <v>59</v>
      </c>
      <c r="AV64" s="85" t="str">
        <f t="shared" si="38"/>
        <v/>
      </c>
      <c r="AW64" s="85" t="str">
        <f t="shared" ca="1" si="38"/>
        <v/>
      </c>
      <c r="AX64" s="128" t="str">
        <f t="shared" si="38"/>
        <v/>
      </c>
      <c r="AY64" s="128" t="str">
        <f t="shared" si="38"/>
        <v/>
      </c>
      <c r="AZ64" s="128" t="str">
        <f t="shared" si="38"/>
        <v/>
      </c>
      <c r="BA64" s="128" t="str">
        <f t="shared" si="18"/>
        <v/>
      </c>
      <c r="BB64" s="60" t="str">
        <f t="shared" si="19"/>
        <v/>
      </c>
      <c r="BC64" s="61" t="str">
        <f t="shared" si="20"/>
        <v/>
      </c>
      <c r="BD64" s="62" t="str">
        <f t="shared" si="21"/>
        <v/>
      </c>
      <c r="BE64" s="61" t="str">
        <f t="shared" si="22"/>
        <v/>
      </c>
      <c r="BF64" s="62" t="str">
        <f t="shared" si="23"/>
        <v/>
      </c>
      <c r="BG64" s="64" t="str">
        <f t="shared" si="24"/>
        <v/>
      </c>
      <c r="BH64" s="63" t="str">
        <f t="shared" si="25"/>
        <v/>
      </c>
      <c r="BI64" s="65" t="str">
        <f t="shared" si="26"/>
        <v/>
      </c>
      <c r="BJ64" s="63" t="str">
        <f t="shared" si="27"/>
        <v/>
      </c>
      <c r="BK64" s="61" t="str">
        <f t="shared" si="28"/>
        <v/>
      </c>
      <c r="BL64" s="62" t="str">
        <f t="shared" si="29"/>
        <v/>
      </c>
      <c r="BM64" s="61" t="str">
        <f t="shared" si="30"/>
        <v/>
      </c>
      <c r="BN64" s="63" t="str">
        <f t="shared" si="31"/>
        <v/>
      </c>
      <c r="BO64" s="61" t="str">
        <f t="shared" si="32"/>
        <v/>
      </c>
      <c r="BP64" s="63" t="str">
        <f t="shared" si="33"/>
        <v/>
      </c>
      <c r="BQ64" s="66" t="str">
        <f t="shared" si="34"/>
        <v/>
      </c>
      <c r="BR64" s="68" t="str">
        <f t="shared" si="35"/>
        <v/>
      </c>
    </row>
    <row r="65" spans="1:70" ht="14.25" thickBot="1">
      <c r="A65" s="375">
        <f>IF(表示変換!A65="","",表示変換!A65)</f>
        <v>60</v>
      </c>
      <c r="B65" s="224" t="str">
        <f>IF(表示変換!B65="","",表示変換!B65)</f>
        <v/>
      </c>
      <c r="C65" s="224" t="str">
        <f ca="1">IF(表示変換!D65="","",表示変換!D65)</f>
        <v/>
      </c>
      <c r="D65" s="224" t="str">
        <f>IF(表示変換!F65="","",表示変換!F65)</f>
        <v/>
      </c>
      <c r="E65" s="219" t="str">
        <f>IF(表示変換!I65="","",表示変換!I65)</f>
        <v/>
      </c>
      <c r="F65" s="366" t="str">
        <f>IF(表示変換!J65="","",表示変換!J65)</f>
        <v/>
      </c>
      <c r="G65" s="120" t="str">
        <f>IF(表示変換!N65="","",表示変換!N65)</f>
        <v/>
      </c>
      <c r="H65" s="352" t="str">
        <f t="shared" si="4"/>
        <v/>
      </c>
      <c r="I65" s="122" t="str">
        <f>IF(表示変換!O65="","",表示変換!O65)</f>
        <v/>
      </c>
      <c r="J65" s="121" t="str">
        <f t="shared" si="5"/>
        <v/>
      </c>
      <c r="K65" s="122" t="str">
        <f>IF(表示変換!P65="","",表示変換!P65)</f>
        <v/>
      </c>
      <c r="L65" s="467" t="str">
        <f t="shared" si="6"/>
        <v/>
      </c>
      <c r="M65" s="123" t="str">
        <f>IF(表示変換!Q65="","",表示変換!Q65)</f>
        <v/>
      </c>
      <c r="N65" s="124" t="str">
        <f t="shared" si="7"/>
        <v/>
      </c>
      <c r="O65" s="123" t="str">
        <f>IF(表示変換!R65="","",表示変換!R65)</f>
        <v/>
      </c>
      <c r="P65" s="121" t="str">
        <f t="shared" si="8"/>
        <v/>
      </c>
      <c r="Q65" s="122" t="str">
        <f>IF(表示変換!S65="","",表示変換!S65)</f>
        <v/>
      </c>
      <c r="R65" s="121" t="str">
        <f t="shared" si="9"/>
        <v/>
      </c>
      <c r="S65" s="123" t="str">
        <f>IF(表示変換!T65="","",表示変換!T65)</f>
        <v/>
      </c>
      <c r="T65" s="121" t="str">
        <f t="shared" si="10"/>
        <v/>
      </c>
      <c r="U65" s="123" t="str">
        <f>IF(表示変換!U65="","",表示変換!U65)</f>
        <v/>
      </c>
      <c r="V65" s="125" t="str">
        <f t="shared" si="11"/>
        <v/>
      </c>
      <c r="W65" s="90" t="str">
        <f t="shared" si="12"/>
        <v/>
      </c>
      <c r="X65" s="208" t="str">
        <f t="shared" si="13"/>
        <v/>
      </c>
      <c r="Z65" s="371">
        <f t="shared" si="36"/>
        <v>60</v>
      </c>
      <c r="AA65" s="368" t="str">
        <f>IF(表示変換!B65="","",表示変換!B65)</f>
        <v/>
      </c>
      <c r="AB65" s="112" t="str">
        <f>IF(表示変換!C65="","",表示変換!C65)</f>
        <v/>
      </c>
      <c r="AC65" s="368" t="str">
        <f>IF(AB65="","",DATEDIF(AB65,入力!$C$3,"Y"))</f>
        <v/>
      </c>
      <c r="AD65" s="368" t="str">
        <f ca="1">IF(表示変換!D65="","",表示変換!D65)</f>
        <v/>
      </c>
      <c r="AE65" s="368" t="str">
        <f>IF(表示変換!E65="","",表示変換!E65)</f>
        <v/>
      </c>
      <c r="AF65" s="368" t="str">
        <f>IF(表示変換!F65="","",表示変換!F65)</f>
        <v/>
      </c>
      <c r="AG65" s="368" t="str">
        <f>IF(表示変換!G65="","",表示変換!G65)</f>
        <v/>
      </c>
      <c r="AH65" s="368" t="str">
        <f>IF(表示変換!H65="","",表示変換!H65)</f>
        <v/>
      </c>
      <c r="AI65" s="83" t="str">
        <f>IF(表示変換!I65="","",表示変換!I65)</f>
        <v/>
      </c>
      <c r="AJ65" s="83" t="str">
        <f>IF(表示変換!J65="","",表示変換!J65)</f>
        <v/>
      </c>
      <c r="AK65" s="85" t="str">
        <f t="shared" si="14"/>
        <v/>
      </c>
      <c r="AL65" s="85" t="str">
        <f>IF(表示変換!L65="","",表示変換!L65)</f>
        <v/>
      </c>
      <c r="AM65" s="138" t="str">
        <f>IF(表示変換!M65="","",表示変換!M65)</f>
        <v/>
      </c>
      <c r="AN65" s="133" t="str">
        <f t="shared" si="15"/>
        <v/>
      </c>
      <c r="AO65" s="133" t="str">
        <f t="shared" si="16"/>
        <v/>
      </c>
      <c r="AP65" s="132" t="str">
        <f t="shared" si="0"/>
        <v/>
      </c>
      <c r="AQ65" s="133" t="str">
        <f t="shared" si="1"/>
        <v/>
      </c>
      <c r="AR65" s="133" t="str">
        <f t="shared" si="2"/>
        <v/>
      </c>
      <c r="AS65" s="133" t="str">
        <f t="shared" si="17"/>
        <v/>
      </c>
      <c r="AU65" s="134">
        <f t="shared" si="38"/>
        <v>60</v>
      </c>
      <c r="AV65" s="85" t="str">
        <f t="shared" si="38"/>
        <v/>
      </c>
      <c r="AW65" s="85" t="str">
        <f t="shared" ca="1" si="38"/>
        <v/>
      </c>
      <c r="AX65" s="128" t="str">
        <f t="shared" si="38"/>
        <v/>
      </c>
      <c r="AY65" s="128" t="str">
        <f t="shared" si="38"/>
        <v/>
      </c>
      <c r="AZ65" s="128" t="str">
        <f t="shared" si="38"/>
        <v/>
      </c>
      <c r="BA65" s="128" t="str">
        <f t="shared" si="18"/>
        <v/>
      </c>
      <c r="BB65" s="60" t="str">
        <f t="shared" si="19"/>
        <v/>
      </c>
      <c r="BC65" s="61" t="str">
        <f t="shared" si="20"/>
        <v/>
      </c>
      <c r="BD65" s="86" t="str">
        <f t="shared" si="21"/>
        <v/>
      </c>
      <c r="BE65" s="61" t="str">
        <f t="shared" si="22"/>
        <v/>
      </c>
      <c r="BF65" s="86" t="str">
        <f t="shared" si="23"/>
        <v/>
      </c>
      <c r="BG65" s="64" t="str">
        <f t="shared" si="24"/>
        <v/>
      </c>
      <c r="BH65" s="87" t="str">
        <f t="shared" si="25"/>
        <v/>
      </c>
      <c r="BI65" s="65" t="str">
        <f t="shared" si="26"/>
        <v/>
      </c>
      <c r="BJ65" s="87" t="str">
        <f t="shared" si="27"/>
        <v/>
      </c>
      <c r="BK65" s="61" t="str">
        <f>IF(P65="","",IF(P65="0",COUNTIFS($P$6:$P$65, "&gt;0", $P$6:$P$65, "&lt;=100")+1,RANK(P65,$P$6:$P$65)))</f>
        <v/>
      </c>
      <c r="BL65" s="86" t="str">
        <f t="shared" si="29"/>
        <v/>
      </c>
      <c r="BM65" s="61" t="str">
        <f t="shared" si="30"/>
        <v/>
      </c>
      <c r="BN65" s="87" t="str">
        <f t="shared" si="31"/>
        <v/>
      </c>
      <c r="BO65" s="61" t="str">
        <f t="shared" si="32"/>
        <v/>
      </c>
      <c r="BP65" s="87" t="str">
        <f t="shared" si="33"/>
        <v/>
      </c>
      <c r="BQ65" s="66" t="str">
        <f t="shared" si="34"/>
        <v/>
      </c>
      <c r="BR65" s="68" t="str">
        <f t="shared" si="35"/>
        <v/>
      </c>
    </row>
    <row r="66" spans="1:70" ht="14.25" thickTop="1">
      <c r="A66" s="719" t="s">
        <v>55</v>
      </c>
      <c r="B66" s="720"/>
      <c r="C66" s="720"/>
      <c r="D66" s="720"/>
      <c r="E66" s="720"/>
      <c r="F66" s="721"/>
      <c r="G66" s="430">
        <f t="shared" ref="G66:T66" si="39">IF(COUNTBLANK(G6:G65)=60,"", AVERAGE(G6:G65))</f>
        <v>3.3860000000000001</v>
      </c>
      <c r="H66" s="426">
        <f t="shared" si="39"/>
        <v>61.4</v>
      </c>
      <c r="I66" s="430">
        <f t="shared" si="39"/>
        <v>5.0219999999999994</v>
      </c>
      <c r="J66" s="426">
        <f t="shared" si="39"/>
        <v>57.8</v>
      </c>
      <c r="K66" s="430">
        <f t="shared" si="39"/>
        <v>7.1239999999999997</v>
      </c>
      <c r="L66" s="468">
        <f t="shared" si="39"/>
        <v>71.239999999999995</v>
      </c>
      <c r="M66" s="430">
        <f t="shared" si="39"/>
        <v>53</v>
      </c>
      <c r="N66" s="426">
        <f t="shared" si="39"/>
        <v>62.8</v>
      </c>
      <c r="O66" s="430">
        <f t="shared" si="39"/>
        <v>62.2</v>
      </c>
      <c r="P66" s="426">
        <f t="shared" si="39"/>
        <v>62.4</v>
      </c>
      <c r="Q66" s="430">
        <f t="shared" si="39"/>
        <v>9.84</v>
      </c>
      <c r="R66" s="426">
        <f t="shared" si="39"/>
        <v>38.4</v>
      </c>
      <c r="S66" s="430">
        <f t="shared" si="39"/>
        <v>29.4</v>
      </c>
      <c r="T66" s="426">
        <f t="shared" si="39"/>
        <v>58.8</v>
      </c>
      <c r="U66" s="430">
        <f>IF(COUNTBLANK(U6:U65)=60,"", AVERAGE(U6:U65))</f>
        <v>920</v>
      </c>
      <c r="V66" s="426">
        <f>IF(COUNTBLANK(V6:V65)=60,"", AVERAGE(V6:V65))</f>
        <v>56</v>
      </c>
      <c r="W66" s="722">
        <f>IF(COUNTBLANK(W6:W65)=60,"",AVERAGE(W6:W65))</f>
        <v>468.84</v>
      </c>
      <c r="X66" s="723"/>
      <c r="BD66" s="376"/>
    </row>
    <row r="67" spans="1:70">
      <c r="A67" s="659" t="s">
        <v>56</v>
      </c>
      <c r="B67" s="724"/>
      <c r="C67" s="724"/>
      <c r="D67" s="724"/>
      <c r="E67" s="724"/>
      <c r="F67" s="725"/>
      <c r="G67" s="104">
        <f t="shared" ref="G67:T67" si="40">IF(COUNTBLANK(G6:G65)=60,"",STDEV(G6:G65))</f>
        <v>0.14415269681834614</v>
      </c>
      <c r="H67" s="203">
        <f t="shared" si="40"/>
        <v>14.415269681833919</v>
      </c>
      <c r="I67" s="104">
        <f t="shared" si="40"/>
        <v>0.20437710243568566</v>
      </c>
      <c r="J67" s="203">
        <f t="shared" si="40"/>
        <v>20.437710243566912</v>
      </c>
      <c r="K67" s="104">
        <f t="shared" si="40"/>
        <v>0.67910234869274222</v>
      </c>
      <c r="L67" s="203">
        <f t="shared" si="40"/>
        <v>6.7910234869274593</v>
      </c>
      <c r="M67" s="104">
        <f t="shared" si="40"/>
        <v>6.0930288034769706</v>
      </c>
      <c r="N67" s="203">
        <f t="shared" si="40"/>
        <v>5.9749476985158472</v>
      </c>
      <c r="O67" s="104">
        <f t="shared" si="40"/>
        <v>7.2163009915052614</v>
      </c>
      <c r="P67" s="203">
        <f t="shared" si="40"/>
        <v>7.2663608498339922</v>
      </c>
      <c r="Q67" s="104">
        <f t="shared" si="40"/>
        <v>1.6410362579784712</v>
      </c>
      <c r="R67" s="203">
        <f t="shared" si="40"/>
        <v>16.41036257978476</v>
      </c>
      <c r="S67" s="104">
        <f t="shared" si="40"/>
        <v>4.1593268686170788</v>
      </c>
      <c r="T67" s="203">
        <f t="shared" si="40"/>
        <v>8.3186537372341576</v>
      </c>
      <c r="U67" s="104">
        <f>IF(COUNTBLANK(U6:U65)=60,"",STDEV(U6:U65))</f>
        <v>308.54497241083027</v>
      </c>
      <c r="V67" s="203">
        <f>IF(COUNTBLANK(V6:V65)=60,"",STDEV(V6:V65))</f>
        <v>15.427248620541512</v>
      </c>
      <c r="W67" s="666">
        <f>IF(COUNTBLANK(W6:W65)=60,"",STDEV(W6:W65))</f>
        <v>78.854663780908581</v>
      </c>
      <c r="X67" s="667"/>
    </row>
    <row r="68" spans="1:70">
      <c r="A68" s="659" t="s">
        <v>70</v>
      </c>
      <c r="B68" s="660"/>
      <c r="C68" s="660"/>
      <c r="D68" s="660"/>
      <c r="E68" s="660"/>
      <c r="F68" s="661"/>
      <c r="G68" s="427">
        <f>IF(COUNTBLANK(G6:G65)=60,"",MIN(G6:G65))</f>
        <v>3.24</v>
      </c>
      <c r="H68" s="429">
        <f>IF(COUNTBLANK(H6:H65)=60,"",MAX(H6:H65))</f>
        <v>76</v>
      </c>
      <c r="I68" s="427">
        <f>IF(COUNTBLANK(I6:I65)=60,"",MIN(I6:I65))</f>
        <v>4.87</v>
      </c>
      <c r="J68" s="429">
        <f>IF(COUNTBLANK(J6:J65)=60,"",MAX(J6:J65))</f>
        <v>73</v>
      </c>
      <c r="K68" s="427">
        <f t="shared" ref="K68:T68" si="41">IF(COUNTBLANK(K6:K65)=60,"",MAX(K6:K65))</f>
        <v>7.81</v>
      </c>
      <c r="L68" s="429">
        <f t="shared" si="41"/>
        <v>78.099999999999994</v>
      </c>
      <c r="M68" s="428">
        <f t="shared" si="41"/>
        <v>59</v>
      </c>
      <c r="N68" s="429">
        <f t="shared" si="41"/>
        <v>69</v>
      </c>
      <c r="O68" s="428">
        <f t="shared" si="41"/>
        <v>69</v>
      </c>
      <c r="P68" s="429">
        <f t="shared" si="41"/>
        <v>69</v>
      </c>
      <c r="Q68" s="427">
        <f t="shared" si="41"/>
        <v>12.6</v>
      </c>
      <c r="R68" s="429">
        <f t="shared" si="41"/>
        <v>66</v>
      </c>
      <c r="S68" s="428">
        <f t="shared" si="41"/>
        <v>34</v>
      </c>
      <c r="T68" s="429">
        <f t="shared" si="41"/>
        <v>68</v>
      </c>
      <c r="U68" s="428">
        <f>IF(COUNTBLANK(U6:U65)=60,"",MAX(U6:U65))</f>
        <v>1320</v>
      </c>
      <c r="V68" s="429">
        <f>IF(COUNTBLANK(V6:V65)=60,"",MAX(V6:V65))</f>
        <v>76</v>
      </c>
      <c r="W68" s="657">
        <f>IF(COUNTBLANK(W6:W65)=60,"",MAX(W6:W65))</f>
        <v>548.1</v>
      </c>
      <c r="X68" s="658"/>
    </row>
    <row r="69" spans="1:70">
      <c r="A69" s="659" t="s">
        <v>71</v>
      </c>
      <c r="B69" s="660"/>
      <c r="C69" s="660"/>
      <c r="D69" s="660"/>
      <c r="E69" s="660"/>
      <c r="F69" s="661"/>
      <c r="G69" s="427">
        <f>IF(COUNTBLANK(G6:G65)=60,"",MAX(G6:G65))</f>
        <v>3.61</v>
      </c>
      <c r="H69" s="429">
        <f>IF(COUNTBLANK(H6:H65)=60,"",MIN(H6:H65))</f>
        <v>39</v>
      </c>
      <c r="I69" s="427">
        <f>IF(COUNTBLANK(I6:I65)=60,"",MAX(I6:I65))</f>
        <v>5.38</v>
      </c>
      <c r="J69" s="429">
        <f>IF(COUNTBLANK(J6:J65)=60,"",MIN(J6:J65))</f>
        <v>22</v>
      </c>
      <c r="K69" s="427">
        <f t="shared" ref="K69:T69" si="42">IF(COUNTBLANK(K6:K65)=60,"",MIN(K6:K65))</f>
        <v>6.09</v>
      </c>
      <c r="L69" s="429">
        <f t="shared" si="42"/>
        <v>60.9</v>
      </c>
      <c r="M69" s="428">
        <f t="shared" si="42"/>
        <v>44</v>
      </c>
      <c r="N69" s="429">
        <f t="shared" si="42"/>
        <v>54</v>
      </c>
      <c r="O69" s="428">
        <f t="shared" si="42"/>
        <v>50</v>
      </c>
      <c r="P69" s="429">
        <f t="shared" si="42"/>
        <v>50</v>
      </c>
      <c r="Q69" s="427">
        <f t="shared" si="42"/>
        <v>8.1999999999999993</v>
      </c>
      <c r="R69" s="429">
        <f t="shared" si="42"/>
        <v>22</v>
      </c>
      <c r="S69" s="428">
        <f t="shared" si="42"/>
        <v>25</v>
      </c>
      <c r="T69" s="429">
        <f t="shared" si="42"/>
        <v>50</v>
      </c>
      <c r="U69" s="428">
        <f>IF(COUNTBLANK(U6:U65)=60,"",MIN(U6:U65))</f>
        <v>480</v>
      </c>
      <c r="V69" s="429">
        <f>IF(COUNTBLANK(V6:V65)=60,"",MIN(V6:V65))</f>
        <v>34</v>
      </c>
      <c r="W69" s="657">
        <f>IF(COUNTBLANK(W6:W65)=60,"",MIN(W6:W65))</f>
        <v>342.9</v>
      </c>
      <c r="X69" s="658"/>
    </row>
    <row r="70" spans="1:70">
      <c r="A70" s="659" t="s">
        <v>72</v>
      </c>
      <c r="B70" s="660"/>
      <c r="C70" s="660"/>
      <c r="D70" s="660"/>
      <c r="E70" s="660"/>
      <c r="F70" s="661"/>
      <c r="G70" s="427">
        <f t="shared" ref="G70:T70" si="43">IF(COUNTBLANK(G6:G65)=60,"",MEDIAN(G6:G65))</f>
        <v>3.4</v>
      </c>
      <c r="H70" s="429">
        <f t="shared" si="43"/>
        <v>60</v>
      </c>
      <c r="I70" s="427">
        <f t="shared" si="43"/>
        <v>4.97</v>
      </c>
      <c r="J70" s="429">
        <f t="shared" si="43"/>
        <v>63</v>
      </c>
      <c r="K70" s="432">
        <f t="shared" si="43"/>
        <v>7.18</v>
      </c>
      <c r="L70" s="431">
        <f t="shared" si="43"/>
        <v>71.8</v>
      </c>
      <c r="M70" s="428">
        <f t="shared" si="43"/>
        <v>54.5</v>
      </c>
      <c r="N70" s="429">
        <f t="shared" si="43"/>
        <v>64</v>
      </c>
      <c r="O70" s="428">
        <f t="shared" si="43"/>
        <v>64.5</v>
      </c>
      <c r="P70" s="429">
        <f t="shared" si="43"/>
        <v>65</v>
      </c>
      <c r="Q70" s="427">
        <f t="shared" si="43"/>
        <v>9.5</v>
      </c>
      <c r="R70" s="429">
        <f t="shared" si="43"/>
        <v>35</v>
      </c>
      <c r="S70" s="428">
        <f t="shared" si="43"/>
        <v>31</v>
      </c>
      <c r="T70" s="429">
        <f t="shared" si="43"/>
        <v>62</v>
      </c>
      <c r="U70" s="428">
        <f>IF(COUNTBLANK(U6:U65)=60,"",MEDIAN(U6:U65))</f>
        <v>1000</v>
      </c>
      <c r="V70" s="429">
        <f>IF(COUNTBLANK(V6:V65)=60,"",MEDIAN(V6:V65))</f>
        <v>60</v>
      </c>
      <c r="W70" s="657">
        <f>IF(COUNTBLANK(W6:W65)=60,"",MEDIAN(W6:W65))</f>
        <v>473.3</v>
      </c>
      <c r="X70" s="658"/>
    </row>
    <row r="71" spans="1:70">
      <c r="S71" s="70"/>
    </row>
    <row r="72" spans="1:70">
      <c r="B72" s="70"/>
    </row>
    <row r="73" spans="1:70">
      <c r="B73" s="70"/>
      <c r="AD73" s="70"/>
      <c r="AE73" s="70"/>
    </row>
    <row r="76" spans="1:70">
      <c r="AI76" s="70"/>
    </row>
    <row r="77" spans="1:70">
      <c r="AN77" s="70"/>
    </row>
  </sheetData>
  <sheetProtection password="AC76" sheet="1" objects="1" scenarios="1"/>
  <mergeCells count="60">
    <mergeCell ref="A68:F68"/>
    <mergeCell ref="W68:X68"/>
    <mergeCell ref="A69:F69"/>
    <mergeCell ref="W69:X69"/>
    <mergeCell ref="A70:F70"/>
    <mergeCell ref="W70:X70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Z3:AZ5"/>
    <mergeCell ref="BA3:BA5"/>
    <mergeCell ref="AJ3:AJ5"/>
    <mergeCell ref="AK3:AK5"/>
    <mergeCell ref="AL3:AL5"/>
    <mergeCell ref="AM3:AM5"/>
    <mergeCell ref="AP3:AS3"/>
    <mergeCell ref="AU3:AU5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1:X1"/>
    <mergeCell ref="Z1:AS1"/>
    <mergeCell ref="AU1:BR1"/>
    <mergeCell ref="A2:X2"/>
    <mergeCell ref="Z2:AS2"/>
    <mergeCell ref="AU2:BR2"/>
  </mergeCells>
  <phoneticPr fontId="35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245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99" t="str">
        <f>IF(表示変換!A1="","",表示変換!A1)&amp;"　"&amp;"レーダーチャート"</f>
        <v>●●チームバレーボール体力指数　レーダーチャート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72" t="s">
        <v>10</v>
      </c>
      <c r="B2" s="695" t="str">
        <f>IF(表示変換!B6="","",表示変換!B6)</f>
        <v>■■　■■</v>
      </c>
      <c r="C2" s="695"/>
      <c r="D2" s="9"/>
      <c r="E2" s="372" t="s">
        <v>11</v>
      </c>
      <c r="F2" s="696">
        <f>IF(表示変換!I6="","",表示変換!I6)</f>
        <v>172.7</v>
      </c>
      <c r="G2" s="696"/>
      <c r="H2" s="373" t="s">
        <v>12</v>
      </c>
      <c r="I2" s="14"/>
      <c r="J2" s="373" t="s">
        <v>13</v>
      </c>
      <c r="K2" s="696">
        <f>IF(表示変換!J6="","",表示変換!J6)</f>
        <v>54.7</v>
      </c>
      <c r="L2" s="696"/>
      <c r="M2" s="372" t="s">
        <v>14</v>
      </c>
      <c r="N2" s="6"/>
      <c r="O2" s="695" t="s">
        <v>15</v>
      </c>
      <c r="P2" s="695"/>
      <c r="Q2" s="695" t="str">
        <f>IF(表示変換!H6="","",表示変換!H6)</f>
        <v>WS</v>
      </c>
      <c r="R2" s="695"/>
      <c r="S2" s="715" t="str">
        <f>IF(入力!$C$4="","",入力!$C$4)</f>
        <v>2016.01.01</v>
      </c>
      <c r="T2" s="715"/>
      <c r="U2" s="9" t="s">
        <v>98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3" t="s">
        <v>5</v>
      </c>
      <c r="B4" s="706" t="s">
        <v>6</v>
      </c>
      <c r="C4" s="700" t="s">
        <v>0</v>
      </c>
      <c r="D4" s="693" t="s">
        <v>45</v>
      </c>
      <c r="E4" s="694"/>
      <c r="F4" s="693" t="s">
        <v>57</v>
      </c>
      <c r="G4" s="694"/>
      <c r="H4" s="693" t="s">
        <v>378</v>
      </c>
      <c r="I4" s="694"/>
      <c r="J4" s="693" t="s">
        <v>41</v>
      </c>
      <c r="K4" s="694"/>
      <c r="L4" s="697" t="s">
        <v>58</v>
      </c>
      <c r="M4" s="698"/>
      <c r="N4" s="697" t="s">
        <v>59</v>
      </c>
      <c r="O4" s="698"/>
      <c r="P4" s="697" t="s">
        <v>42</v>
      </c>
      <c r="Q4" s="698"/>
      <c r="R4" s="693" t="s">
        <v>46</v>
      </c>
      <c r="S4" s="694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4"/>
      <c r="B5" s="707"/>
      <c r="C5" s="701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05"/>
      <c r="B6" s="708"/>
      <c r="C6" s="702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211</v>
      </c>
      <c r="AA6" s="26" t="s">
        <v>28</v>
      </c>
      <c r="AB6" s="26" t="s">
        <v>73</v>
      </c>
      <c r="AC6" s="26" t="s">
        <v>65</v>
      </c>
      <c r="AD6" s="26" t="s">
        <v>76</v>
      </c>
      <c r="AE6" s="11" t="s">
        <v>75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IF(特定項目一覧_60!G6="","",特定項目一覧_60!G6)</f>
        <v>3.28</v>
      </c>
      <c r="E7" s="27">
        <f>IF(特定項目一覧_60!H6="","",特定項目一覧_60!H6)</f>
        <v>72</v>
      </c>
      <c r="F7" s="21">
        <f>IF(特定項目一覧_60!I6="","",特定項目一覧_60!I6)</f>
        <v>4.92</v>
      </c>
      <c r="G7" s="22">
        <f>IF(特定項目一覧_60!J6="","",特定項目一覧_60!J6)</f>
        <v>68</v>
      </c>
      <c r="H7" s="29">
        <f>IF(特定項目一覧_60!K6="","",特定項目一覧_60!K6)</f>
        <v>6.91</v>
      </c>
      <c r="I7" s="27">
        <f>IF(特定項目一覧_60!L6="","",特定項目一覧_60!L6)</f>
        <v>69.099999999999994</v>
      </c>
      <c r="J7" s="20">
        <f>IF(特定項目一覧_60!M6="","",特定項目一覧_60!M6)</f>
        <v>50</v>
      </c>
      <c r="K7" s="22">
        <f>IF(特定項目一覧_60!N6="","",特定項目一覧_60!N6)</f>
        <v>60</v>
      </c>
      <c r="L7" s="28">
        <f>IF(特定項目一覧_60!O6="","",特定項目一覧_60!O6)</f>
        <v>69</v>
      </c>
      <c r="M7" s="27">
        <f>IF(特定項目一覧_60!P6="","",特定項目一覧_60!P6)</f>
        <v>69</v>
      </c>
      <c r="N7" s="21">
        <f>IF(特定項目一覧_60!Q6="","",特定項目一覧_60!Q6)</f>
        <v>12.6</v>
      </c>
      <c r="O7" s="22">
        <f>IF(特定項目一覧_60!R6="","",特定項目一覧_60!R6)</f>
        <v>66</v>
      </c>
      <c r="P7" s="28">
        <f>IF(特定項目一覧_60!S6="","",特定項目一覧_60!S6)</f>
        <v>34</v>
      </c>
      <c r="Q7" s="27">
        <f>IF(特定項目一覧_60!T6="","",特定項目一覧_60!T6)</f>
        <v>68</v>
      </c>
      <c r="R7" s="20">
        <f>IF(特定項目一覧_60!U6="","",特定項目一覧_60!U6)</f>
        <v>1320</v>
      </c>
      <c r="S7" s="22">
        <f>IF(特定項目一覧_60!V6="","",特定項目一覧_60!V6)</f>
        <v>76</v>
      </c>
      <c r="T7" s="28">
        <f>IF(特定項目一覧_60!W6="","",特定項目一覧_60!W6)</f>
        <v>548.1</v>
      </c>
      <c r="U7" s="22">
        <f>IF(特定項目一覧_60!X6="","",特定項目一覧_60!X6)</f>
        <v>1</v>
      </c>
      <c r="W7" s="19" t="str">
        <f>IF(入力!$C$4="","",入力!$C$4)</f>
        <v>2016.01.01</v>
      </c>
      <c r="X7" s="30">
        <f>E7</f>
        <v>72</v>
      </c>
      <c r="Y7" s="30">
        <f>G7</f>
        <v>68</v>
      </c>
      <c r="Z7" s="30">
        <f>I7</f>
        <v>69.099999999999994</v>
      </c>
      <c r="AA7" s="30">
        <f>K7</f>
        <v>60</v>
      </c>
      <c r="AB7" s="30">
        <f>M7</f>
        <v>69</v>
      </c>
      <c r="AC7" s="30">
        <f>O7</f>
        <v>66</v>
      </c>
      <c r="AD7" s="30">
        <f>Q7</f>
        <v>68</v>
      </c>
      <c r="AE7" s="30">
        <f>S7</f>
        <v>76</v>
      </c>
      <c r="AF7" s="25"/>
    </row>
    <row r="8" spans="1:32">
      <c r="A8" s="71"/>
      <c r="B8" s="72"/>
      <c r="C8" s="73"/>
      <c r="D8" s="74"/>
      <c r="E8" s="75"/>
      <c r="F8" s="76"/>
      <c r="G8" s="77"/>
      <c r="H8" s="78"/>
      <c r="I8" s="75"/>
      <c r="J8" s="76"/>
      <c r="K8" s="77"/>
      <c r="L8" s="74"/>
      <c r="M8" s="75"/>
      <c r="N8" s="76"/>
      <c r="O8" s="77"/>
      <c r="P8" s="74"/>
      <c r="Q8" s="75"/>
      <c r="R8" s="72"/>
      <c r="S8" s="77"/>
      <c r="T8" s="78"/>
      <c r="U8" s="7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9"/>
      <c r="B9" s="72"/>
      <c r="C9" s="77"/>
      <c r="D9" s="76"/>
      <c r="E9" s="77"/>
      <c r="F9" s="76"/>
      <c r="G9" s="77"/>
      <c r="H9" s="72"/>
      <c r="I9" s="77"/>
      <c r="J9" s="76"/>
      <c r="K9" s="77"/>
      <c r="L9" s="76"/>
      <c r="M9" s="77"/>
      <c r="N9" s="76"/>
      <c r="O9" s="77"/>
      <c r="P9" s="76"/>
      <c r="Q9" s="77"/>
      <c r="R9" s="72"/>
      <c r="S9" s="77"/>
      <c r="T9" s="72"/>
      <c r="U9" s="7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9"/>
      <c r="B10" s="80"/>
      <c r="C10" s="81"/>
      <c r="D10" s="76"/>
      <c r="E10" s="75"/>
      <c r="F10" s="76"/>
      <c r="G10" s="77"/>
      <c r="H10" s="78"/>
      <c r="I10" s="75"/>
      <c r="J10" s="76"/>
      <c r="K10" s="77"/>
      <c r="L10" s="74"/>
      <c r="M10" s="75"/>
      <c r="N10" s="76"/>
      <c r="O10" s="77"/>
      <c r="P10" s="74"/>
      <c r="Q10" s="75"/>
      <c r="R10" s="72"/>
      <c r="S10" s="77"/>
      <c r="T10" s="78"/>
      <c r="U10" s="7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71"/>
      <c r="B11" s="72"/>
      <c r="C11" s="73"/>
      <c r="D11" s="74"/>
      <c r="E11" s="75"/>
      <c r="F11" s="76"/>
      <c r="G11" s="77"/>
      <c r="H11" s="78"/>
      <c r="I11" s="75"/>
      <c r="J11" s="76"/>
      <c r="K11" s="77"/>
      <c r="L11" s="74"/>
      <c r="M11" s="75"/>
      <c r="N11" s="76"/>
      <c r="O11" s="77"/>
      <c r="P11" s="74"/>
      <c r="Q11" s="75"/>
      <c r="R11" s="72"/>
      <c r="S11" s="77"/>
      <c r="T11" s="78"/>
      <c r="U11" s="77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9"/>
      <c r="B12" s="72"/>
      <c r="C12" s="77"/>
      <c r="D12" s="76"/>
      <c r="E12" s="77"/>
      <c r="F12" s="76"/>
      <c r="G12" s="77"/>
      <c r="H12" s="72"/>
      <c r="I12" s="77"/>
      <c r="J12" s="76"/>
      <c r="K12" s="77"/>
      <c r="L12" s="76"/>
      <c r="M12" s="77"/>
      <c r="N12" s="76"/>
      <c r="O12" s="77"/>
      <c r="P12" s="76"/>
      <c r="Q12" s="77"/>
      <c r="R12" s="72"/>
      <c r="S12" s="77"/>
      <c r="T12" s="72"/>
      <c r="U12" s="77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79"/>
      <c r="B13" s="80"/>
      <c r="C13" s="81"/>
      <c r="D13" s="76"/>
      <c r="E13" s="75"/>
      <c r="F13" s="76"/>
      <c r="G13" s="77"/>
      <c r="H13" s="78"/>
      <c r="I13" s="75"/>
      <c r="J13" s="76"/>
      <c r="K13" s="77"/>
      <c r="L13" s="74"/>
      <c r="M13" s="75"/>
      <c r="N13" s="76"/>
      <c r="O13" s="77"/>
      <c r="P13" s="74"/>
      <c r="Q13" s="75"/>
      <c r="R13" s="72"/>
      <c r="S13" s="77"/>
      <c r="T13" s="78"/>
      <c r="U13" s="77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71"/>
      <c r="B14" s="72"/>
      <c r="C14" s="73"/>
      <c r="D14" s="74"/>
      <c r="E14" s="75"/>
      <c r="F14" s="76"/>
      <c r="G14" s="77"/>
      <c r="H14" s="78"/>
      <c r="I14" s="75"/>
      <c r="J14" s="76"/>
      <c r="K14" s="77"/>
      <c r="L14" s="74"/>
      <c r="M14" s="75"/>
      <c r="N14" s="76"/>
      <c r="O14" s="77"/>
      <c r="P14" s="74"/>
      <c r="Q14" s="75"/>
      <c r="R14" s="72"/>
      <c r="S14" s="77"/>
      <c r="T14" s="78"/>
      <c r="U14" s="77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79"/>
      <c r="B15" s="80"/>
      <c r="C15" s="81"/>
      <c r="D15" s="76"/>
      <c r="E15" s="75"/>
      <c r="F15" s="76"/>
      <c r="G15" s="77"/>
      <c r="H15" s="78"/>
      <c r="I15" s="75"/>
      <c r="J15" s="76"/>
      <c r="K15" s="77"/>
      <c r="L15" s="74"/>
      <c r="M15" s="75"/>
      <c r="N15" s="76"/>
      <c r="O15" s="77"/>
      <c r="P15" s="74"/>
      <c r="Q15" s="75"/>
      <c r="R15" s="72"/>
      <c r="S15" s="77"/>
      <c r="T15" s="78"/>
      <c r="U15" s="77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71"/>
      <c r="B16" s="72"/>
      <c r="C16" s="73"/>
      <c r="D16" s="74"/>
      <c r="E16" s="75"/>
      <c r="F16" s="76"/>
      <c r="G16" s="77"/>
      <c r="H16" s="78"/>
      <c r="I16" s="75"/>
      <c r="J16" s="76"/>
      <c r="K16" s="77"/>
      <c r="L16" s="74"/>
      <c r="M16" s="75"/>
      <c r="N16" s="76"/>
      <c r="O16" s="77"/>
      <c r="P16" s="74"/>
      <c r="Q16" s="75"/>
      <c r="R16" s="72"/>
      <c r="S16" s="77"/>
      <c r="T16" s="78"/>
      <c r="U16" s="77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24</v>
      </c>
      <c r="Y20" s="12" t="s">
        <v>92</v>
      </c>
      <c r="Z20" s="12" t="s">
        <v>25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>
        <f>IF(特定項目一覧_60!AL6="","",特定項目一覧_60!AL6)</f>
        <v>17.353450775049239</v>
      </c>
      <c r="Y21" s="31">
        <f>IF(特定項目一覧_60!AK6="","",特定項目一覧_60!AK6)</f>
        <v>18.34014019645744</v>
      </c>
      <c r="Z21" s="32">
        <f>IF(特定項目一覧_60!AM6="","",特定項目一覧_60!AM6)</f>
        <v>45.207662426048067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363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64">
        <f>IF(全体項目一覧_60!AN94="","",全体項目一覧_60!AN94)</f>
        <v>97.914732142857147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86"/>
      <c r="B38" s="687"/>
      <c r="C38" s="687"/>
      <c r="D38" s="687"/>
      <c r="E38" s="687"/>
      <c r="F38" s="687"/>
      <c r="G38" s="687"/>
      <c r="H38" s="687"/>
      <c r="I38" s="687"/>
      <c r="J38" s="687"/>
      <c r="K38" s="688"/>
      <c r="L38" s="12" t="s">
        <v>20</v>
      </c>
      <c r="M38" s="709" t="s">
        <v>18</v>
      </c>
      <c r="N38" s="709"/>
      <c r="O38" s="709"/>
      <c r="P38" s="709"/>
      <c r="Q38" s="709"/>
      <c r="R38" s="709"/>
      <c r="S38" s="709"/>
      <c r="T38" s="710" t="str">
        <f>$X$34</f>
        <v>バレーボール指数</v>
      </c>
      <c r="U38" s="710"/>
      <c r="X38" s="12" t="s">
        <v>20</v>
      </c>
      <c r="Y38" s="709" t="s">
        <v>43</v>
      </c>
      <c r="Z38" s="709"/>
      <c r="AA38" s="709"/>
      <c r="AB38" s="709"/>
      <c r="AC38" s="709"/>
      <c r="AD38" s="709"/>
      <c r="AE38" s="709"/>
      <c r="AF38" s="709"/>
      <c r="AG38" s="709"/>
    </row>
    <row r="39" spans="1:33">
      <c r="A39" s="689"/>
      <c r="B39" s="690"/>
      <c r="C39" s="690"/>
      <c r="D39" s="690"/>
      <c r="E39" s="690"/>
      <c r="F39" s="690"/>
      <c r="G39" s="690"/>
      <c r="H39" s="690"/>
      <c r="I39" s="690"/>
      <c r="J39" s="690"/>
      <c r="K39" s="691"/>
      <c r="L39" s="12" t="s">
        <v>20</v>
      </c>
      <c r="M39" s="711" t="s">
        <v>19</v>
      </c>
      <c r="N39" s="711"/>
      <c r="O39" s="711"/>
      <c r="P39" s="711"/>
      <c r="Q39" s="711"/>
      <c r="R39" s="711"/>
      <c r="S39" s="711"/>
      <c r="T39" s="712">
        <f>X35</f>
        <v>97.914732142857147</v>
      </c>
      <c r="U39" s="713"/>
      <c r="X39" s="12" t="s">
        <v>20</v>
      </c>
      <c r="Y39" s="711" t="s">
        <v>44</v>
      </c>
      <c r="Z39" s="711"/>
      <c r="AA39" s="711"/>
      <c r="AB39" s="711"/>
      <c r="AC39" s="711"/>
      <c r="AD39" s="711"/>
      <c r="AE39" s="711"/>
      <c r="AF39" s="711"/>
      <c r="AG39" s="711"/>
    </row>
    <row r="40" spans="1:33" ht="14.25">
      <c r="A40" s="692" t="s">
        <v>362</v>
      </c>
      <c r="B40" s="692"/>
      <c r="C40" s="692"/>
      <c r="D40" s="692"/>
      <c r="E40" s="692"/>
      <c r="F40" s="692"/>
      <c r="G40" s="692"/>
      <c r="H40" s="692"/>
      <c r="I40" s="692"/>
      <c r="J40" s="692"/>
      <c r="K40" s="692"/>
      <c r="L40" s="421" t="s">
        <v>20</v>
      </c>
      <c r="M40" s="714" t="s">
        <v>104</v>
      </c>
      <c r="N40" s="714"/>
      <c r="O40" s="714"/>
      <c r="P40" s="714"/>
      <c r="Q40" s="714"/>
      <c r="R40" s="714"/>
      <c r="S40" s="714"/>
      <c r="T40" s="713"/>
      <c r="U40" s="713"/>
      <c r="X40" s="12" t="s">
        <v>20</v>
      </c>
      <c r="Y40" s="714" t="s">
        <v>21</v>
      </c>
      <c r="Z40" s="714"/>
      <c r="AA40" s="714"/>
      <c r="AB40" s="714"/>
      <c r="AC40" s="714"/>
      <c r="AD40" s="714"/>
      <c r="AE40" s="714"/>
      <c r="AF40" s="714"/>
      <c r="AG40" s="714"/>
    </row>
    <row r="42" spans="1:33" ht="30" customHeight="1">
      <c r="A42" s="699" t="str">
        <f>$A$1</f>
        <v>●●チームバレーボール体力指数　レーダーチャート</v>
      </c>
      <c r="B42" s="699"/>
      <c r="C42" s="699"/>
      <c r="D42" s="699"/>
      <c r="E42" s="699"/>
      <c r="F42" s="699"/>
      <c r="G42" s="699"/>
      <c r="H42" s="699"/>
      <c r="I42" s="699"/>
      <c r="J42" s="699"/>
      <c r="K42" s="699"/>
      <c r="L42" s="699"/>
      <c r="M42" s="699"/>
      <c r="N42" s="699"/>
      <c r="O42" s="699"/>
      <c r="P42" s="699"/>
      <c r="Q42" s="699"/>
      <c r="R42" s="699"/>
      <c r="S42" s="699"/>
      <c r="T42" s="699"/>
      <c r="U42" s="699"/>
    </row>
    <row r="43" spans="1:33" ht="22.5" customHeight="1">
      <c r="A43" s="372" t="s">
        <v>10</v>
      </c>
      <c r="B43" s="695" t="str">
        <f>IF(表示変換!B7="","",表示変換!B7)</f>
        <v>■■　■■</v>
      </c>
      <c r="C43" s="695"/>
      <c r="D43" s="9"/>
      <c r="E43" s="372" t="s">
        <v>11</v>
      </c>
      <c r="F43" s="696">
        <f>IF(表示変換!I7="","",表示変換!I7)</f>
        <v>167.9</v>
      </c>
      <c r="G43" s="696"/>
      <c r="H43" s="373" t="s">
        <v>12</v>
      </c>
      <c r="I43" s="14"/>
      <c r="J43" s="373" t="s">
        <v>13</v>
      </c>
      <c r="K43" s="696">
        <f>IF(表示変換!J7="","",表示変換!J7)</f>
        <v>54.1</v>
      </c>
      <c r="L43" s="696"/>
      <c r="M43" s="372" t="s">
        <v>14</v>
      </c>
      <c r="N43" s="6"/>
      <c r="O43" s="695" t="s">
        <v>15</v>
      </c>
      <c r="P43" s="695"/>
      <c r="Q43" s="695" t="str">
        <f>IF(表示変換!H7="","",表示変換!H7)</f>
        <v>WS・MB</v>
      </c>
      <c r="R43" s="695"/>
      <c r="S43" s="715" t="str">
        <f>IF(入力!$C$4="","",入力!$C$4)</f>
        <v>2016.01.01</v>
      </c>
      <c r="T43" s="715"/>
      <c r="U43" s="9" t="s">
        <v>98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3" t="s">
        <v>5</v>
      </c>
      <c r="B45" s="706" t="s">
        <v>6</v>
      </c>
      <c r="C45" s="700" t="s">
        <v>0</v>
      </c>
      <c r="D45" s="693" t="s">
        <v>45</v>
      </c>
      <c r="E45" s="694"/>
      <c r="F45" s="693" t="s">
        <v>57</v>
      </c>
      <c r="G45" s="694"/>
      <c r="H45" s="693" t="s">
        <v>378</v>
      </c>
      <c r="I45" s="694"/>
      <c r="J45" s="693" t="s">
        <v>41</v>
      </c>
      <c r="K45" s="694"/>
      <c r="L45" s="697" t="s">
        <v>58</v>
      </c>
      <c r="M45" s="698"/>
      <c r="N45" s="697" t="s">
        <v>59</v>
      </c>
      <c r="O45" s="698"/>
      <c r="P45" s="697" t="s">
        <v>42</v>
      </c>
      <c r="Q45" s="698"/>
      <c r="R45" s="693" t="s">
        <v>46</v>
      </c>
      <c r="S45" s="694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4"/>
      <c r="B46" s="707"/>
      <c r="C46" s="701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05"/>
      <c r="B47" s="708"/>
      <c r="C47" s="702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211</v>
      </c>
      <c r="AA47" s="26" t="s">
        <v>28</v>
      </c>
      <c r="AB47" s="26" t="s">
        <v>73</v>
      </c>
      <c r="AC47" s="26" t="s">
        <v>65</v>
      </c>
      <c r="AD47" s="26" t="s">
        <v>76</v>
      </c>
      <c r="AE47" s="11" t="s">
        <v>75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IF(特定項目一覧_60!G7="","",特定項目一覧_60!G7)</f>
        <v>3.24</v>
      </c>
      <c r="E48" s="27">
        <f>IF(特定項目一覧_60!H7="","",特定項目一覧_60!H7)</f>
        <v>76</v>
      </c>
      <c r="F48" s="21">
        <f>IF(特定項目一覧_60!I7="","",特定項目一覧_60!I7)</f>
        <v>4.87</v>
      </c>
      <c r="G48" s="22">
        <f>IF(特定項目一覧_60!J7="","",特定項目一覧_60!J7)</f>
        <v>73</v>
      </c>
      <c r="H48" s="29">
        <f>IF(特定項目一覧_60!K7="","",特定項目一覧_60!K7)</f>
        <v>7.81</v>
      </c>
      <c r="I48" s="27">
        <f>IF(特定項目一覧_60!L7="","",特定項目一覧_60!L7)</f>
        <v>78.099999999999994</v>
      </c>
      <c r="J48" s="20">
        <f>IF(特定項目一覧_60!M7="","",特定項目一覧_60!M7)</f>
        <v>59</v>
      </c>
      <c r="K48" s="22">
        <f>IF(特定項目一覧_60!N7="","",特定項目一覧_60!N7)</f>
        <v>69</v>
      </c>
      <c r="L48" s="28">
        <f>IF(特定項目一覧_60!O7="","",特定項目一覧_60!O7)</f>
        <v>65</v>
      </c>
      <c r="M48" s="27">
        <f>IF(特定項目一覧_60!P7="","",特定項目一覧_60!P7)</f>
        <v>65</v>
      </c>
      <c r="N48" s="21">
        <f>IF(特定項目一覧_60!Q7="","",特定項目一覧_60!Q7)</f>
        <v>9.5</v>
      </c>
      <c r="O48" s="22">
        <f>IF(特定項目一覧_60!R7="","",特定項目一覧_60!R7)</f>
        <v>35</v>
      </c>
      <c r="P48" s="28">
        <f>IF(特定項目一覧_60!S7="","",特定項目一覧_60!S7)</f>
        <v>32</v>
      </c>
      <c r="Q48" s="27">
        <f>IF(特定項目一覧_60!T7="","",特定項目一覧_60!T7)</f>
        <v>64</v>
      </c>
      <c r="R48" s="20">
        <f>IF(特定項目一覧_60!U7="","",特定項目一覧_60!U7)</f>
        <v>1000</v>
      </c>
      <c r="S48" s="22">
        <f>IF(特定項目一覧_60!V7="","",特定項目一覧_60!V7)</f>
        <v>60</v>
      </c>
      <c r="T48" s="28">
        <f>IF(特定項目一覧_60!W7="","",特定項目一覧_60!W7)</f>
        <v>520.1</v>
      </c>
      <c r="U48" s="22">
        <f>IF(特定項目一覧_60!X7="","",特定項目一覧_60!X7)</f>
        <v>2</v>
      </c>
      <c r="W48" s="19" t="str">
        <f>IF(入力!$C$4="","",入力!$C$4)</f>
        <v>2016.01.01</v>
      </c>
      <c r="X48" s="30">
        <f>E48</f>
        <v>76</v>
      </c>
      <c r="Y48" s="30">
        <f>G48</f>
        <v>73</v>
      </c>
      <c r="Z48" s="30">
        <f>I48</f>
        <v>78.099999999999994</v>
      </c>
      <c r="AA48" s="30">
        <f>K48</f>
        <v>69</v>
      </c>
      <c r="AB48" s="30">
        <f>M48</f>
        <v>65</v>
      </c>
      <c r="AC48" s="30">
        <f>O48</f>
        <v>35</v>
      </c>
      <c r="AD48" s="30">
        <f>Q48</f>
        <v>64</v>
      </c>
      <c r="AE48" s="30">
        <f>S48</f>
        <v>60</v>
      </c>
    </row>
    <row r="49" spans="1:26">
      <c r="A49" s="71"/>
      <c r="B49" s="72"/>
      <c r="C49" s="73"/>
      <c r="D49" s="74"/>
      <c r="E49" s="75"/>
      <c r="F49" s="76"/>
      <c r="G49" s="77"/>
      <c r="H49" s="78"/>
      <c r="I49" s="75"/>
      <c r="J49" s="76"/>
      <c r="K49" s="77"/>
      <c r="L49" s="74"/>
      <c r="M49" s="75"/>
      <c r="N49" s="76"/>
      <c r="O49" s="77"/>
      <c r="P49" s="74"/>
      <c r="Q49" s="75"/>
      <c r="R49" s="72"/>
      <c r="S49" s="77"/>
      <c r="T49" s="78"/>
      <c r="U49" s="77"/>
    </row>
    <row r="50" spans="1:26">
      <c r="A50" s="79"/>
      <c r="B50" s="72"/>
      <c r="C50" s="77"/>
      <c r="D50" s="76"/>
      <c r="E50" s="77"/>
      <c r="F50" s="76"/>
      <c r="G50" s="77"/>
      <c r="H50" s="72"/>
      <c r="I50" s="77"/>
      <c r="J50" s="76"/>
      <c r="K50" s="77"/>
      <c r="L50" s="76"/>
      <c r="M50" s="77"/>
      <c r="N50" s="76"/>
      <c r="O50" s="77"/>
      <c r="P50" s="76"/>
      <c r="Q50" s="77"/>
      <c r="R50" s="72"/>
      <c r="S50" s="77"/>
      <c r="T50" s="72"/>
      <c r="U50" s="77"/>
    </row>
    <row r="51" spans="1:26">
      <c r="A51" s="79"/>
      <c r="B51" s="80"/>
      <c r="C51" s="81"/>
      <c r="D51" s="76"/>
      <c r="E51" s="75"/>
      <c r="F51" s="76"/>
      <c r="G51" s="77"/>
      <c r="H51" s="78"/>
      <c r="I51" s="75"/>
      <c r="J51" s="76"/>
      <c r="K51" s="77"/>
      <c r="L51" s="74"/>
      <c r="M51" s="75"/>
      <c r="N51" s="76"/>
      <c r="O51" s="77"/>
      <c r="P51" s="74"/>
      <c r="Q51" s="75"/>
      <c r="R51" s="72"/>
      <c r="S51" s="77"/>
      <c r="T51" s="78"/>
      <c r="U51" s="77"/>
    </row>
    <row r="52" spans="1:26">
      <c r="A52" s="71"/>
      <c r="B52" s="72"/>
      <c r="C52" s="73"/>
      <c r="D52" s="74"/>
      <c r="E52" s="75"/>
      <c r="F52" s="76"/>
      <c r="G52" s="77"/>
      <c r="H52" s="78"/>
      <c r="I52" s="75"/>
      <c r="J52" s="76"/>
      <c r="K52" s="77"/>
      <c r="L52" s="74"/>
      <c r="M52" s="75"/>
      <c r="N52" s="76"/>
      <c r="O52" s="77"/>
      <c r="P52" s="74"/>
      <c r="Q52" s="75"/>
      <c r="R52" s="72"/>
      <c r="S52" s="77"/>
      <c r="T52" s="78"/>
      <c r="U52" s="77"/>
    </row>
    <row r="53" spans="1:26">
      <c r="A53" s="79"/>
      <c r="B53" s="72"/>
      <c r="C53" s="77"/>
      <c r="D53" s="76"/>
      <c r="E53" s="77"/>
      <c r="F53" s="76"/>
      <c r="G53" s="77"/>
      <c r="H53" s="72"/>
      <c r="I53" s="77"/>
      <c r="J53" s="76"/>
      <c r="K53" s="77"/>
      <c r="L53" s="76"/>
      <c r="M53" s="77"/>
      <c r="N53" s="76"/>
      <c r="O53" s="77"/>
      <c r="P53" s="76"/>
      <c r="Q53" s="77"/>
      <c r="R53" s="72"/>
      <c r="S53" s="77"/>
      <c r="T53" s="72"/>
      <c r="U53" s="77"/>
    </row>
    <row r="54" spans="1:26">
      <c r="A54" s="79"/>
      <c r="B54" s="80"/>
      <c r="C54" s="81"/>
      <c r="D54" s="76"/>
      <c r="E54" s="75"/>
      <c r="F54" s="76"/>
      <c r="G54" s="77"/>
      <c r="H54" s="78"/>
      <c r="I54" s="75"/>
      <c r="J54" s="76"/>
      <c r="K54" s="77"/>
      <c r="L54" s="74"/>
      <c r="M54" s="75"/>
      <c r="N54" s="76"/>
      <c r="O54" s="77"/>
      <c r="P54" s="74"/>
      <c r="Q54" s="75"/>
      <c r="R54" s="72"/>
      <c r="S54" s="77"/>
      <c r="T54" s="78"/>
      <c r="U54" s="77"/>
    </row>
    <row r="55" spans="1:26">
      <c r="A55" s="71"/>
      <c r="B55" s="72"/>
      <c r="C55" s="73"/>
      <c r="D55" s="74"/>
      <c r="E55" s="75"/>
      <c r="F55" s="76"/>
      <c r="G55" s="77"/>
      <c r="H55" s="78"/>
      <c r="I55" s="75"/>
      <c r="J55" s="76"/>
      <c r="K55" s="77"/>
      <c r="L55" s="74"/>
      <c r="M55" s="75"/>
      <c r="N55" s="76"/>
      <c r="O55" s="77"/>
      <c r="P55" s="74"/>
      <c r="Q55" s="75"/>
      <c r="R55" s="72"/>
      <c r="S55" s="77"/>
      <c r="T55" s="78"/>
      <c r="U55" s="77"/>
    </row>
    <row r="56" spans="1:26">
      <c r="A56" s="79"/>
      <c r="B56" s="80"/>
      <c r="C56" s="81"/>
      <c r="D56" s="76"/>
      <c r="E56" s="75"/>
      <c r="F56" s="76"/>
      <c r="G56" s="77"/>
      <c r="H56" s="78"/>
      <c r="I56" s="75"/>
      <c r="J56" s="76"/>
      <c r="K56" s="77"/>
      <c r="L56" s="74"/>
      <c r="M56" s="75"/>
      <c r="N56" s="76"/>
      <c r="O56" s="77"/>
      <c r="P56" s="74"/>
      <c r="Q56" s="75"/>
      <c r="R56" s="72"/>
      <c r="S56" s="77"/>
      <c r="T56" s="78"/>
      <c r="U56" s="77"/>
    </row>
    <row r="57" spans="1:26">
      <c r="A57" s="71"/>
      <c r="B57" s="72"/>
      <c r="C57" s="73"/>
      <c r="D57" s="74"/>
      <c r="E57" s="75"/>
      <c r="F57" s="76"/>
      <c r="G57" s="77"/>
      <c r="H57" s="78"/>
      <c r="I57" s="75"/>
      <c r="J57" s="76"/>
      <c r="K57" s="77"/>
      <c r="L57" s="74"/>
      <c r="M57" s="75"/>
      <c r="N57" s="76"/>
      <c r="O57" s="77"/>
      <c r="P57" s="74"/>
      <c r="Q57" s="75"/>
      <c r="R57" s="72"/>
      <c r="S57" s="77"/>
      <c r="T57" s="78"/>
      <c r="U57" s="77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24</v>
      </c>
      <c r="Y61" s="12" t="s">
        <v>92</v>
      </c>
      <c r="Z61" s="12" t="s">
        <v>25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>
        <f>IF(特定項目一覧_60!AL7="","",特定項目一覧_60!AL7)</f>
        <v>19.861993930730559</v>
      </c>
      <c r="Y62" s="31">
        <f>IF(特定項目一覧_60!AK7="","",特定項目一覧_60!AK7)</f>
        <v>19.190923438147937</v>
      </c>
      <c r="Z62" s="32">
        <f>IF(特定項目一覧_60!AM7="","",特定項目一覧_60!AM7)</f>
        <v>43.354661283474769</v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363</v>
      </c>
    </row>
    <row r="76" spans="1:33">
      <c r="X76" s="464">
        <f>IF(全体項目一覧_60!AN95="","",全体項目一覧_60!AN95)</f>
        <v>79.452678571428578</v>
      </c>
    </row>
    <row r="79" spans="1:33">
      <c r="A79" s="686"/>
      <c r="B79" s="687"/>
      <c r="C79" s="687"/>
      <c r="D79" s="687"/>
      <c r="E79" s="687"/>
      <c r="F79" s="687"/>
      <c r="G79" s="687"/>
      <c r="H79" s="687"/>
      <c r="I79" s="687"/>
      <c r="J79" s="687"/>
      <c r="K79" s="688"/>
      <c r="L79" s="12" t="s">
        <v>20</v>
      </c>
      <c r="M79" s="709" t="s">
        <v>18</v>
      </c>
      <c r="N79" s="709"/>
      <c r="O79" s="709"/>
      <c r="P79" s="709"/>
      <c r="Q79" s="709"/>
      <c r="R79" s="709"/>
      <c r="S79" s="709"/>
      <c r="T79" s="710" t="str">
        <f>$X$34</f>
        <v>バレーボール指数</v>
      </c>
      <c r="U79" s="710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689"/>
      <c r="B80" s="690"/>
      <c r="C80" s="690"/>
      <c r="D80" s="690"/>
      <c r="E80" s="690"/>
      <c r="F80" s="690"/>
      <c r="G80" s="690"/>
      <c r="H80" s="690"/>
      <c r="I80" s="690"/>
      <c r="J80" s="690"/>
      <c r="K80" s="691"/>
      <c r="L80" s="12" t="s">
        <v>20</v>
      </c>
      <c r="M80" s="711" t="s">
        <v>19</v>
      </c>
      <c r="N80" s="711"/>
      <c r="O80" s="711"/>
      <c r="P80" s="711"/>
      <c r="Q80" s="711"/>
      <c r="R80" s="711"/>
      <c r="S80" s="711"/>
      <c r="T80" s="712">
        <f>X76</f>
        <v>79.452678571428578</v>
      </c>
      <c r="U80" s="713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692" t="str">
        <f>$A$40</f>
        <v>フォーマット作成者　：　Komuro Consulting Group　小室匡史</v>
      </c>
      <c r="B81" s="692"/>
      <c r="C81" s="692"/>
      <c r="D81" s="692"/>
      <c r="E81" s="692"/>
      <c r="F81" s="692"/>
      <c r="G81" s="692"/>
      <c r="H81" s="692"/>
      <c r="I81" s="692"/>
      <c r="J81" s="692"/>
      <c r="K81" s="692"/>
      <c r="L81" s="421" t="s">
        <v>20</v>
      </c>
      <c r="M81" s="714" t="s">
        <v>104</v>
      </c>
      <c r="N81" s="714"/>
      <c r="O81" s="714"/>
      <c r="P81" s="714"/>
      <c r="Q81" s="714"/>
      <c r="R81" s="714"/>
      <c r="S81" s="714"/>
      <c r="T81" s="713"/>
      <c r="U81" s="713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99" t="str">
        <f>$A$1</f>
        <v>●●チームバレーボール体力指数　レーダーチャート</v>
      </c>
      <c r="B83" s="699"/>
      <c r="C83" s="699"/>
      <c r="D83" s="699"/>
      <c r="E83" s="699"/>
      <c r="F83" s="699"/>
      <c r="G83" s="699"/>
      <c r="H83" s="699"/>
      <c r="I83" s="699"/>
      <c r="J83" s="699"/>
      <c r="K83" s="699"/>
      <c r="L83" s="699"/>
      <c r="M83" s="699"/>
      <c r="N83" s="699"/>
      <c r="O83" s="699"/>
      <c r="P83" s="699"/>
      <c r="Q83" s="699"/>
      <c r="R83" s="699"/>
      <c r="S83" s="699"/>
      <c r="T83" s="699"/>
      <c r="U83" s="699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72" t="s">
        <v>10</v>
      </c>
      <c r="B84" s="695" t="str">
        <f>IF(表示変換!B8="","",表示変換!B8)</f>
        <v>■■　■■</v>
      </c>
      <c r="C84" s="695"/>
      <c r="D84" s="9"/>
      <c r="E84" s="372" t="s">
        <v>11</v>
      </c>
      <c r="F84" s="696">
        <f>IF(表示変換!I8="","",表示変換!I8)</f>
        <v>166.9</v>
      </c>
      <c r="G84" s="696"/>
      <c r="H84" s="373" t="s">
        <v>12</v>
      </c>
      <c r="I84" s="14"/>
      <c r="J84" s="373" t="s">
        <v>13</v>
      </c>
      <c r="K84" s="696">
        <f>IF(表示変換!J8="","",表示変換!J8)</f>
        <v>65.7</v>
      </c>
      <c r="L84" s="696"/>
      <c r="M84" s="372" t="s">
        <v>14</v>
      </c>
      <c r="N84" s="6"/>
      <c r="O84" s="695" t="s">
        <v>15</v>
      </c>
      <c r="P84" s="695"/>
      <c r="Q84" s="695" t="str">
        <f>IF(表示変換!H8="","",表示変換!H8)</f>
        <v>S</v>
      </c>
      <c r="R84" s="695"/>
      <c r="S84" s="715" t="str">
        <f>IF(入力!$C$4="","",入力!$C$4)</f>
        <v>2016.01.01</v>
      </c>
      <c r="T84" s="715"/>
      <c r="U84" s="9" t="s">
        <v>98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3" t="s">
        <v>5</v>
      </c>
      <c r="B86" s="706" t="s">
        <v>6</v>
      </c>
      <c r="C86" s="700" t="s">
        <v>0</v>
      </c>
      <c r="D86" s="693" t="s">
        <v>45</v>
      </c>
      <c r="E86" s="694"/>
      <c r="F86" s="693" t="s">
        <v>57</v>
      </c>
      <c r="G86" s="694"/>
      <c r="H86" s="693" t="s">
        <v>378</v>
      </c>
      <c r="I86" s="694"/>
      <c r="J86" s="693" t="s">
        <v>41</v>
      </c>
      <c r="K86" s="694"/>
      <c r="L86" s="697" t="s">
        <v>58</v>
      </c>
      <c r="M86" s="698"/>
      <c r="N86" s="697" t="s">
        <v>59</v>
      </c>
      <c r="O86" s="698"/>
      <c r="P86" s="697" t="s">
        <v>42</v>
      </c>
      <c r="Q86" s="698"/>
      <c r="R86" s="693" t="s">
        <v>46</v>
      </c>
      <c r="S86" s="694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4"/>
      <c r="B87" s="707"/>
      <c r="C87" s="701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05"/>
      <c r="B88" s="708"/>
      <c r="C88" s="702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211</v>
      </c>
      <c r="AA88" s="26" t="s">
        <v>28</v>
      </c>
      <c r="AB88" s="26" t="s">
        <v>73</v>
      </c>
      <c r="AC88" s="26" t="s">
        <v>65</v>
      </c>
      <c r="AD88" s="26" t="s">
        <v>76</v>
      </c>
      <c r="AE88" s="11" t="s">
        <v>75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IF(特定項目一覧_60!G8="","",特定項目一覧_60!G8)</f>
        <v>3.4</v>
      </c>
      <c r="E89" s="27">
        <f>IF(特定項目一覧_60!H8="","",特定項目一覧_60!H8)</f>
        <v>60</v>
      </c>
      <c r="F89" s="21">
        <f>IF(特定項目一覧_60!I8="","",特定項目一覧_60!I8)</f>
        <v>4.97</v>
      </c>
      <c r="G89" s="22">
        <f>IF(特定項目一覧_60!J8="","",特定項目一覧_60!J8)</f>
        <v>63</v>
      </c>
      <c r="H89" s="29">
        <f>IF(特定項目一覧_60!K8="","",特定項目一覧_60!K8)</f>
        <v>7.18</v>
      </c>
      <c r="I89" s="27">
        <f>IF(特定項目一覧_60!L8="","",特定項目一覧_60!L8)</f>
        <v>71.8</v>
      </c>
      <c r="J89" s="20">
        <f>IF(特定項目一覧_60!M8="","",特定項目一覧_60!M8)</f>
        <v>54.5</v>
      </c>
      <c r="K89" s="22">
        <f>IF(特定項目一覧_60!N8="","",特定項目一覧_60!N8)</f>
        <v>64</v>
      </c>
      <c r="L89" s="27">
        <f>IF(特定項目一覧_60!O8="","",特定項目一覧_60!O8)</f>
        <v>64.5</v>
      </c>
      <c r="M89" s="22">
        <f>IF(特定項目一覧_60!P8="","",特定項目一覧_60!P8)</f>
        <v>65</v>
      </c>
      <c r="N89" s="155">
        <f>IF(特定項目一覧_60!Q8="","",特定項目一覧_60!Q8)</f>
        <v>9.6</v>
      </c>
      <c r="O89" s="22">
        <f>IF(特定項目一覧_60!R8="","",特定項目一覧_60!R8)</f>
        <v>36</v>
      </c>
      <c r="P89" s="27">
        <f>IF(特定項目一覧_60!S8="","",特定項目一覧_60!S8)</f>
        <v>25</v>
      </c>
      <c r="Q89" s="22">
        <f>IF(特定項目一覧_60!T8="","",特定項目一覧_60!T8)</f>
        <v>50</v>
      </c>
      <c r="R89" s="27">
        <f>IF(特定項目一覧_60!U8="","",特定項目一覧_60!U8)</f>
        <v>800</v>
      </c>
      <c r="S89" s="22">
        <f>IF(特定項目一覧_60!V8="","",特定項目一覧_60!V8)</f>
        <v>50</v>
      </c>
      <c r="T89" s="20">
        <f>IF(特定項目一覧_60!W8="","",特定項目一覧_60!W8)</f>
        <v>459.8</v>
      </c>
      <c r="U89" s="153">
        <f>IF(特定項目一覧_60!X8="","",特定項目一覧_60!X8)</f>
        <v>4</v>
      </c>
      <c r="W89" s="19" t="str">
        <f>IF(入力!$C$4="","",入力!$C$4)</f>
        <v>2016.01.01</v>
      </c>
      <c r="X89" s="30">
        <f>E89</f>
        <v>60</v>
      </c>
      <c r="Y89" s="30">
        <f>G89</f>
        <v>63</v>
      </c>
      <c r="Z89" s="30">
        <f>I89</f>
        <v>71.8</v>
      </c>
      <c r="AA89" s="30">
        <f>K89</f>
        <v>64</v>
      </c>
      <c r="AB89" s="30">
        <f>M89</f>
        <v>65</v>
      </c>
      <c r="AC89" s="30">
        <f>O89</f>
        <v>36</v>
      </c>
      <c r="AD89" s="30">
        <f>Q89</f>
        <v>50</v>
      </c>
      <c r="AE89" s="30">
        <f>S89</f>
        <v>50</v>
      </c>
      <c r="AF89" s="25"/>
    </row>
    <row r="90" spans="1:33">
      <c r="A90" s="71"/>
      <c r="B90" s="72"/>
      <c r="C90" s="73"/>
      <c r="D90" s="74"/>
      <c r="E90" s="75"/>
      <c r="F90" s="76"/>
      <c r="G90" s="77"/>
      <c r="H90" s="78"/>
      <c r="I90" s="75"/>
      <c r="J90" s="76"/>
      <c r="K90" s="77"/>
      <c r="L90" s="74"/>
      <c r="M90" s="75"/>
      <c r="N90" s="76"/>
      <c r="O90" s="77"/>
      <c r="P90" s="74"/>
      <c r="Q90" s="75"/>
      <c r="R90" s="72"/>
      <c r="S90" s="77"/>
      <c r="T90" s="78"/>
      <c r="U90" s="7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9"/>
      <c r="B91" s="72"/>
      <c r="C91" s="77"/>
      <c r="D91" s="76"/>
      <c r="E91" s="77"/>
      <c r="F91" s="76"/>
      <c r="G91" s="77"/>
      <c r="H91" s="72"/>
      <c r="I91" s="77"/>
      <c r="J91" s="76"/>
      <c r="K91" s="77"/>
      <c r="L91" s="76"/>
      <c r="M91" s="77"/>
      <c r="N91" s="76"/>
      <c r="O91" s="77"/>
      <c r="P91" s="76"/>
      <c r="Q91" s="77"/>
      <c r="R91" s="72"/>
      <c r="S91" s="77"/>
      <c r="T91" s="72"/>
      <c r="U91" s="7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9"/>
      <c r="B92" s="80"/>
      <c r="C92" s="81"/>
      <c r="D92" s="76"/>
      <c r="E92" s="75"/>
      <c r="F92" s="76"/>
      <c r="G92" s="77"/>
      <c r="H92" s="78"/>
      <c r="I92" s="75"/>
      <c r="J92" s="76"/>
      <c r="K92" s="77"/>
      <c r="L92" s="74"/>
      <c r="M92" s="75"/>
      <c r="N92" s="76"/>
      <c r="O92" s="77"/>
      <c r="P92" s="74"/>
      <c r="Q92" s="75"/>
      <c r="R92" s="72"/>
      <c r="S92" s="77"/>
      <c r="T92" s="78"/>
      <c r="U92" s="7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71"/>
      <c r="B93" s="72"/>
      <c r="C93" s="73"/>
      <c r="D93" s="74"/>
      <c r="E93" s="75"/>
      <c r="F93" s="76"/>
      <c r="G93" s="77"/>
      <c r="H93" s="78"/>
      <c r="I93" s="75"/>
      <c r="J93" s="76"/>
      <c r="K93" s="77"/>
      <c r="L93" s="74"/>
      <c r="M93" s="75"/>
      <c r="N93" s="76"/>
      <c r="O93" s="77"/>
      <c r="P93" s="74"/>
      <c r="Q93" s="75"/>
      <c r="R93" s="72"/>
      <c r="S93" s="77"/>
      <c r="T93" s="78"/>
      <c r="U93" s="77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9"/>
      <c r="B94" s="72"/>
      <c r="C94" s="77"/>
      <c r="D94" s="76"/>
      <c r="E94" s="77"/>
      <c r="F94" s="76"/>
      <c r="G94" s="77"/>
      <c r="H94" s="72"/>
      <c r="I94" s="77"/>
      <c r="J94" s="76"/>
      <c r="K94" s="77"/>
      <c r="L94" s="76"/>
      <c r="M94" s="77"/>
      <c r="N94" s="76"/>
      <c r="O94" s="77"/>
      <c r="P94" s="76"/>
      <c r="Q94" s="77"/>
      <c r="R94" s="72"/>
      <c r="S94" s="77"/>
      <c r="T94" s="72"/>
      <c r="U94" s="77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79"/>
      <c r="B95" s="80"/>
      <c r="C95" s="81"/>
      <c r="D95" s="76"/>
      <c r="E95" s="75"/>
      <c r="F95" s="76"/>
      <c r="G95" s="77"/>
      <c r="H95" s="78"/>
      <c r="I95" s="75"/>
      <c r="J95" s="76"/>
      <c r="K95" s="77"/>
      <c r="L95" s="74"/>
      <c r="M95" s="75"/>
      <c r="N95" s="76"/>
      <c r="O95" s="77"/>
      <c r="P95" s="74"/>
      <c r="Q95" s="75"/>
      <c r="R95" s="72"/>
      <c r="S95" s="77"/>
      <c r="T95" s="78"/>
      <c r="U95" s="77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71"/>
      <c r="B96" s="72"/>
      <c r="C96" s="73"/>
      <c r="D96" s="74"/>
      <c r="E96" s="75"/>
      <c r="F96" s="76"/>
      <c r="G96" s="77"/>
      <c r="H96" s="78"/>
      <c r="I96" s="75"/>
      <c r="J96" s="76"/>
      <c r="K96" s="77"/>
      <c r="L96" s="74"/>
      <c r="M96" s="75"/>
      <c r="N96" s="76"/>
      <c r="O96" s="77"/>
      <c r="P96" s="74"/>
      <c r="Q96" s="75"/>
      <c r="R96" s="72"/>
      <c r="S96" s="77"/>
      <c r="T96" s="78"/>
      <c r="U96" s="77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79"/>
      <c r="B97" s="80"/>
      <c r="C97" s="81"/>
      <c r="D97" s="76"/>
      <c r="E97" s="75"/>
      <c r="F97" s="76"/>
      <c r="G97" s="77"/>
      <c r="H97" s="78"/>
      <c r="I97" s="75"/>
      <c r="J97" s="76"/>
      <c r="K97" s="77"/>
      <c r="L97" s="74"/>
      <c r="M97" s="75"/>
      <c r="N97" s="76"/>
      <c r="O97" s="77"/>
      <c r="P97" s="74"/>
      <c r="Q97" s="75"/>
      <c r="R97" s="72"/>
      <c r="S97" s="77"/>
      <c r="T97" s="78"/>
      <c r="U97" s="77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71"/>
      <c r="B98" s="72"/>
      <c r="C98" s="73"/>
      <c r="D98" s="74"/>
      <c r="E98" s="75"/>
      <c r="F98" s="76"/>
      <c r="G98" s="77"/>
      <c r="H98" s="78"/>
      <c r="I98" s="75"/>
      <c r="J98" s="76"/>
      <c r="K98" s="77"/>
      <c r="L98" s="74"/>
      <c r="M98" s="75"/>
      <c r="N98" s="76"/>
      <c r="O98" s="77"/>
      <c r="P98" s="74"/>
      <c r="Q98" s="75"/>
      <c r="R98" s="72"/>
      <c r="S98" s="77"/>
      <c r="T98" s="78"/>
      <c r="U98" s="77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24</v>
      </c>
      <c r="Y102" s="12" t="s">
        <v>92</v>
      </c>
      <c r="Z102" s="12" t="s">
        <v>25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>
        <f>IF(特定項目一覧_60!AL8="","",特定項目一覧_60!AL8)</f>
        <v>23.67997106351174</v>
      </c>
      <c r="Y103" s="31">
        <f>IF(特定項目一覧_60!AK8="","",特定項目一覧_60!AK8)</f>
        <v>23.585913214609196</v>
      </c>
      <c r="Z103" s="32">
        <f>IF(特定項目一覧_60!AM8="","",特定項目一覧_60!AM8)</f>
        <v>50.142259011272785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363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64">
        <f>IF(全体項目一覧_60!AN96="","",全体項目一覧_60!AN96)</f>
        <v>78.234375000000014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86"/>
      <c r="B120" s="687"/>
      <c r="C120" s="687"/>
      <c r="D120" s="687"/>
      <c r="E120" s="687"/>
      <c r="F120" s="687"/>
      <c r="G120" s="687"/>
      <c r="H120" s="687"/>
      <c r="I120" s="687"/>
      <c r="J120" s="687"/>
      <c r="K120" s="688"/>
      <c r="L120" s="12" t="s">
        <v>20</v>
      </c>
      <c r="M120" s="709" t="s">
        <v>18</v>
      </c>
      <c r="N120" s="709"/>
      <c r="O120" s="709"/>
      <c r="P120" s="709"/>
      <c r="Q120" s="709"/>
      <c r="R120" s="709"/>
      <c r="S120" s="709"/>
      <c r="T120" s="710" t="str">
        <f>$X$34</f>
        <v>バレーボール指数</v>
      </c>
      <c r="U120" s="710"/>
      <c r="X120" s="12"/>
      <c r="Y120" s="709"/>
      <c r="Z120" s="709"/>
      <c r="AA120" s="709"/>
      <c r="AB120" s="709"/>
      <c r="AC120" s="709"/>
      <c r="AD120" s="709"/>
      <c r="AE120" s="709"/>
      <c r="AF120" s="709"/>
      <c r="AG120" s="709"/>
    </row>
    <row r="121" spans="1:33">
      <c r="A121" s="689"/>
      <c r="B121" s="690"/>
      <c r="C121" s="690"/>
      <c r="D121" s="690"/>
      <c r="E121" s="690"/>
      <c r="F121" s="690"/>
      <c r="G121" s="690"/>
      <c r="H121" s="690"/>
      <c r="I121" s="690"/>
      <c r="J121" s="690"/>
      <c r="K121" s="691"/>
      <c r="L121" s="12" t="s">
        <v>20</v>
      </c>
      <c r="M121" s="711" t="s">
        <v>19</v>
      </c>
      <c r="N121" s="711"/>
      <c r="O121" s="711"/>
      <c r="P121" s="711"/>
      <c r="Q121" s="711"/>
      <c r="R121" s="711"/>
      <c r="S121" s="711"/>
      <c r="T121" s="712">
        <f>X117</f>
        <v>78.234375000000014</v>
      </c>
      <c r="U121" s="713"/>
      <c r="X121" s="12"/>
      <c r="Y121" s="711"/>
      <c r="Z121" s="711"/>
      <c r="AA121" s="711"/>
      <c r="AB121" s="711"/>
      <c r="AC121" s="711"/>
      <c r="AD121" s="711"/>
      <c r="AE121" s="711"/>
      <c r="AF121" s="711"/>
      <c r="AG121" s="711"/>
    </row>
    <row r="122" spans="1:33" ht="14.25">
      <c r="A122" s="692" t="str">
        <f>$A$40</f>
        <v>フォーマット作成者　：　Komuro Consulting Group　小室匡史</v>
      </c>
      <c r="B122" s="692"/>
      <c r="C122" s="692"/>
      <c r="D122" s="692"/>
      <c r="E122" s="692"/>
      <c r="F122" s="692"/>
      <c r="G122" s="692"/>
      <c r="H122" s="692"/>
      <c r="I122" s="692"/>
      <c r="J122" s="692"/>
      <c r="K122" s="692"/>
      <c r="L122" s="421" t="s">
        <v>20</v>
      </c>
      <c r="M122" s="714" t="s">
        <v>104</v>
      </c>
      <c r="N122" s="714"/>
      <c r="O122" s="714"/>
      <c r="P122" s="714"/>
      <c r="Q122" s="714"/>
      <c r="R122" s="714"/>
      <c r="S122" s="714"/>
      <c r="T122" s="713"/>
      <c r="U122" s="713"/>
      <c r="X122" s="12"/>
      <c r="Y122" s="714"/>
      <c r="Z122" s="714"/>
      <c r="AA122" s="714"/>
      <c r="AB122" s="714"/>
      <c r="AC122" s="714"/>
      <c r="AD122" s="714"/>
      <c r="AE122" s="714"/>
      <c r="AF122" s="714"/>
      <c r="AG122" s="714"/>
    </row>
    <row r="124" spans="1:33" ht="30" customHeight="1">
      <c r="A124" s="699" t="str">
        <f>$A$1</f>
        <v>●●チームバレーボール体力指数　レーダーチャート</v>
      </c>
      <c r="B124" s="699"/>
      <c r="C124" s="699"/>
      <c r="D124" s="699"/>
      <c r="E124" s="699"/>
      <c r="F124" s="699"/>
      <c r="G124" s="699"/>
      <c r="H124" s="699"/>
      <c r="I124" s="699"/>
      <c r="J124" s="699"/>
      <c r="K124" s="699"/>
      <c r="L124" s="699"/>
      <c r="M124" s="699"/>
      <c r="N124" s="699"/>
      <c r="O124" s="699"/>
      <c r="P124" s="699"/>
      <c r="Q124" s="699"/>
      <c r="R124" s="699"/>
      <c r="S124" s="699"/>
      <c r="T124" s="699"/>
      <c r="U124" s="699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72" t="s">
        <v>10</v>
      </c>
      <c r="B125" s="695" t="str">
        <f>IF(表示変換!B9="","",表示変換!B9)</f>
        <v>■■　■■</v>
      </c>
      <c r="C125" s="695"/>
      <c r="D125" s="9"/>
      <c r="E125" s="372" t="s">
        <v>11</v>
      </c>
      <c r="F125" s="696">
        <f>IF(表示変換!I9="","",表示変換!I9)</f>
        <v>167.5</v>
      </c>
      <c r="G125" s="696"/>
      <c r="H125" s="373" t="s">
        <v>12</v>
      </c>
      <c r="I125" s="14"/>
      <c r="J125" s="373" t="s">
        <v>13</v>
      </c>
      <c r="K125" s="696">
        <f>IF(表示変換!J9="","",表示変換!J9)</f>
        <v>56.8</v>
      </c>
      <c r="L125" s="696"/>
      <c r="M125" s="372" t="s">
        <v>14</v>
      </c>
      <c r="N125" s="6"/>
      <c r="O125" s="695" t="s">
        <v>15</v>
      </c>
      <c r="P125" s="695"/>
      <c r="Q125" s="695" t="str">
        <f>IF(表示変換!H9="","",表示変換!H9)</f>
        <v>ＷＳ・OP</v>
      </c>
      <c r="R125" s="695"/>
      <c r="S125" s="715" t="str">
        <f>IF(入力!$C$4="","",入力!$C$4)</f>
        <v>2016.01.01</v>
      </c>
      <c r="T125" s="715"/>
      <c r="U125" s="9" t="s">
        <v>98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3" t="s">
        <v>5</v>
      </c>
      <c r="B127" s="706" t="s">
        <v>6</v>
      </c>
      <c r="C127" s="700" t="s">
        <v>0</v>
      </c>
      <c r="D127" s="693" t="s">
        <v>45</v>
      </c>
      <c r="E127" s="694"/>
      <c r="F127" s="693" t="s">
        <v>57</v>
      </c>
      <c r="G127" s="694"/>
      <c r="H127" s="693" t="s">
        <v>378</v>
      </c>
      <c r="I127" s="694"/>
      <c r="J127" s="693" t="s">
        <v>41</v>
      </c>
      <c r="K127" s="694"/>
      <c r="L127" s="697" t="s">
        <v>58</v>
      </c>
      <c r="M127" s="698"/>
      <c r="N127" s="697" t="s">
        <v>59</v>
      </c>
      <c r="O127" s="698"/>
      <c r="P127" s="697" t="s">
        <v>42</v>
      </c>
      <c r="Q127" s="698"/>
      <c r="R127" s="693" t="s">
        <v>46</v>
      </c>
      <c r="S127" s="694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4"/>
      <c r="B128" s="707"/>
      <c r="C128" s="701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05"/>
      <c r="B129" s="708"/>
      <c r="C129" s="702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211</v>
      </c>
      <c r="AA129" s="26" t="s">
        <v>28</v>
      </c>
      <c r="AB129" s="26" t="s">
        <v>73</v>
      </c>
      <c r="AC129" s="26" t="s">
        <v>65</v>
      </c>
      <c r="AD129" s="26" t="s">
        <v>76</v>
      </c>
      <c r="AE129" s="11" t="s">
        <v>75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IF(特定項目一覧_60!G9="","",特定項目一覧_60!G9)</f>
        <v>3.4</v>
      </c>
      <c r="E130" s="27">
        <f>IF(特定項目一覧_60!H9="","",特定項目一覧_60!H9)</f>
        <v>60</v>
      </c>
      <c r="F130" s="21">
        <f>IF(特定項目一覧_60!I9="","",特定項目一覧_60!I9)</f>
        <v>4.97</v>
      </c>
      <c r="G130" s="22">
        <f>IF(特定項目一覧_60!J9="","",特定項目一覧_60!J9)</f>
        <v>63</v>
      </c>
      <c r="H130" s="29">
        <f>IF(特定項目一覧_60!K9="","",特定項目一覧_60!K9)</f>
        <v>7.63</v>
      </c>
      <c r="I130" s="27">
        <f>IF(特定項目一覧_60!L9="","",特定項目一覧_60!L9)</f>
        <v>76.3</v>
      </c>
      <c r="J130" s="20">
        <f>IF(特定項目一覧_60!M9="","",特定項目一覧_60!M9)</f>
        <v>57.5</v>
      </c>
      <c r="K130" s="22">
        <f>IF(特定項目一覧_60!N9="","",特定項目一覧_60!N9)</f>
        <v>67</v>
      </c>
      <c r="L130" s="28">
        <f>IF(特定項目一覧_60!O9="","",特定項目一覧_60!O9)</f>
        <v>62.5</v>
      </c>
      <c r="M130" s="27">
        <f>IF(特定項目一覧_60!P9="","",特定項目一覧_60!P9)</f>
        <v>63</v>
      </c>
      <c r="N130" s="21">
        <f>IF(特定項目一覧_60!Q9="","",特定項目一覧_60!Q9)</f>
        <v>8.1999999999999993</v>
      </c>
      <c r="O130" s="22">
        <f>IF(特定項目一覧_60!R9="","",特定項目一覧_60!R9)</f>
        <v>22</v>
      </c>
      <c r="P130" s="28">
        <f>IF(特定項目一覧_60!S9="","",特定項目一覧_60!S9)</f>
        <v>31</v>
      </c>
      <c r="Q130" s="27">
        <f>IF(特定項目一覧_60!T9="","",特定項目一覧_60!T9)</f>
        <v>62</v>
      </c>
      <c r="R130" s="20">
        <f>IF(特定項目一覧_60!U9="","",特定項目一覧_60!U9)</f>
        <v>1000</v>
      </c>
      <c r="S130" s="22">
        <f>IF(特定項目一覧_60!V9="","",特定項目一覧_60!V9)</f>
        <v>60</v>
      </c>
      <c r="T130" s="28">
        <f>IF(特定項目一覧_60!W9="","",特定項目一覧_60!W9)</f>
        <v>473.3</v>
      </c>
      <c r="U130" s="22">
        <f>IF(特定項目一覧_60!X9="","",特定項目一覧_60!X9)</f>
        <v>3</v>
      </c>
      <c r="W130" s="19" t="str">
        <f>IF(入力!$C$4="","",入力!$C$4)</f>
        <v>2016.01.01</v>
      </c>
      <c r="X130" s="30">
        <f>E130</f>
        <v>60</v>
      </c>
      <c r="Y130" s="30">
        <f>G130</f>
        <v>63</v>
      </c>
      <c r="Z130" s="30">
        <f>I130</f>
        <v>76.3</v>
      </c>
      <c r="AA130" s="30">
        <f>K130</f>
        <v>67</v>
      </c>
      <c r="AB130" s="30">
        <f>M130</f>
        <v>63</v>
      </c>
      <c r="AC130" s="30">
        <f>O130</f>
        <v>22</v>
      </c>
      <c r="AD130" s="30">
        <f>Q130</f>
        <v>62</v>
      </c>
      <c r="AE130" s="30">
        <f>S130</f>
        <v>60</v>
      </c>
      <c r="AF130" s="25"/>
    </row>
    <row r="131" spans="1:32">
      <c r="A131" s="71"/>
      <c r="B131" s="72"/>
      <c r="C131" s="73"/>
      <c r="D131" s="74"/>
      <c r="E131" s="75"/>
      <c r="F131" s="76"/>
      <c r="G131" s="77"/>
      <c r="H131" s="78"/>
      <c r="I131" s="75"/>
      <c r="J131" s="76"/>
      <c r="K131" s="77"/>
      <c r="L131" s="74"/>
      <c r="M131" s="75"/>
      <c r="N131" s="76"/>
      <c r="O131" s="77"/>
      <c r="P131" s="74"/>
      <c r="Q131" s="75"/>
      <c r="R131" s="72"/>
      <c r="S131" s="77"/>
      <c r="T131" s="78"/>
      <c r="U131" s="7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9"/>
      <c r="B132" s="72"/>
      <c r="C132" s="77"/>
      <c r="D132" s="76"/>
      <c r="E132" s="77"/>
      <c r="F132" s="76"/>
      <c r="G132" s="77"/>
      <c r="H132" s="72"/>
      <c r="I132" s="77"/>
      <c r="J132" s="76"/>
      <c r="K132" s="77"/>
      <c r="L132" s="76"/>
      <c r="M132" s="77"/>
      <c r="N132" s="76"/>
      <c r="O132" s="77"/>
      <c r="P132" s="76"/>
      <c r="Q132" s="77"/>
      <c r="R132" s="72"/>
      <c r="S132" s="77"/>
      <c r="T132" s="72"/>
      <c r="U132" s="7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9"/>
      <c r="B133" s="80"/>
      <c r="C133" s="81"/>
      <c r="D133" s="76"/>
      <c r="E133" s="75"/>
      <c r="F133" s="76"/>
      <c r="G133" s="77"/>
      <c r="H133" s="78"/>
      <c r="I133" s="75"/>
      <c r="J133" s="76"/>
      <c r="K133" s="77"/>
      <c r="L133" s="74"/>
      <c r="M133" s="75"/>
      <c r="N133" s="76"/>
      <c r="O133" s="77"/>
      <c r="P133" s="74"/>
      <c r="Q133" s="75"/>
      <c r="R133" s="72"/>
      <c r="S133" s="77"/>
      <c r="T133" s="78"/>
      <c r="U133" s="7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71"/>
      <c r="B134" s="72"/>
      <c r="C134" s="73"/>
      <c r="D134" s="74"/>
      <c r="E134" s="75"/>
      <c r="F134" s="76"/>
      <c r="G134" s="77"/>
      <c r="H134" s="78"/>
      <c r="I134" s="75"/>
      <c r="J134" s="76"/>
      <c r="K134" s="77"/>
      <c r="L134" s="74"/>
      <c r="M134" s="75"/>
      <c r="N134" s="76"/>
      <c r="O134" s="77"/>
      <c r="P134" s="74"/>
      <c r="Q134" s="75"/>
      <c r="R134" s="72"/>
      <c r="S134" s="77"/>
      <c r="T134" s="78"/>
      <c r="U134" s="77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9"/>
      <c r="B135" s="72"/>
      <c r="C135" s="77"/>
      <c r="D135" s="76"/>
      <c r="E135" s="77"/>
      <c r="F135" s="76"/>
      <c r="G135" s="77"/>
      <c r="H135" s="72"/>
      <c r="I135" s="77"/>
      <c r="J135" s="76"/>
      <c r="K135" s="77"/>
      <c r="L135" s="76"/>
      <c r="M135" s="77"/>
      <c r="N135" s="76"/>
      <c r="O135" s="77"/>
      <c r="P135" s="76"/>
      <c r="Q135" s="77"/>
      <c r="R135" s="72"/>
      <c r="S135" s="77"/>
      <c r="T135" s="72"/>
      <c r="U135" s="77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79"/>
      <c r="B136" s="80"/>
      <c r="C136" s="81"/>
      <c r="D136" s="76"/>
      <c r="E136" s="75"/>
      <c r="F136" s="76"/>
      <c r="G136" s="77"/>
      <c r="H136" s="78"/>
      <c r="I136" s="75"/>
      <c r="J136" s="76"/>
      <c r="K136" s="77"/>
      <c r="L136" s="74"/>
      <c r="M136" s="75"/>
      <c r="N136" s="76"/>
      <c r="O136" s="77"/>
      <c r="P136" s="74"/>
      <c r="Q136" s="75"/>
      <c r="R136" s="72"/>
      <c r="S136" s="77"/>
      <c r="T136" s="78"/>
      <c r="U136" s="77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71"/>
      <c r="B137" s="72"/>
      <c r="C137" s="73"/>
      <c r="D137" s="74"/>
      <c r="E137" s="75"/>
      <c r="F137" s="76"/>
      <c r="G137" s="77"/>
      <c r="H137" s="78"/>
      <c r="I137" s="75"/>
      <c r="J137" s="76"/>
      <c r="K137" s="77"/>
      <c r="L137" s="74"/>
      <c r="M137" s="75"/>
      <c r="N137" s="76"/>
      <c r="O137" s="77"/>
      <c r="P137" s="74"/>
      <c r="Q137" s="75"/>
      <c r="R137" s="72"/>
      <c r="S137" s="77"/>
      <c r="T137" s="78"/>
      <c r="U137" s="77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79"/>
      <c r="B138" s="80"/>
      <c r="C138" s="81"/>
      <c r="D138" s="76"/>
      <c r="E138" s="75"/>
      <c r="F138" s="76"/>
      <c r="G138" s="77"/>
      <c r="H138" s="78"/>
      <c r="I138" s="75"/>
      <c r="J138" s="76"/>
      <c r="K138" s="77"/>
      <c r="L138" s="74"/>
      <c r="M138" s="75"/>
      <c r="N138" s="76"/>
      <c r="O138" s="77"/>
      <c r="P138" s="74"/>
      <c r="Q138" s="75"/>
      <c r="R138" s="72"/>
      <c r="S138" s="77"/>
      <c r="T138" s="78"/>
      <c r="U138" s="77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71"/>
      <c r="B139" s="72"/>
      <c r="C139" s="73"/>
      <c r="D139" s="74"/>
      <c r="E139" s="75"/>
      <c r="F139" s="76"/>
      <c r="G139" s="77"/>
      <c r="H139" s="78"/>
      <c r="I139" s="75"/>
      <c r="J139" s="76"/>
      <c r="K139" s="77"/>
      <c r="L139" s="74"/>
      <c r="M139" s="75"/>
      <c r="N139" s="76"/>
      <c r="O139" s="77"/>
      <c r="P139" s="74"/>
      <c r="Q139" s="75"/>
      <c r="R139" s="72"/>
      <c r="S139" s="77"/>
      <c r="T139" s="78"/>
      <c r="U139" s="77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24</v>
      </c>
      <c r="Y143" s="12" t="s">
        <v>92</v>
      </c>
      <c r="Z143" s="12" t="s">
        <v>25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>
        <f>IF(特定項目一覧_60!AL9="","",特定項目一覧_60!AL9)</f>
        <v>21.444696955253484</v>
      </c>
      <c r="Y144" s="31">
        <f>IF(特定項目一覧_60!AK9="","",特定項目一覧_60!AK9)</f>
        <v>20.245043439518824</v>
      </c>
      <c r="Z144" s="32">
        <f>IF(特定項目一覧_60!AM9="","",特定項目一覧_60!AM9)</f>
        <v>44.61941212941602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363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64">
        <f>IF(全体項目一覧_60!AN97="","",全体項目一覧_60!AN97)</f>
        <v>77.767857142857139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86"/>
      <c r="B161" s="687"/>
      <c r="C161" s="687"/>
      <c r="D161" s="687"/>
      <c r="E161" s="687"/>
      <c r="F161" s="687"/>
      <c r="G161" s="687"/>
      <c r="H161" s="687"/>
      <c r="I161" s="687"/>
      <c r="J161" s="687"/>
      <c r="K161" s="688"/>
      <c r="L161" s="12" t="s">
        <v>20</v>
      </c>
      <c r="M161" s="709" t="s">
        <v>18</v>
      </c>
      <c r="N161" s="709"/>
      <c r="O161" s="709"/>
      <c r="P161" s="709"/>
      <c r="Q161" s="709"/>
      <c r="R161" s="709"/>
      <c r="S161" s="709"/>
      <c r="T161" s="710" t="str">
        <f>$X$34</f>
        <v>バレーボール指数</v>
      </c>
      <c r="U161" s="710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689"/>
      <c r="B162" s="690"/>
      <c r="C162" s="690"/>
      <c r="D162" s="690"/>
      <c r="E162" s="690"/>
      <c r="F162" s="690"/>
      <c r="G162" s="690"/>
      <c r="H162" s="690"/>
      <c r="I162" s="690"/>
      <c r="J162" s="690"/>
      <c r="K162" s="691"/>
      <c r="L162" s="12" t="s">
        <v>20</v>
      </c>
      <c r="M162" s="711" t="s">
        <v>19</v>
      </c>
      <c r="N162" s="711"/>
      <c r="O162" s="711"/>
      <c r="P162" s="711"/>
      <c r="Q162" s="711"/>
      <c r="R162" s="711"/>
      <c r="S162" s="711"/>
      <c r="T162" s="712">
        <f>X158</f>
        <v>77.767857142857139</v>
      </c>
      <c r="U162" s="713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692" t="str">
        <f>$A$40</f>
        <v>フォーマット作成者　：　Komuro Consulting Group　小室匡史</v>
      </c>
      <c r="B163" s="692"/>
      <c r="C163" s="692"/>
      <c r="D163" s="692"/>
      <c r="E163" s="692"/>
      <c r="F163" s="692"/>
      <c r="G163" s="692"/>
      <c r="H163" s="692"/>
      <c r="I163" s="692"/>
      <c r="J163" s="692"/>
      <c r="K163" s="692"/>
      <c r="L163" s="421" t="s">
        <v>20</v>
      </c>
      <c r="M163" s="714" t="s">
        <v>104</v>
      </c>
      <c r="N163" s="714"/>
      <c r="O163" s="714"/>
      <c r="P163" s="714"/>
      <c r="Q163" s="714"/>
      <c r="R163" s="714"/>
      <c r="S163" s="714"/>
      <c r="T163" s="713"/>
      <c r="U163" s="713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99" t="str">
        <f>$A$1</f>
        <v>●●チームバレーボール体力指数　レーダーチャート</v>
      </c>
      <c r="B165" s="699"/>
      <c r="C165" s="699"/>
      <c r="D165" s="699"/>
      <c r="E165" s="699"/>
      <c r="F165" s="699"/>
      <c r="G165" s="699"/>
      <c r="H165" s="699"/>
      <c r="I165" s="699"/>
      <c r="J165" s="699"/>
      <c r="K165" s="699"/>
      <c r="L165" s="699"/>
      <c r="M165" s="699"/>
      <c r="N165" s="699"/>
      <c r="O165" s="699"/>
      <c r="P165" s="699"/>
      <c r="Q165" s="699"/>
      <c r="R165" s="699"/>
      <c r="S165" s="699"/>
      <c r="T165" s="699"/>
      <c r="U165" s="699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72" t="s">
        <v>10</v>
      </c>
      <c r="B166" s="695" t="str">
        <f>IF(表示変換!B10="","",表示変換!B10)</f>
        <v>■■　■■</v>
      </c>
      <c r="C166" s="695"/>
      <c r="D166" s="9"/>
      <c r="E166" s="372" t="s">
        <v>11</v>
      </c>
      <c r="F166" s="696">
        <f>IF(表示変換!I10="","",表示変換!I10)</f>
        <v>181.5</v>
      </c>
      <c r="G166" s="696"/>
      <c r="H166" s="373" t="s">
        <v>12</v>
      </c>
      <c r="I166" s="14"/>
      <c r="J166" s="373" t="s">
        <v>13</v>
      </c>
      <c r="K166" s="696">
        <f>IF(表示変換!J10="","",表示変換!J10)</f>
        <v>63.6</v>
      </c>
      <c r="L166" s="696"/>
      <c r="M166" s="372" t="s">
        <v>14</v>
      </c>
      <c r="N166" s="6"/>
      <c r="O166" s="695" t="s">
        <v>15</v>
      </c>
      <c r="P166" s="695"/>
      <c r="Q166" s="695" t="str">
        <f>IF(表示変換!H10="","",表示変換!H10)</f>
        <v>WS・MB</v>
      </c>
      <c r="R166" s="695"/>
      <c r="S166" s="715" t="str">
        <f>IF(入力!$C$4="","",入力!$C$4)</f>
        <v>2016.01.01</v>
      </c>
      <c r="T166" s="715"/>
      <c r="U166" s="9" t="s">
        <v>98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3" t="s">
        <v>5</v>
      </c>
      <c r="B168" s="706" t="s">
        <v>6</v>
      </c>
      <c r="C168" s="700" t="s">
        <v>0</v>
      </c>
      <c r="D168" s="693" t="s">
        <v>45</v>
      </c>
      <c r="E168" s="694"/>
      <c r="F168" s="693" t="s">
        <v>57</v>
      </c>
      <c r="G168" s="694"/>
      <c r="H168" s="693" t="s">
        <v>378</v>
      </c>
      <c r="I168" s="694"/>
      <c r="J168" s="693" t="s">
        <v>41</v>
      </c>
      <c r="K168" s="694"/>
      <c r="L168" s="697" t="s">
        <v>58</v>
      </c>
      <c r="M168" s="698"/>
      <c r="N168" s="697" t="s">
        <v>59</v>
      </c>
      <c r="O168" s="698"/>
      <c r="P168" s="697" t="s">
        <v>42</v>
      </c>
      <c r="Q168" s="698"/>
      <c r="R168" s="693" t="s">
        <v>46</v>
      </c>
      <c r="S168" s="694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4"/>
      <c r="B169" s="707"/>
      <c r="C169" s="701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05"/>
      <c r="B170" s="708"/>
      <c r="C170" s="702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211</v>
      </c>
      <c r="AA170" s="26" t="s">
        <v>28</v>
      </c>
      <c r="AB170" s="26" t="s">
        <v>73</v>
      </c>
      <c r="AC170" s="26" t="s">
        <v>65</v>
      </c>
      <c r="AD170" s="26" t="s">
        <v>76</v>
      </c>
      <c r="AE170" s="11" t="s">
        <v>75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IF(特定項目一覧_60!G10="","",特定項目一覧_60!G10)</f>
        <v>3.61</v>
      </c>
      <c r="E171" s="27">
        <f>IF(特定項目一覧_60!H10="","",特定項目一覧_60!H10)</f>
        <v>39</v>
      </c>
      <c r="F171" s="21">
        <f>IF(特定項目一覧_60!I10="","",特定項目一覧_60!I10)</f>
        <v>5.38</v>
      </c>
      <c r="G171" s="22">
        <f>IF(特定項目一覧_60!J10="","",特定項目一覧_60!J10)</f>
        <v>22</v>
      </c>
      <c r="H171" s="29">
        <f>IF(特定項目一覧_60!K10="","",特定項目一覧_60!K10)</f>
        <v>6.09</v>
      </c>
      <c r="I171" s="27">
        <f>IF(特定項目一覧_60!L10="","",特定項目一覧_60!L10)</f>
        <v>60.9</v>
      </c>
      <c r="J171" s="20">
        <f>IF(特定項目一覧_60!M10="","",特定項目一覧_60!M10)</f>
        <v>44</v>
      </c>
      <c r="K171" s="22">
        <f>IF(特定項目一覧_60!N10="","",特定項目一覧_60!N10)</f>
        <v>54</v>
      </c>
      <c r="L171" s="28">
        <f>IF(特定項目一覧_60!O10="","",特定項目一覧_60!O10)</f>
        <v>50</v>
      </c>
      <c r="M171" s="27">
        <f>IF(特定項目一覧_60!P10="","",特定項目一覧_60!P10)</f>
        <v>50</v>
      </c>
      <c r="N171" s="21">
        <f>IF(特定項目一覧_60!Q10="","",特定項目一覧_60!Q10)</f>
        <v>9.3000000000000007</v>
      </c>
      <c r="O171" s="22">
        <f>IF(特定項目一覧_60!R10="","",特定項目一覧_60!R10)</f>
        <v>33</v>
      </c>
      <c r="P171" s="28">
        <f>IF(特定項目一覧_60!S10="","",特定項目一覧_60!S10)</f>
        <v>25</v>
      </c>
      <c r="Q171" s="27">
        <f>IF(特定項目一覧_60!T10="","",特定項目一覧_60!T10)</f>
        <v>50</v>
      </c>
      <c r="R171" s="20">
        <f>IF(特定項目一覧_60!U10="","",特定項目一覧_60!U10)</f>
        <v>480</v>
      </c>
      <c r="S171" s="22">
        <f>IF(特定項目一覧_60!V10="","",特定項目一覧_60!V10)</f>
        <v>34</v>
      </c>
      <c r="T171" s="28">
        <f>IF(特定項目一覧_60!W10="","",特定項目一覧_60!W10)</f>
        <v>342.9</v>
      </c>
      <c r="U171" s="22">
        <f>IF(特定項目一覧_60!X10="","",特定項目一覧_60!X10)</f>
        <v>5</v>
      </c>
      <c r="W171" s="19" t="str">
        <f>IF(入力!$C$4="","",入力!$C$4)</f>
        <v>2016.01.01</v>
      </c>
      <c r="X171" s="30">
        <f>E171</f>
        <v>39</v>
      </c>
      <c r="Y171" s="30">
        <f>G171</f>
        <v>22</v>
      </c>
      <c r="Z171" s="30">
        <f>I171</f>
        <v>60.9</v>
      </c>
      <c r="AA171" s="30">
        <f>K171</f>
        <v>54</v>
      </c>
      <c r="AB171" s="30">
        <f>M171</f>
        <v>50</v>
      </c>
      <c r="AC171" s="30">
        <f>O171</f>
        <v>33</v>
      </c>
      <c r="AD171" s="30">
        <f>Q171</f>
        <v>50</v>
      </c>
      <c r="AE171" s="30">
        <f>S171</f>
        <v>34</v>
      </c>
      <c r="AF171" s="25"/>
    </row>
    <row r="172" spans="1:32">
      <c r="A172" s="71"/>
      <c r="B172" s="72"/>
      <c r="C172" s="73"/>
      <c r="D172" s="74"/>
      <c r="E172" s="75"/>
      <c r="F172" s="76"/>
      <c r="G172" s="77"/>
      <c r="H172" s="78"/>
      <c r="I172" s="75"/>
      <c r="J172" s="76"/>
      <c r="K172" s="77"/>
      <c r="L172" s="74"/>
      <c r="M172" s="75"/>
      <c r="N172" s="76"/>
      <c r="O172" s="77"/>
      <c r="P172" s="74"/>
      <c r="Q172" s="75"/>
      <c r="R172" s="72"/>
      <c r="S172" s="77"/>
      <c r="T172" s="78"/>
      <c r="U172" s="7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9"/>
      <c r="B173" s="72"/>
      <c r="C173" s="77"/>
      <c r="D173" s="76"/>
      <c r="E173" s="77"/>
      <c r="F173" s="76"/>
      <c r="G173" s="77"/>
      <c r="H173" s="72"/>
      <c r="I173" s="77"/>
      <c r="J173" s="76"/>
      <c r="K173" s="77"/>
      <c r="L173" s="76"/>
      <c r="M173" s="77"/>
      <c r="N173" s="76"/>
      <c r="O173" s="77"/>
      <c r="P173" s="76"/>
      <c r="Q173" s="77"/>
      <c r="R173" s="72"/>
      <c r="S173" s="77"/>
      <c r="T173" s="72"/>
      <c r="U173" s="7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9"/>
      <c r="B174" s="80"/>
      <c r="C174" s="81"/>
      <c r="D174" s="76"/>
      <c r="E174" s="75"/>
      <c r="F174" s="76"/>
      <c r="G174" s="77"/>
      <c r="H174" s="78"/>
      <c r="I174" s="75"/>
      <c r="J174" s="76"/>
      <c r="K174" s="77"/>
      <c r="L174" s="74"/>
      <c r="M174" s="75"/>
      <c r="N174" s="76"/>
      <c r="O174" s="77"/>
      <c r="P174" s="74"/>
      <c r="Q174" s="75"/>
      <c r="R174" s="72"/>
      <c r="S174" s="77"/>
      <c r="T174" s="78"/>
      <c r="U174" s="7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71"/>
      <c r="B175" s="72"/>
      <c r="C175" s="73"/>
      <c r="D175" s="74"/>
      <c r="E175" s="75"/>
      <c r="F175" s="76"/>
      <c r="G175" s="77"/>
      <c r="H175" s="78"/>
      <c r="I175" s="75"/>
      <c r="J175" s="76"/>
      <c r="K175" s="77"/>
      <c r="L175" s="74"/>
      <c r="M175" s="75"/>
      <c r="N175" s="76"/>
      <c r="O175" s="77"/>
      <c r="P175" s="74"/>
      <c r="Q175" s="75"/>
      <c r="R175" s="72"/>
      <c r="S175" s="77"/>
      <c r="T175" s="78"/>
      <c r="U175" s="77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9"/>
      <c r="B176" s="72"/>
      <c r="C176" s="77"/>
      <c r="D176" s="76"/>
      <c r="E176" s="77"/>
      <c r="F176" s="76"/>
      <c r="G176" s="77"/>
      <c r="H176" s="72"/>
      <c r="I176" s="77"/>
      <c r="J176" s="76"/>
      <c r="K176" s="77"/>
      <c r="L176" s="76"/>
      <c r="M176" s="77"/>
      <c r="N176" s="76"/>
      <c r="O176" s="77"/>
      <c r="P176" s="76"/>
      <c r="Q176" s="77"/>
      <c r="R176" s="72"/>
      <c r="S176" s="77"/>
      <c r="T176" s="72"/>
      <c r="U176" s="77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79"/>
      <c r="B177" s="80"/>
      <c r="C177" s="81"/>
      <c r="D177" s="76"/>
      <c r="E177" s="75"/>
      <c r="F177" s="76"/>
      <c r="G177" s="77"/>
      <c r="H177" s="78"/>
      <c r="I177" s="75"/>
      <c r="J177" s="76"/>
      <c r="K177" s="77"/>
      <c r="L177" s="74"/>
      <c r="M177" s="75"/>
      <c r="N177" s="76"/>
      <c r="O177" s="77"/>
      <c r="P177" s="74"/>
      <c r="Q177" s="75"/>
      <c r="R177" s="72"/>
      <c r="S177" s="77"/>
      <c r="T177" s="78"/>
      <c r="U177" s="77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71"/>
      <c r="B178" s="72"/>
      <c r="C178" s="73"/>
      <c r="D178" s="74"/>
      <c r="E178" s="75"/>
      <c r="F178" s="76"/>
      <c r="G178" s="77"/>
      <c r="H178" s="78"/>
      <c r="I178" s="75"/>
      <c r="J178" s="76"/>
      <c r="K178" s="77"/>
      <c r="L178" s="74"/>
      <c r="M178" s="75"/>
      <c r="N178" s="76"/>
      <c r="O178" s="77"/>
      <c r="P178" s="74"/>
      <c r="Q178" s="75"/>
      <c r="R178" s="72"/>
      <c r="S178" s="77"/>
      <c r="T178" s="78"/>
      <c r="U178" s="77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79"/>
      <c r="B179" s="80"/>
      <c r="C179" s="81"/>
      <c r="D179" s="76"/>
      <c r="E179" s="75"/>
      <c r="F179" s="76"/>
      <c r="G179" s="77"/>
      <c r="H179" s="78"/>
      <c r="I179" s="75"/>
      <c r="J179" s="76"/>
      <c r="K179" s="77"/>
      <c r="L179" s="74"/>
      <c r="M179" s="75"/>
      <c r="N179" s="76"/>
      <c r="O179" s="77"/>
      <c r="P179" s="74"/>
      <c r="Q179" s="75"/>
      <c r="R179" s="72"/>
      <c r="S179" s="77"/>
      <c r="T179" s="78"/>
      <c r="U179" s="77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71"/>
      <c r="B180" s="72"/>
      <c r="C180" s="73"/>
      <c r="D180" s="74"/>
      <c r="E180" s="75"/>
      <c r="F180" s="76"/>
      <c r="G180" s="77"/>
      <c r="H180" s="78"/>
      <c r="I180" s="75"/>
      <c r="J180" s="76"/>
      <c r="K180" s="77"/>
      <c r="L180" s="74"/>
      <c r="M180" s="75"/>
      <c r="N180" s="76"/>
      <c r="O180" s="77"/>
      <c r="P180" s="74"/>
      <c r="Q180" s="75"/>
      <c r="R180" s="72"/>
      <c r="S180" s="77"/>
      <c r="T180" s="78"/>
      <c r="U180" s="77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24</v>
      </c>
      <c r="Y184" s="12" t="s">
        <v>92</v>
      </c>
      <c r="Z184" s="12" t="s">
        <v>25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>
        <f>IF(特定項目一覧_60!AL10="","",特定項目一覧_60!AL10)</f>
        <v>25.938301663279706</v>
      </c>
      <c r="Y185" s="31">
        <f>IF(特定項目一覧_60!AK10="","",特定項目一覧_60!AK10)</f>
        <v>19.306513671652667</v>
      </c>
      <c r="Z185" s="32">
        <f>IF(特定項目一覧_60!AM10="","",特定項目一覧_60!AM10)</f>
        <v>47.103240142154107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363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64">
        <f>IF(全体項目一覧_60!AN98="","",全体項目一覧_60!AN98)</f>
        <v>93.180803571428569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86"/>
      <c r="B202" s="687"/>
      <c r="C202" s="687"/>
      <c r="D202" s="687"/>
      <c r="E202" s="687"/>
      <c r="F202" s="687"/>
      <c r="G202" s="687"/>
      <c r="H202" s="687"/>
      <c r="I202" s="687"/>
      <c r="J202" s="687"/>
      <c r="K202" s="688"/>
      <c r="L202" s="12" t="s">
        <v>20</v>
      </c>
      <c r="M202" s="709" t="s">
        <v>18</v>
      </c>
      <c r="N202" s="709"/>
      <c r="O202" s="709"/>
      <c r="P202" s="709"/>
      <c r="Q202" s="709"/>
      <c r="R202" s="709"/>
      <c r="S202" s="709"/>
      <c r="T202" s="710" t="str">
        <f>$X$34</f>
        <v>バレーボール指数</v>
      </c>
      <c r="U202" s="710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689"/>
      <c r="B203" s="690"/>
      <c r="C203" s="690"/>
      <c r="D203" s="690"/>
      <c r="E203" s="690"/>
      <c r="F203" s="690"/>
      <c r="G203" s="690"/>
      <c r="H203" s="690"/>
      <c r="I203" s="690"/>
      <c r="J203" s="690"/>
      <c r="K203" s="691"/>
      <c r="L203" s="12" t="s">
        <v>20</v>
      </c>
      <c r="M203" s="711" t="s">
        <v>19</v>
      </c>
      <c r="N203" s="711"/>
      <c r="O203" s="711"/>
      <c r="P203" s="711"/>
      <c r="Q203" s="711"/>
      <c r="R203" s="711"/>
      <c r="S203" s="711"/>
      <c r="T203" s="712">
        <f>X199</f>
        <v>93.180803571428569</v>
      </c>
      <c r="U203" s="713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692" t="str">
        <f>$A$40</f>
        <v>フォーマット作成者　：　Komuro Consulting Group　小室匡史</v>
      </c>
      <c r="B204" s="692"/>
      <c r="C204" s="692"/>
      <c r="D204" s="692"/>
      <c r="E204" s="692"/>
      <c r="F204" s="692"/>
      <c r="G204" s="692"/>
      <c r="H204" s="692"/>
      <c r="I204" s="692"/>
      <c r="J204" s="692"/>
      <c r="K204" s="692"/>
      <c r="L204" s="421" t="s">
        <v>20</v>
      </c>
      <c r="M204" s="714" t="s">
        <v>104</v>
      </c>
      <c r="N204" s="714"/>
      <c r="O204" s="714"/>
      <c r="P204" s="714"/>
      <c r="Q204" s="714"/>
      <c r="R204" s="714"/>
      <c r="S204" s="714"/>
      <c r="T204" s="713"/>
      <c r="U204" s="713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99" t="str">
        <f>$A$1</f>
        <v>●●チームバレーボール体力指数　レーダーチャート</v>
      </c>
      <c r="B206" s="699"/>
      <c r="C206" s="699"/>
      <c r="D206" s="699"/>
      <c r="E206" s="699"/>
      <c r="F206" s="699"/>
      <c r="G206" s="699"/>
      <c r="H206" s="699"/>
      <c r="I206" s="699"/>
      <c r="J206" s="699"/>
      <c r="K206" s="699"/>
      <c r="L206" s="699"/>
      <c r="M206" s="699"/>
      <c r="N206" s="699"/>
      <c r="O206" s="699"/>
      <c r="P206" s="699"/>
      <c r="Q206" s="699"/>
      <c r="R206" s="699"/>
      <c r="S206" s="699"/>
      <c r="T206" s="699"/>
      <c r="U206" s="699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72" t="s">
        <v>10</v>
      </c>
      <c r="B207" s="695" t="str">
        <f>IF(表示変換!B11="","",表示変換!B11)</f>
        <v/>
      </c>
      <c r="C207" s="695"/>
      <c r="D207" s="9"/>
      <c r="E207" s="372" t="s">
        <v>11</v>
      </c>
      <c r="F207" s="696" t="str">
        <f>IF(表示変換!I11="","",表示変換!I11)</f>
        <v/>
      </c>
      <c r="G207" s="696"/>
      <c r="H207" s="373" t="s">
        <v>12</v>
      </c>
      <c r="I207" s="14"/>
      <c r="J207" s="373" t="s">
        <v>13</v>
      </c>
      <c r="K207" s="696" t="str">
        <f>IF(表示変換!J11="","",表示変換!J11)</f>
        <v/>
      </c>
      <c r="L207" s="696"/>
      <c r="M207" s="372" t="s">
        <v>14</v>
      </c>
      <c r="N207" s="6"/>
      <c r="O207" s="695" t="s">
        <v>15</v>
      </c>
      <c r="P207" s="695"/>
      <c r="Q207" s="695" t="str">
        <f>IF(表示変換!H11="","",表示変換!H11)</f>
        <v/>
      </c>
      <c r="R207" s="695"/>
      <c r="S207" s="715" t="str">
        <f>IF(入力!$C$4="","",入力!$C$4)</f>
        <v>2016.01.01</v>
      </c>
      <c r="T207" s="715"/>
      <c r="U207" s="9" t="s">
        <v>98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3" t="s">
        <v>5</v>
      </c>
      <c r="B209" s="706" t="s">
        <v>6</v>
      </c>
      <c r="C209" s="700" t="s">
        <v>0</v>
      </c>
      <c r="D209" s="693" t="s">
        <v>45</v>
      </c>
      <c r="E209" s="694"/>
      <c r="F209" s="693" t="s">
        <v>57</v>
      </c>
      <c r="G209" s="694"/>
      <c r="H209" s="693" t="s">
        <v>378</v>
      </c>
      <c r="I209" s="694"/>
      <c r="J209" s="693" t="s">
        <v>41</v>
      </c>
      <c r="K209" s="694"/>
      <c r="L209" s="697" t="s">
        <v>58</v>
      </c>
      <c r="M209" s="698"/>
      <c r="N209" s="697" t="s">
        <v>59</v>
      </c>
      <c r="O209" s="698"/>
      <c r="P209" s="697" t="s">
        <v>42</v>
      </c>
      <c r="Q209" s="698"/>
      <c r="R209" s="693" t="s">
        <v>46</v>
      </c>
      <c r="S209" s="694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4"/>
      <c r="B210" s="707"/>
      <c r="C210" s="701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05"/>
      <c r="B211" s="708"/>
      <c r="C211" s="702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211</v>
      </c>
      <c r="AA211" s="26" t="s">
        <v>28</v>
      </c>
      <c r="AB211" s="26" t="s">
        <v>73</v>
      </c>
      <c r="AC211" s="26" t="s">
        <v>65</v>
      </c>
      <c r="AD211" s="26" t="s">
        <v>76</v>
      </c>
      <c r="AE211" s="11" t="s">
        <v>75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71"/>
      <c r="B213" s="72"/>
      <c r="C213" s="73"/>
      <c r="D213" s="74"/>
      <c r="E213" s="75"/>
      <c r="F213" s="76"/>
      <c r="G213" s="77"/>
      <c r="H213" s="78"/>
      <c r="I213" s="75"/>
      <c r="J213" s="76"/>
      <c r="K213" s="77"/>
      <c r="L213" s="74"/>
      <c r="M213" s="75"/>
      <c r="N213" s="76"/>
      <c r="O213" s="77"/>
      <c r="P213" s="74"/>
      <c r="Q213" s="75"/>
      <c r="R213" s="72"/>
      <c r="S213" s="77"/>
      <c r="T213" s="78"/>
      <c r="U213" s="7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9"/>
      <c r="B214" s="72"/>
      <c r="C214" s="77"/>
      <c r="D214" s="76"/>
      <c r="E214" s="77"/>
      <c r="F214" s="76"/>
      <c r="G214" s="77"/>
      <c r="H214" s="72"/>
      <c r="I214" s="77"/>
      <c r="J214" s="76"/>
      <c r="K214" s="77"/>
      <c r="L214" s="76"/>
      <c r="M214" s="77"/>
      <c r="N214" s="76"/>
      <c r="O214" s="77"/>
      <c r="P214" s="76"/>
      <c r="Q214" s="77"/>
      <c r="R214" s="72"/>
      <c r="S214" s="77"/>
      <c r="T214" s="72"/>
      <c r="U214" s="7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9"/>
      <c r="B215" s="80"/>
      <c r="C215" s="81"/>
      <c r="D215" s="76"/>
      <c r="E215" s="75"/>
      <c r="F215" s="76"/>
      <c r="G215" s="77"/>
      <c r="H215" s="78"/>
      <c r="I215" s="75"/>
      <c r="J215" s="76"/>
      <c r="K215" s="77"/>
      <c r="L215" s="74"/>
      <c r="M215" s="75"/>
      <c r="N215" s="76"/>
      <c r="O215" s="77"/>
      <c r="P215" s="74"/>
      <c r="Q215" s="75"/>
      <c r="R215" s="72"/>
      <c r="S215" s="77"/>
      <c r="T215" s="78"/>
      <c r="U215" s="7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71"/>
      <c r="B216" s="72"/>
      <c r="C216" s="73"/>
      <c r="D216" s="74"/>
      <c r="E216" s="75"/>
      <c r="F216" s="76"/>
      <c r="G216" s="77"/>
      <c r="H216" s="78"/>
      <c r="I216" s="75"/>
      <c r="J216" s="76"/>
      <c r="K216" s="77"/>
      <c r="L216" s="74"/>
      <c r="M216" s="75"/>
      <c r="N216" s="76"/>
      <c r="O216" s="77"/>
      <c r="P216" s="74"/>
      <c r="Q216" s="75"/>
      <c r="R216" s="72"/>
      <c r="S216" s="77"/>
      <c r="T216" s="78"/>
      <c r="U216" s="77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9"/>
      <c r="B217" s="72"/>
      <c r="C217" s="77"/>
      <c r="D217" s="76"/>
      <c r="E217" s="77"/>
      <c r="F217" s="76"/>
      <c r="G217" s="77"/>
      <c r="H217" s="72"/>
      <c r="I217" s="77"/>
      <c r="J217" s="76"/>
      <c r="K217" s="77"/>
      <c r="L217" s="76"/>
      <c r="M217" s="77"/>
      <c r="N217" s="76"/>
      <c r="O217" s="77"/>
      <c r="P217" s="76"/>
      <c r="Q217" s="77"/>
      <c r="R217" s="72"/>
      <c r="S217" s="77"/>
      <c r="T217" s="72"/>
      <c r="U217" s="77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79"/>
      <c r="B218" s="80"/>
      <c r="C218" s="81"/>
      <c r="D218" s="76"/>
      <c r="E218" s="75"/>
      <c r="F218" s="76"/>
      <c r="G218" s="77"/>
      <c r="H218" s="78"/>
      <c r="I218" s="75"/>
      <c r="J218" s="76"/>
      <c r="K218" s="77"/>
      <c r="L218" s="74"/>
      <c r="M218" s="75"/>
      <c r="N218" s="76"/>
      <c r="O218" s="77"/>
      <c r="P218" s="74"/>
      <c r="Q218" s="75"/>
      <c r="R218" s="72"/>
      <c r="S218" s="77"/>
      <c r="T218" s="78"/>
      <c r="U218" s="77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71"/>
      <c r="B219" s="72"/>
      <c r="C219" s="73"/>
      <c r="D219" s="74"/>
      <c r="E219" s="75"/>
      <c r="F219" s="76"/>
      <c r="G219" s="77"/>
      <c r="H219" s="78"/>
      <c r="I219" s="75"/>
      <c r="J219" s="76"/>
      <c r="K219" s="77"/>
      <c r="L219" s="74"/>
      <c r="M219" s="75"/>
      <c r="N219" s="76"/>
      <c r="O219" s="77"/>
      <c r="P219" s="74"/>
      <c r="Q219" s="75"/>
      <c r="R219" s="72"/>
      <c r="S219" s="77"/>
      <c r="T219" s="78"/>
      <c r="U219" s="77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79"/>
      <c r="B220" s="80"/>
      <c r="C220" s="81"/>
      <c r="D220" s="76"/>
      <c r="E220" s="75"/>
      <c r="F220" s="76"/>
      <c r="G220" s="77"/>
      <c r="H220" s="78"/>
      <c r="I220" s="75"/>
      <c r="J220" s="76"/>
      <c r="K220" s="77"/>
      <c r="L220" s="74"/>
      <c r="M220" s="75"/>
      <c r="N220" s="76"/>
      <c r="O220" s="77"/>
      <c r="P220" s="74"/>
      <c r="Q220" s="75"/>
      <c r="R220" s="72"/>
      <c r="S220" s="77"/>
      <c r="T220" s="78"/>
      <c r="U220" s="77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71"/>
      <c r="B221" s="72"/>
      <c r="C221" s="73"/>
      <c r="D221" s="74"/>
      <c r="E221" s="75"/>
      <c r="F221" s="76"/>
      <c r="G221" s="77"/>
      <c r="H221" s="78"/>
      <c r="I221" s="75"/>
      <c r="J221" s="76"/>
      <c r="K221" s="77"/>
      <c r="L221" s="74"/>
      <c r="M221" s="75"/>
      <c r="N221" s="76"/>
      <c r="O221" s="77"/>
      <c r="P221" s="74"/>
      <c r="Q221" s="75"/>
      <c r="R221" s="72"/>
      <c r="S221" s="77"/>
      <c r="T221" s="78"/>
      <c r="U221" s="77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24</v>
      </c>
      <c r="Y225" s="12" t="s">
        <v>92</v>
      </c>
      <c r="Z225" s="12" t="s">
        <v>25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363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64" t="str">
        <f>IF(全体項目一覧_60!AN99="","",全体項目一覧_60!AN99)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86"/>
      <c r="B243" s="687"/>
      <c r="C243" s="687"/>
      <c r="D243" s="687"/>
      <c r="E243" s="687"/>
      <c r="F243" s="687"/>
      <c r="G243" s="687"/>
      <c r="H243" s="687"/>
      <c r="I243" s="687"/>
      <c r="J243" s="687"/>
      <c r="K243" s="688"/>
      <c r="L243" s="12" t="s">
        <v>20</v>
      </c>
      <c r="M243" s="709" t="s">
        <v>18</v>
      </c>
      <c r="N243" s="709"/>
      <c r="O243" s="709"/>
      <c r="P243" s="709"/>
      <c r="Q243" s="709"/>
      <c r="R243" s="709"/>
      <c r="S243" s="709"/>
      <c r="T243" s="710" t="str">
        <f>$X$34</f>
        <v>バレーボール指数</v>
      </c>
      <c r="U243" s="710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689"/>
      <c r="B244" s="690"/>
      <c r="C244" s="690"/>
      <c r="D244" s="690"/>
      <c r="E244" s="690"/>
      <c r="F244" s="690"/>
      <c r="G244" s="690"/>
      <c r="H244" s="690"/>
      <c r="I244" s="690"/>
      <c r="J244" s="690"/>
      <c r="K244" s="691"/>
      <c r="L244" s="12" t="s">
        <v>20</v>
      </c>
      <c r="M244" s="711" t="s">
        <v>19</v>
      </c>
      <c r="N244" s="711"/>
      <c r="O244" s="711"/>
      <c r="P244" s="711"/>
      <c r="Q244" s="711"/>
      <c r="R244" s="711"/>
      <c r="S244" s="711"/>
      <c r="T244" s="712" t="str">
        <f>X240</f>
        <v/>
      </c>
      <c r="U244" s="713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692" t="str">
        <f>$A$40</f>
        <v>フォーマット作成者　：　Komuro Consulting Group　小室匡史</v>
      </c>
      <c r="B245" s="692"/>
      <c r="C245" s="692"/>
      <c r="D245" s="692"/>
      <c r="E245" s="692"/>
      <c r="F245" s="692"/>
      <c r="G245" s="692"/>
      <c r="H245" s="692"/>
      <c r="I245" s="692"/>
      <c r="J245" s="692"/>
      <c r="K245" s="692"/>
      <c r="L245" s="421" t="s">
        <v>20</v>
      </c>
      <c r="M245" s="714" t="s">
        <v>104</v>
      </c>
      <c r="N245" s="714"/>
      <c r="O245" s="714"/>
      <c r="P245" s="714"/>
      <c r="Q245" s="714"/>
      <c r="R245" s="714"/>
      <c r="S245" s="714"/>
      <c r="T245" s="713"/>
      <c r="U245" s="713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99" t="str">
        <f>$A$1</f>
        <v>●●チームバレーボール体力指数　レーダーチャート</v>
      </c>
      <c r="B247" s="699"/>
      <c r="C247" s="699"/>
      <c r="D247" s="699"/>
      <c r="E247" s="699"/>
      <c r="F247" s="699"/>
      <c r="G247" s="699"/>
      <c r="H247" s="699"/>
      <c r="I247" s="699"/>
      <c r="J247" s="699"/>
      <c r="K247" s="699"/>
      <c r="L247" s="699"/>
      <c r="M247" s="699"/>
      <c r="N247" s="699"/>
      <c r="O247" s="699"/>
      <c r="P247" s="699"/>
      <c r="Q247" s="699"/>
      <c r="R247" s="699"/>
      <c r="S247" s="699"/>
      <c r="T247" s="699"/>
      <c r="U247" s="699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72" t="s">
        <v>10</v>
      </c>
      <c r="B248" s="695" t="str">
        <f>IF(表示変換!B12="","",表示変換!B12)</f>
        <v/>
      </c>
      <c r="C248" s="695"/>
      <c r="D248" s="9"/>
      <c r="E248" s="372" t="s">
        <v>11</v>
      </c>
      <c r="F248" s="696" t="str">
        <f>IF(表示変換!I12="","",表示変換!I12)</f>
        <v/>
      </c>
      <c r="G248" s="696"/>
      <c r="H248" s="373" t="s">
        <v>12</v>
      </c>
      <c r="I248" s="14"/>
      <c r="J248" s="373" t="s">
        <v>13</v>
      </c>
      <c r="K248" s="696" t="str">
        <f>IF(表示変換!J12="","",表示変換!J12)</f>
        <v/>
      </c>
      <c r="L248" s="696"/>
      <c r="M248" s="372" t="s">
        <v>14</v>
      </c>
      <c r="N248" s="6"/>
      <c r="O248" s="695" t="s">
        <v>15</v>
      </c>
      <c r="P248" s="695"/>
      <c r="Q248" s="695" t="str">
        <f>IF(表示変換!H12="","",表示変換!H12)</f>
        <v/>
      </c>
      <c r="R248" s="695"/>
      <c r="S248" s="715" t="str">
        <f>IF(入力!$C$4="","",入力!$C$4)</f>
        <v>2016.01.01</v>
      </c>
      <c r="T248" s="715"/>
      <c r="U248" s="9" t="s">
        <v>98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3" t="s">
        <v>5</v>
      </c>
      <c r="B250" s="706" t="s">
        <v>6</v>
      </c>
      <c r="C250" s="700" t="s">
        <v>0</v>
      </c>
      <c r="D250" s="693" t="s">
        <v>45</v>
      </c>
      <c r="E250" s="694"/>
      <c r="F250" s="693" t="s">
        <v>57</v>
      </c>
      <c r="G250" s="694"/>
      <c r="H250" s="693" t="s">
        <v>378</v>
      </c>
      <c r="I250" s="694"/>
      <c r="J250" s="693" t="s">
        <v>41</v>
      </c>
      <c r="K250" s="694"/>
      <c r="L250" s="697" t="s">
        <v>58</v>
      </c>
      <c r="M250" s="698"/>
      <c r="N250" s="697" t="s">
        <v>59</v>
      </c>
      <c r="O250" s="698"/>
      <c r="P250" s="697" t="s">
        <v>42</v>
      </c>
      <c r="Q250" s="698"/>
      <c r="R250" s="693" t="s">
        <v>46</v>
      </c>
      <c r="S250" s="694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4"/>
      <c r="B251" s="707"/>
      <c r="C251" s="701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05"/>
      <c r="B252" s="708"/>
      <c r="C252" s="702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211</v>
      </c>
      <c r="AA252" s="26" t="s">
        <v>28</v>
      </c>
      <c r="AB252" s="26" t="s">
        <v>73</v>
      </c>
      <c r="AC252" s="26" t="s">
        <v>65</v>
      </c>
      <c r="AD252" s="26" t="s">
        <v>76</v>
      </c>
      <c r="AE252" s="11" t="s">
        <v>75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71"/>
      <c r="B254" s="72"/>
      <c r="C254" s="73"/>
      <c r="D254" s="74"/>
      <c r="E254" s="75"/>
      <c r="F254" s="76"/>
      <c r="G254" s="77"/>
      <c r="H254" s="78"/>
      <c r="I254" s="75"/>
      <c r="J254" s="76"/>
      <c r="K254" s="77"/>
      <c r="L254" s="74"/>
      <c r="M254" s="75"/>
      <c r="N254" s="76"/>
      <c r="O254" s="77"/>
      <c r="P254" s="74"/>
      <c r="Q254" s="75"/>
      <c r="R254" s="72"/>
      <c r="S254" s="77"/>
      <c r="T254" s="78"/>
      <c r="U254" s="7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9"/>
      <c r="B255" s="72"/>
      <c r="C255" s="77"/>
      <c r="D255" s="76"/>
      <c r="E255" s="77"/>
      <c r="F255" s="76"/>
      <c r="G255" s="77"/>
      <c r="H255" s="72"/>
      <c r="I255" s="77"/>
      <c r="J255" s="76"/>
      <c r="K255" s="77"/>
      <c r="L255" s="76"/>
      <c r="M255" s="77"/>
      <c r="N255" s="76"/>
      <c r="O255" s="77"/>
      <c r="P255" s="76"/>
      <c r="Q255" s="77"/>
      <c r="R255" s="72"/>
      <c r="S255" s="77"/>
      <c r="T255" s="72"/>
      <c r="U255" s="7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9"/>
      <c r="B256" s="80"/>
      <c r="C256" s="81"/>
      <c r="D256" s="76"/>
      <c r="E256" s="75"/>
      <c r="F256" s="76"/>
      <c r="G256" s="77"/>
      <c r="H256" s="78"/>
      <c r="I256" s="75"/>
      <c r="J256" s="76"/>
      <c r="K256" s="77"/>
      <c r="L256" s="74"/>
      <c r="M256" s="75"/>
      <c r="N256" s="76"/>
      <c r="O256" s="77"/>
      <c r="P256" s="74"/>
      <c r="Q256" s="75"/>
      <c r="R256" s="72"/>
      <c r="S256" s="77"/>
      <c r="T256" s="78"/>
      <c r="U256" s="7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71"/>
      <c r="B257" s="72"/>
      <c r="C257" s="73"/>
      <c r="D257" s="74"/>
      <c r="E257" s="75"/>
      <c r="F257" s="76"/>
      <c r="G257" s="77"/>
      <c r="H257" s="78"/>
      <c r="I257" s="75"/>
      <c r="J257" s="76"/>
      <c r="K257" s="77"/>
      <c r="L257" s="74"/>
      <c r="M257" s="75"/>
      <c r="N257" s="76"/>
      <c r="O257" s="77"/>
      <c r="P257" s="74"/>
      <c r="Q257" s="75"/>
      <c r="R257" s="72"/>
      <c r="S257" s="77"/>
      <c r="T257" s="78"/>
      <c r="U257" s="77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9"/>
      <c r="B258" s="72"/>
      <c r="C258" s="77"/>
      <c r="D258" s="76"/>
      <c r="E258" s="77"/>
      <c r="F258" s="76"/>
      <c r="G258" s="77"/>
      <c r="H258" s="72"/>
      <c r="I258" s="77"/>
      <c r="J258" s="76"/>
      <c r="K258" s="77"/>
      <c r="L258" s="76"/>
      <c r="M258" s="77"/>
      <c r="N258" s="76"/>
      <c r="O258" s="77"/>
      <c r="P258" s="76"/>
      <c r="Q258" s="77"/>
      <c r="R258" s="72"/>
      <c r="S258" s="77"/>
      <c r="T258" s="72"/>
      <c r="U258" s="77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79"/>
      <c r="B259" s="80"/>
      <c r="C259" s="81"/>
      <c r="D259" s="76"/>
      <c r="E259" s="75"/>
      <c r="F259" s="76"/>
      <c r="G259" s="77"/>
      <c r="H259" s="78"/>
      <c r="I259" s="75"/>
      <c r="J259" s="76"/>
      <c r="K259" s="77"/>
      <c r="L259" s="74"/>
      <c r="M259" s="75"/>
      <c r="N259" s="76"/>
      <c r="O259" s="77"/>
      <c r="P259" s="74"/>
      <c r="Q259" s="75"/>
      <c r="R259" s="72"/>
      <c r="S259" s="77"/>
      <c r="T259" s="78"/>
      <c r="U259" s="77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71"/>
      <c r="B260" s="72"/>
      <c r="C260" s="73"/>
      <c r="D260" s="74"/>
      <c r="E260" s="75"/>
      <c r="F260" s="76"/>
      <c r="G260" s="77"/>
      <c r="H260" s="78"/>
      <c r="I260" s="75"/>
      <c r="J260" s="76"/>
      <c r="K260" s="77"/>
      <c r="L260" s="74"/>
      <c r="M260" s="75"/>
      <c r="N260" s="76"/>
      <c r="O260" s="77"/>
      <c r="P260" s="74"/>
      <c r="Q260" s="75"/>
      <c r="R260" s="72"/>
      <c r="S260" s="77"/>
      <c r="T260" s="78"/>
      <c r="U260" s="77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79"/>
      <c r="B261" s="80"/>
      <c r="C261" s="81"/>
      <c r="D261" s="76"/>
      <c r="E261" s="75"/>
      <c r="F261" s="76"/>
      <c r="G261" s="77"/>
      <c r="H261" s="78"/>
      <c r="I261" s="75"/>
      <c r="J261" s="76"/>
      <c r="K261" s="77"/>
      <c r="L261" s="74"/>
      <c r="M261" s="75"/>
      <c r="N261" s="76"/>
      <c r="O261" s="77"/>
      <c r="P261" s="74"/>
      <c r="Q261" s="75"/>
      <c r="R261" s="72"/>
      <c r="S261" s="77"/>
      <c r="T261" s="78"/>
      <c r="U261" s="77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71"/>
      <c r="B262" s="72"/>
      <c r="C262" s="73"/>
      <c r="D262" s="74"/>
      <c r="E262" s="75"/>
      <c r="F262" s="76"/>
      <c r="G262" s="77"/>
      <c r="H262" s="78"/>
      <c r="I262" s="75"/>
      <c r="J262" s="76"/>
      <c r="K262" s="77"/>
      <c r="L262" s="74"/>
      <c r="M262" s="75"/>
      <c r="N262" s="76"/>
      <c r="O262" s="77"/>
      <c r="P262" s="74"/>
      <c r="Q262" s="75"/>
      <c r="R262" s="72"/>
      <c r="S262" s="77"/>
      <c r="T262" s="78"/>
      <c r="U262" s="77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24</v>
      </c>
      <c r="Y266" s="12" t="s">
        <v>92</v>
      </c>
      <c r="Z266" s="12" t="s">
        <v>25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363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64" t="str">
        <f>IF(全体項目一覧_60!AN100="","",全体項目一覧_60!AN100)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86"/>
      <c r="B284" s="687"/>
      <c r="C284" s="687"/>
      <c r="D284" s="687"/>
      <c r="E284" s="687"/>
      <c r="F284" s="687"/>
      <c r="G284" s="687"/>
      <c r="H284" s="687"/>
      <c r="I284" s="687"/>
      <c r="J284" s="687"/>
      <c r="K284" s="688"/>
      <c r="L284" s="12" t="s">
        <v>20</v>
      </c>
      <c r="M284" s="709" t="s">
        <v>18</v>
      </c>
      <c r="N284" s="709"/>
      <c r="O284" s="709"/>
      <c r="P284" s="709"/>
      <c r="Q284" s="709"/>
      <c r="R284" s="709"/>
      <c r="S284" s="709"/>
      <c r="T284" s="710" t="str">
        <f>$X$34</f>
        <v>バレーボール指数</v>
      </c>
      <c r="U284" s="710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689"/>
      <c r="B285" s="690"/>
      <c r="C285" s="690"/>
      <c r="D285" s="690"/>
      <c r="E285" s="690"/>
      <c r="F285" s="690"/>
      <c r="G285" s="690"/>
      <c r="H285" s="690"/>
      <c r="I285" s="690"/>
      <c r="J285" s="690"/>
      <c r="K285" s="691"/>
      <c r="L285" s="12" t="s">
        <v>20</v>
      </c>
      <c r="M285" s="711" t="s">
        <v>19</v>
      </c>
      <c r="N285" s="711"/>
      <c r="O285" s="711"/>
      <c r="P285" s="711"/>
      <c r="Q285" s="711"/>
      <c r="R285" s="711"/>
      <c r="S285" s="711"/>
      <c r="T285" s="712" t="str">
        <f>X281</f>
        <v/>
      </c>
      <c r="U285" s="713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692" t="str">
        <f>$A$40</f>
        <v>フォーマット作成者　：　Komuro Consulting Group　小室匡史</v>
      </c>
      <c r="B286" s="692"/>
      <c r="C286" s="692"/>
      <c r="D286" s="692"/>
      <c r="E286" s="692"/>
      <c r="F286" s="692"/>
      <c r="G286" s="692"/>
      <c r="H286" s="692"/>
      <c r="I286" s="692"/>
      <c r="J286" s="692"/>
      <c r="K286" s="692"/>
      <c r="L286" s="421" t="s">
        <v>20</v>
      </c>
      <c r="M286" s="714" t="s">
        <v>104</v>
      </c>
      <c r="N286" s="714"/>
      <c r="O286" s="714"/>
      <c r="P286" s="714"/>
      <c r="Q286" s="714"/>
      <c r="R286" s="714"/>
      <c r="S286" s="714"/>
      <c r="T286" s="713"/>
      <c r="U286" s="713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99" t="str">
        <f>$A$1</f>
        <v>●●チームバレーボール体力指数　レーダーチャート</v>
      </c>
      <c r="B288" s="699"/>
      <c r="C288" s="699"/>
      <c r="D288" s="699"/>
      <c r="E288" s="699"/>
      <c r="F288" s="699"/>
      <c r="G288" s="699"/>
      <c r="H288" s="699"/>
      <c r="I288" s="699"/>
      <c r="J288" s="699"/>
      <c r="K288" s="699"/>
      <c r="L288" s="699"/>
      <c r="M288" s="699"/>
      <c r="N288" s="699"/>
      <c r="O288" s="699"/>
      <c r="P288" s="699"/>
      <c r="Q288" s="699"/>
      <c r="R288" s="699"/>
      <c r="S288" s="699"/>
      <c r="T288" s="699"/>
      <c r="U288" s="699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72" t="s">
        <v>10</v>
      </c>
      <c r="B289" s="695" t="str">
        <f>IF(表示変換!B13="","",表示変換!B13)</f>
        <v/>
      </c>
      <c r="C289" s="695"/>
      <c r="D289" s="9"/>
      <c r="E289" s="372" t="s">
        <v>11</v>
      </c>
      <c r="F289" s="696" t="str">
        <f>IF(表示変換!I13="","",表示変換!I13)</f>
        <v/>
      </c>
      <c r="G289" s="696"/>
      <c r="H289" s="373" t="s">
        <v>12</v>
      </c>
      <c r="I289" s="14"/>
      <c r="J289" s="373" t="s">
        <v>13</v>
      </c>
      <c r="K289" s="696" t="str">
        <f>IF(表示変換!J13="","",表示変換!J13)</f>
        <v/>
      </c>
      <c r="L289" s="696"/>
      <c r="M289" s="372" t="s">
        <v>14</v>
      </c>
      <c r="N289" s="6"/>
      <c r="O289" s="695" t="s">
        <v>15</v>
      </c>
      <c r="P289" s="695"/>
      <c r="Q289" s="695" t="str">
        <f>IF(表示変換!H13="","",表示変換!H13)</f>
        <v/>
      </c>
      <c r="R289" s="695"/>
      <c r="S289" s="715" t="str">
        <f>IF(入力!$C$4="","",入力!$C$4)</f>
        <v>2016.01.01</v>
      </c>
      <c r="T289" s="715"/>
      <c r="U289" s="9" t="s">
        <v>98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3" t="s">
        <v>5</v>
      </c>
      <c r="B291" s="706" t="s">
        <v>6</v>
      </c>
      <c r="C291" s="700" t="s">
        <v>0</v>
      </c>
      <c r="D291" s="693" t="s">
        <v>45</v>
      </c>
      <c r="E291" s="694"/>
      <c r="F291" s="693" t="s">
        <v>57</v>
      </c>
      <c r="G291" s="694"/>
      <c r="H291" s="693" t="s">
        <v>378</v>
      </c>
      <c r="I291" s="694"/>
      <c r="J291" s="693" t="s">
        <v>41</v>
      </c>
      <c r="K291" s="694"/>
      <c r="L291" s="697" t="s">
        <v>58</v>
      </c>
      <c r="M291" s="698"/>
      <c r="N291" s="697" t="s">
        <v>59</v>
      </c>
      <c r="O291" s="698"/>
      <c r="P291" s="697" t="s">
        <v>42</v>
      </c>
      <c r="Q291" s="698"/>
      <c r="R291" s="693" t="s">
        <v>46</v>
      </c>
      <c r="S291" s="694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4"/>
      <c r="B292" s="707"/>
      <c r="C292" s="701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05"/>
      <c r="B293" s="708"/>
      <c r="C293" s="702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211</v>
      </c>
      <c r="AA293" s="26" t="s">
        <v>28</v>
      </c>
      <c r="AB293" s="26" t="s">
        <v>73</v>
      </c>
      <c r="AC293" s="26" t="s">
        <v>65</v>
      </c>
      <c r="AD293" s="26" t="s">
        <v>76</v>
      </c>
      <c r="AE293" s="11" t="s">
        <v>75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71"/>
      <c r="B295" s="72"/>
      <c r="C295" s="73"/>
      <c r="D295" s="74"/>
      <c r="E295" s="75"/>
      <c r="F295" s="76"/>
      <c r="G295" s="77"/>
      <c r="H295" s="78"/>
      <c r="I295" s="75"/>
      <c r="J295" s="76"/>
      <c r="K295" s="77"/>
      <c r="L295" s="74"/>
      <c r="M295" s="75"/>
      <c r="N295" s="76"/>
      <c r="O295" s="77"/>
      <c r="P295" s="74"/>
      <c r="Q295" s="75"/>
      <c r="R295" s="72"/>
      <c r="S295" s="77"/>
      <c r="T295" s="78"/>
      <c r="U295" s="7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9"/>
      <c r="B296" s="72"/>
      <c r="C296" s="77"/>
      <c r="D296" s="76"/>
      <c r="E296" s="77"/>
      <c r="F296" s="76"/>
      <c r="G296" s="77"/>
      <c r="H296" s="72"/>
      <c r="I296" s="77"/>
      <c r="J296" s="76"/>
      <c r="K296" s="77"/>
      <c r="L296" s="76"/>
      <c r="M296" s="77"/>
      <c r="N296" s="76"/>
      <c r="O296" s="77"/>
      <c r="P296" s="76"/>
      <c r="Q296" s="77"/>
      <c r="R296" s="72"/>
      <c r="S296" s="77"/>
      <c r="T296" s="72"/>
      <c r="U296" s="7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9"/>
      <c r="B297" s="80"/>
      <c r="C297" s="81"/>
      <c r="D297" s="76"/>
      <c r="E297" s="75"/>
      <c r="F297" s="76"/>
      <c r="G297" s="77"/>
      <c r="H297" s="78"/>
      <c r="I297" s="75"/>
      <c r="J297" s="76"/>
      <c r="K297" s="77"/>
      <c r="L297" s="74"/>
      <c r="M297" s="75"/>
      <c r="N297" s="76"/>
      <c r="O297" s="77"/>
      <c r="P297" s="74"/>
      <c r="Q297" s="75"/>
      <c r="R297" s="72"/>
      <c r="S297" s="77"/>
      <c r="T297" s="78"/>
      <c r="U297" s="7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71"/>
      <c r="B298" s="72"/>
      <c r="C298" s="73"/>
      <c r="D298" s="74"/>
      <c r="E298" s="75"/>
      <c r="F298" s="76"/>
      <c r="G298" s="77"/>
      <c r="H298" s="78"/>
      <c r="I298" s="75"/>
      <c r="J298" s="76"/>
      <c r="K298" s="77"/>
      <c r="L298" s="74"/>
      <c r="M298" s="75"/>
      <c r="N298" s="76"/>
      <c r="O298" s="77"/>
      <c r="P298" s="74"/>
      <c r="Q298" s="75"/>
      <c r="R298" s="72"/>
      <c r="S298" s="77"/>
      <c r="T298" s="78"/>
      <c r="U298" s="77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9"/>
      <c r="B299" s="72"/>
      <c r="C299" s="77"/>
      <c r="D299" s="76"/>
      <c r="E299" s="77"/>
      <c r="F299" s="76"/>
      <c r="G299" s="77"/>
      <c r="H299" s="72"/>
      <c r="I299" s="77"/>
      <c r="J299" s="76"/>
      <c r="K299" s="77"/>
      <c r="L299" s="76"/>
      <c r="M299" s="77"/>
      <c r="N299" s="76"/>
      <c r="O299" s="77"/>
      <c r="P299" s="76"/>
      <c r="Q299" s="77"/>
      <c r="R299" s="72"/>
      <c r="S299" s="77"/>
      <c r="T299" s="72"/>
      <c r="U299" s="77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79"/>
      <c r="B300" s="80"/>
      <c r="C300" s="81"/>
      <c r="D300" s="76"/>
      <c r="E300" s="75"/>
      <c r="F300" s="76"/>
      <c r="G300" s="77"/>
      <c r="H300" s="78"/>
      <c r="I300" s="75"/>
      <c r="J300" s="76"/>
      <c r="K300" s="77"/>
      <c r="L300" s="74"/>
      <c r="M300" s="75"/>
      <c r="N300" s="76"/>
      <c r="O300" s="77"/>
      <c r="P300" s="74"/>
      <c r="Q300" s="75"/>
      <c r="R300" s="72"/>
      <c r="S300" s="77"/>
      <c r="T300" s="78"/>
      <c r="U300" s="77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71"/>
      <c r="B301" s="72"/>
      <c r="C301" s="73"/>
      <c r="D301" s="74"/>
      <c r="E301" s="75"/>
      <c r="F301" s="76"/>
      <c r="G301" s="77"/>
      <c r="H301" s="78"/>
      <c r="I301" s="75"/>
      <c r="J301" s="76"/>
      <c r="K301" s="77"/>
      <c r="L301" s="74"/>
      <c r="M301" s="75"/>
      <c r="N301" s="76"/>
      <c r="O301" s="77"/>
      <c r="P301" s="74"/>
      <c r="Q301" s="75"/>
      <c r="R301" s="72"/>
      <c r="S301" s="77"/>
      <c r="T301" s="78"/>
      <c r="U301" s="77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79"/>
      <c r="B302" s="80"/>
      <c r="C302" s="81"/>
      <c r="D302" s="76"/>
      <c r="E302" s="75"/>
      <c r="F302" s="76"/>
      <c r="G302" s="77"/>
      <c r="H302" s="78"/>
      <c r="I302" s="75"/>
      <c r="J302" s="76"/>
      <c r="K302" s="77"/>
      <c r="L302" s="74"/>
      <c r="M302" s="75"/>
      <c r="N302" s="76"/>
      <c r="O302" s="77"/>
      <c r="P302" s="74"/>
      <c r="Q302" s="75"/>
      <c r="R302" s="72"/>
      <c r="S302" s="77"/>
      <c r="T302" s="78"/>
      <c r="U302" s="77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71"/>
      <c r="B303" s="72"/>
      <c r="C303" s="73"/>
      <c r="D303" s="74"/>
      <c r="E303" s="75"/>
      <c r="F303" s="76"/>
      <c r="G303" s="77"/>
      <c r="H303" s="78"/>
      <c r="I303" s="75"/>
      <c r="J303" s="76"/>
      <c r="K303" s="77"/>
      <c r="L303" s="74"/>
      <c r="M303" s="75"/>
      <c r="N303" s="76"/>
      <c r="O303" s="77"/>
      <c r="P303" s="74"/>
      <c r="Q303" s="75"/>
      <c r="R303" s="72"/>
      <c r="S303" s="77"/>
      <c r="T303" s="78"/>
      <c r="U303" s="77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24</v>
      </c>
      <c r="Y307" s="12" t="s">
        <v>92</v>
      </c>
      <c r="Z307" s="12" t="s">
        <v>25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363</v>
      </c>
      <c r="Y321" s="25"/>
      <c r="Z321" s="25"/>
      <c r="AA321" s="25"/>
      <c r="AB321" s="25"/>
      <c r="AC321" s="25"/>
      <c r="AD321" s="25"/>
      <c r="AE321" s="25"/>
    </row>
    <row r="322" spans="1:31">
      <c r="X322" s="464" t="str">
        <f>IF(全体項目一覧_60!AN101="","",全体項目一覧_60!AN101)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86"/>
      <c r="B325" s="687"/>
      <c r="C325" s="687"/>
      <c r="D325" s="687"/>
      <c r="E325" s="687"/>
      <c r="F325" s="687"/>
      <c r="G325" s="687"/>
      <c r="H325" s="687"/>
      <c r="I325" s="687"/>
      <c r="J325" s="687"/>
      <c r="K325" s="688"/>
      <c r="L325" s="12" t="s">
        <v>20</v>
      </c>
      <c r="M325" s="709" t="s">
        <v>18</v>
      </c>
      <c r="N325" s="709"/>
      <c r="O325" s="709"/>
      <c r="P325" s="709"/>
      <c r="Q325" s="709"/>
      <c r="R325" s="709"/>
      <c r="S325" s="709"/>
      <c r="T325" s="710" t="str">
        <f>$X$34</f>
        <v>バレーボール指数</v>
      </c>
      <c r="U325" s="710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689"/>
      <c r="B326" s="690"/>
      <c r="C326" s="690"/>
      <c r="D326" s="690"/>
      <c r="E326" s="690"/>
      <c r="F326" s="690"/>
      <c r="G326" s="690"/>
      <c r="H326" s="690"/>
      <c r="I326" s="690"/>
      <c r="J326" s="690"/>
      <c r="K326" s="691"/>
      <c r="L326" s="12" t="s">
        <v>20</v>
      </c>
      <c r="M326" s="711" t="s">
        <v>19</v>
      </c>
      <c r="N326" s="711"/>
      <c r="O326" s="711"/>
      <c r="P326" s="711"/>
      <c r="Q326" s="711"/>
      <c r="R326" s="711"/>
      <c r="S326" s="711"/>
      <c r="T326" s="712" t="str">
        <f>X322</f>
        <v/>
      </c>
      <c r="U326" s="713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692" t="str">
        <f>$A$40</f>
        <v>フォーマット作成者　：　Komuro Consulting Group　小室匡史</v>
      </c>
      <c r="B327" s="692"/>
      <c r="C327" s="692"/>
      <c r="D327" s="692"/>
      <c r="E327" s="692"/>
      <c r="F327" s="692"/>
      <c r="G327" s="692"/>
      <c r="H327" s="692"/>
      <c r="I327" s="692"/>
      <c r="J327" s="692"/>
      <c r="K327" s="692"/>
      <c r="L327" s="421" t="s">
        <v>20</v>
      </c>
      <c r="M327" s="714" t="s">
        <v>104</v>
      </c>
      <c r="N327" s="714"/>
      <c r="O327" s="714"/>
      <c r="P327" s="714"/>
      <c r="Q327" s="714"/>
      <c r="R327" s="714"/>
      <c r="S327" s="714"/>
      <c r="T327" s="713"/>
      <c r="U327" s="713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99" t="str">
        <f>$A$1</f>
        <v>●●チームバレーボール体力指数　レーダーチャート</v>
      </c>
      <c r="B329" s="699"/>
      <c r="C329" s="699"/>
      <c r="D329" s="699"/>
      <c r="E329" s="699"/>
      <c r="F329" s="699"/>
      <c r="G329" s="699"/>
      <c r="H329" s="699"/>
      <c r="I329" s="699"/>
      <c r="J329" s="699"/>
      <c r="K329" s="699"/>
      <c r="L329" s="699"/>
      <c r="M329" s="699"/>
      <c r="N329" s="699"/>
      <c r="O329" s="699"/>
      <c r="P329" s="699"/>
      <c r="Q329" s="699"/>
      <c r="R329" s="699"/>
      <c r="S329" s="699"/>
      <c r="T329" s="699"/>
      <c r="U329" s="699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72" t="s">
        <v>10</v>
      </c>
      <c r="B330" s="695" t="str">
        <f>IF(表示変換!B14="","",表示変換!B14)</f>
        <v/>
      </c>
      <c r="C330" s="695"/>
      <c r="D330" s="9"/>
      <c r="E330" s="372" t="s">
        <v>11</v>
      </c>
      <c r="F330" s="696" t="str">
        <f>IF(表示変換!I14="","",表示変換!I14)</f>
        <v/>
      </c>
      <c r="G330" s="696"/>
      <c r="H330" s="373" t="s">
        <v>12</v>
      </c>
      <c r="I330" s="14"/>
      <c r="J330" s="373" t="s">
        <v>13</v>
      </c>
      <c r="K330" s="696" t="str">
        <f>IF(表示変換!J14="","",表示変換!J14)</f>
        <v/>
      </c>
      <c r="L330" s="696"/>
      <c r="M330" s="372" t="s">
        <v>14</v>
      </c>
      <c r="N330" s="6"/>
      <c r="O330" s="695" t="s">
        <v>15</v>
      </c>
      <c r="P330" s="695"/>
      <c r="Q330" s="695" t="str">
        <f>IF(表示変換!H14="","",表示変換!H14)</f>
        <v/>
      </c>
      <c r="R330" s="695"/>
      <c r="S330" s="715" t="str">
        <f>IF(入力!$C$4="","",入力!$C$4)</f>
        <v>2016.01.01</v>
      </c>
      <c r="T330" s="715"/>
      <c r="U330" s="9" t="s">
        <v>98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3" t="s">
        <v>5</v>
      </c>
      <c r="B332" s="706" t="s">
        <v>6</v>
      </c>
      <c r="C332" s="700" t="s">
        <v>0</v>
      </c>
      <c r="D332" s="693" t="s">
        <v>45</v>
      </c>
      <c r="E332" s="694"/>
      <c r="F332" s="693" t="s">
        <v>57</v>
      </c>
      <c r="G332" s="694"/>
      <c r="H332" s="693" t="s">
        <v>378</v>
      </c>
      <c r="I332" s="694"/>
      <c r="J332" s="693" t="s">
        <v>41</v>
      </c>
      <c r="K332" s="694"/>
      <c r="L332" s="697" t="s">
        <v>58</v>
      </c>
      <c r="M332" s="698"/>
      <c r="N332" s="697" t="s">
        <v>59</v>
      </c>
      <c r="O332" s="698"/>
      <c r="P332" s="697" t="s">
        <v>42</v>
      </c>
      <c r="Q332" s="698"/>
      <c r="R332" s="693" t="s">
        <v>46</v>
      </c>
      <c r="S332" s="694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4"/>
      <c r="B333" s="707"/>
      <c r="C333" s="701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05"/>
      <c r="B334" s="708"/>
      <c r="C334" s="702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211</v>
      </c>
      <c r="AA334" s="26" t="s">
        <v>28</v>
      </c>
      <c r="AB334" s="26" t="s">
        <v>73</v>
      </c>
      <c r="AC334" s="26" t="s">
        <v>65</v>
      </c>
      <c r="AD334" s="26" t="s">
        <v>76</v>
      </c>
      <c r="AE334" s="11" t="s">
        <v>75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71"/>
      <c r="B336" s="72"/>
      <c r="C336" s="73"/>
      <c r="D336" s="74"/>
      <c r="E336" s="75"/>
      <c r="F336" s="76"/>
      <c r="G336" s="77"/>
      <c r="H336" s="78"/>
      <c r="I336" s="75"/>
      <c r="J336" s="76"/>
      <c r="K336" s="77"/>
      <c r="L336" s="74"/>
      <c r="M336" s="75"/>
      <c r="N336" s="76"/>
      <c r="O336" s="77"/>
      <c r="P336" s="74"/>
      <c r="Q336" s="75"/>
      <c r="R336" s="72"/>
      <c r="S336" s="77"/>
      <c r="T336" s="78"/>
      <c r="U336" s="7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9"/>
      <c r="B337" s="72"/>
      <c r="C337" s="77"/>
      <c r="D337" s="76"/>
      <c r="E337" s="77"/>
      <c r="F337" s="76"/>
      <c r="G337" s="77"/>
      <c r="H337" s="72"/>
      <c r="I337" s="77"/>
      <c r="J337" s="76"/>
      <c r="K337" s="77"/>
      <c r="L337" s="76"/>
      <c r="M337" s="77"/>
      <c r="N337" s="76"/>
      <c r="O337" s="77"/>
      <c r="P337" s="76"/>
      <c r="Q337" s="77"/>
      <c r="R337" s="72"/>
      <c r="S337" s="77"/>
      <c r="T337" s="72"/>
      <c r="U337" s="7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9"/>
      <c r="B338" s="80"/>
      <c r="C338" s="81"/>
      <c r="D338" s="76"/>
      <c r="E338" s="75"/>
      <c r="F338" s="76"/>
      <c r="G338" s="77"/>
      <c r="H338" s="78"/>
      <c r="I338" s="75"/>
      <c r="J338" s="76"/>
      <c r="K338" s="77"/>
      <c r="L338" s="74"/>
      <c r="M338" s="75"/>
      <c r="N338" s="76"/>
      <c r="O338" s="77"/>
      <c r="P338" s="74"/>
      <c r="Q338" s="75"/>
      <c r="R338" s="72"/>
      <c r="S338" s="77"/>
      <c r="T338" s="78"/>
      <c r="U338" s="7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71"/>
      <c r="B339" s="72"/>
      <c r="C339" s="73"/>
      <c r="D339" s="74"/>
      <c r="E339" s="75"/>
      <c r="F339" s="76"/>
      <c r="G339" s="77"/>
      <c r="H339" s="78"/>
      <c r="I339" s="75"/>
      <c r="J339" s="76"/>
      <c r="K339" s="77"/>
      <c r="L339" s="74"/>
      <c r="M339" s="75"/>
      <c r="N339" s="76"/>
      <c r="O339" s="77"/>
      <c r="P339" s="74"/>
      <c r="Q339" s="75"/>
      <c r="R339" s="72"/>
      <c r="S339" s="77"/>
      <c r="T339" s="78"/>
      <c r="U339" s="77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9"/>
      <c r="B340" s="72"/>
      <c r="C340" s="77"/>
      <c r="D340" s="76"/>
      <c r="E340" s="77"/>
      <c r="F340" s="76"/>
      <c r="G340" s="77"/>
      <c r="H340" s="72"/>
      <c r="I340" s="77"/>
      <c r="J340" s="76"/>
      <c r="K340" s="77"/>
      <c r="L340" s="76"/>
      <c r="M340" s="77"/>
      <c r="N340" s="76"/>
      <c r="O340" s="77"/>
      <c r="P340" s="76"/>
      <c r="Q340" s="77"/>
      <c r="R340" s="72"/>
      <c r="S340" s="77"/>
      <c r="T340" s="72"/>
      <c r="U340" s="77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79"/>
      <c r="B341" s="80"/>
      <c r="C341" s="81"/>
      <c r="D341" s="76"/>
      <c r="E341" s="75"/>
      <c r="F341" s="76"/>
      <c r="G341" s="77"/>
      <c r="H341" s="78"/>
      <c r="I341" s="75"/>
      <c r="J341" s="76"/>
      <c r="K341" s="77"/>
      <c r="L341" s="74"/>
      <c r="M341" s="75"/>
      <c r="N341" s="76"/>
      <c r="O341" s="77"/>
      <c r="P341" s="74"/>
      <c r="Q341" s="75"/>
      <c r="R341" s="72"/>
      <c r="S341" s="77"/>
      <c r="T341" s="78"/>
      <c r="U341" s="77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71"/>
      <c r="B342" s="72"/>
      <c r="C342" s="73"/>
      <c r="D342" s="74"/>
      <c r="E342" s="75"/>
      <c r="F342" s="76"/>
      <c r="G342" s="77"/>
      <c r="H342" s="78"/>
      <c r="I342" s="75"/>
      <c r="J342" s="76"/>
      <c r="K342" s="77"/>
      <c r="L342" s="74"/>
      <c r="M342" s="75"/>
      <c r="N342" s="76"/>
      <c r="O342" s="77"/>
      <c r="P342" s="74"/>
      <c r="Q342" s="75"/>
      <c r="R342" s="72"/>
      <c r="S342" s="77"/>
      <c r="T342" s="78"/>
      <c r="U342" s="77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79"/>
      <c r="B343" s="80"/>
      <c r="C343" s="81"/>
      <c r="D343" s="76"/>
      <c r="E343" s="75"/>
      <c r="F343" s="76"/>
      <c r="G343" s="77"/>
      <c r="H343" s="78"/>
      <c r="I343" s="75"/>
      <c r="J343" s="76"/>
      <c r="K343" s="77"/>
      <c r="L343" s="74"/>
      <c r="M343" s="75"/>
      <c r="N343" s="76"/>
      <c r="O343" s="77"/>
      <c r="P343" s="74"/>
      <c r="Q343" s="75"/>
      <c r="R343" s="72"/>
      <c r="S343" s="77"/>
      <c r="T343" s="78"/>
      <c r="U343" s="77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71"/>
      <c r="B344" s="72"/>
      <c r="C344" s="73"/>
      <c r="D344" s="74"/>
      <c r="E344" s="75"/>
      <c r="F344" s="76"/>
      <c r="G344" s="77"/>
      <c r="H344" s="78"/>
      <c r="I344" s="75"/>
      <c r="J344" s="76"/>
      <c r="K344" s="77"/>
      <c r="L344" s="74"/>
      <c r="M344" s="75"/>
      <c r="N344" s="76"/>
      <c r="O344" s="77"/>
      <c r="P344" s="74"/>
      <c r="Q344" s="75"/>
      <c r="R344" s="72"/>
      <c r="S344" s="77"/>
      <c r="T344" s="78"/>
      <c r="U344" s="77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24</v>
      </c>
      <c r="Y348" s="12" t="s">
        <v>92</v>
      </c>
      <c r="Z348" s="12" t="s">
        <v>25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363</v>
      </c>
      <c r="Y362" s="25"/>
      <c r="Z362" s="25"/>
      <c r="AA362" s="25"/>
      <c r="AB362" s="25"/>
      <c r="AC362" s="25"/>
      <c r="AD362" s="25"/>
      <c r="AE362" s="25"/>
    </row>
    <row r="363" spans="1:31">
      <c r="X363" s="464" t="str">
        <f>IF(全体項目一覧_60!AN102="","",全体項目一覧_60!AN102)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86"/>
      <c r="B366" s="687"/>
      <c r="C366" s="687"/>
      <c r="D366" s="687"/>
      <c r="E366" s="687"/>
      <c r="F366" s="687"/>
      <c r="G366" s="687"/>
      <c r="H366" s="687"/>
      <c r="I366" s="687"/>
      <c r="J366" s="687"/>
      <c r="K366" s="688"/>
      <c r="L366" s="12" t="s">
        <v>20</v>
      </c>
      <c r="M366" s="709" t="s">
        <v>18</v>
      </c>
      <c r="N366" s="709"/>
      <c r="O366" s="709"/>
      <c r="P366" s="709"/>
      <c r="Q366" s="709"/>
      <c r="R366" s="709"/>
      <c r="S366" s="709"/>
      <c r="T366" s="710" t="str">
        <f>$X$34</f>
        <v>バレーボール指数</v>
      </c>
      <c r="U366" s="710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689"/>
      <c r="B367" s="690"/>
      <c r="C367" s="690"/>
      <c r="D367" s="690"/>
      <c r="E367" s="690"/>
      <c r="F367" s="690"/>
      <c r="G367" s="690"/>
      <c r="H367" s="690"/>
      <c r="I367" s="690"/>
      <c r="J367" s="690"/>
      <c r="K367" s="691"/>
      <c r="L367" s="12" t="s">
        <v>20</v>
      </c>
      <c r="M367" s="711" t="s">
        <v>19</v>
      </c>
      <c r="N367" s="711"/>
      <c r="O367" s="711"/>
      <c r="P367" s="711"/>
      <c r="Q367" s="711"/>
      <c r="R367" s="711"/>
      <c r="S367" s="711"/>
      <c r="T367" s="712" t="str">
        <f>X363</f>
        <v/>
      </c>
      <c r="U367" s="713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692" t="str">
        <f>$A$40</f>
        <v>フォーマット作成者　：　Komuro Consulting Group　小室匡史</v>
      </c>
      <c r="B368" s="692"/>
      <c r="C368" s="692"/>
      <c r="D368" s="692"/>
      <c r="E368" s="692"/>
      <c r="F368" s="692"/>
      <c r="G368" s="692"/>
      <c r="H368" s="692"/>
      <c r="I368" s="692"/>
      <c r="J368" s="692"/>
      <c r="K368" s="692"/>
      <c r="L368" s="421" t="s">
        <v>20</v>
      </c>
      <c r="M368" s="714" t="s">
        <v>104</v>
      </c>
      <c r="N368" s="714"/>
      <c r="O368" s="714"/>
      <c r="P368" s="714"/>
      <c r="Q368" s="714"/>
      <c r="R368" s="714"/>
      <c r="S368" s="714"/>
      <c r="T368" s="713"/>
      <c r="U368" s="713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99" t="str">
        <f>$A$1</f>
        <v>●●チームバレーボール体力指数　レーダーチャート</v>
      </c>
      <c r="B370" s="699"/>
      <c r="C370" s="699"/>
      <c r="D370" s="699"/>
      <c r="E370" s="699"/>
      <c r="F370" s="699"/>
      <c r="G370" s="699"/>
      <c r="H370" s="699"/>
      <c r="I370" s="699"/>
      <c r="J370" s="699"/>
      <c r="K370" s="699"/>
      <c r="L370" s="699"/>
      <c r="M370" s="699"/>
      <c r="N370" s="699"/>
      <c r="O370" s="699"/>
      <c r="P370" s="699"/>
      <c r="Q370" s="699"/>
      <c r="R370" s="699"/>
      <c r="S370" s="699"/>
      <c r="T370" s="699"/>
      <c r="U370" s="699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72" t="s">
        <v>10</v>
      </c>
      <c r="B371" s="695" t="str">
        <f>IF(表示変換!B15="","",表示変換!B15)</f>
        <v/>
      </c>
      <c r="C371" s="695"/>
      <c r="D371" s="9"/>
      <c r="E371" s="372" t="s">
        <v>11</v>
      </c>
      <c r="F371" s="696" t="str">
        <f>IF(表示変換!I15="","",表示変換!I15)</f>
        <v/>
      </c>
      <c r="G371" s="696"/>
      <c r="H371" s="373" t="s">
        <v>12</v>
      </c>
      <c r="I371" s="14"/>
      <c r="J371" s="373" t="s">
        <v>13</v>
      </c>
      <c r="K371" s="696" t="str">
        <f>IF(表示変換!J15="","",表示変換!J15)</f>
        <v/>
      </c>
      <c r="L371" s="696"/>
      <c r="M371" s="372" t="s">
        <v>14</v>
      </c>
      <c r="N371" s="6"/>
      <c r="O371" s="695" t="s">
        <v>15</v>
      </c>
      <c r="P371" s="695"/>
      <c r="Q371" s="695" t="str">
        <f>IF(表示変換!H15="","",表示変換!H15)</f>
        <v/>
      </c>
      <c r="R371" s="695"/>
      <c r="S371" s="715" t="str">
        <f>IF(入力!$C$4="","",入力!$C$4)</f>
        <v>2016.01.01</v>
      </c>
      <c r="T371" s="715"/>
      <c r="U371" s="9" t="s">
        <v>98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3" t="s">
        <v>5</v>
      </c>
      <c r="B373" s="706" t="s">
        <v>6</v>
      </c>
      <c r="C373" s="700" t="s">
        <v>0</v>
      </c>
      <c r="D373" s="693" t="s">
        <v>45</v>
      </c>
      <c r="E373" s="694"/>
      <c r="F373" s="693" t="s">
        <v>57</v>
      </c>
      <c r="G373" s="694"/>
      <c r="H373" s="693" t="s">
        <v>378</v>
      </c>
      <c r="I373" s="694"/>
      <c r="J373" s="693" t="s">
        <v>41</v>
      </c>
      <c r="K373" s="694"/>
      <c r="L373" s="697" t="s">
        <v>58</v>
      </c>
      <c r="M373" s="698"/>
      <c r="N373" s="697" t="s">
        <v>59</v>
      </c>
      <c r="O373" s="698"/>
      <c r="P373" s="697" t="s">
        <v>42</v>
      </c>
      <c r="Q373" s="698"/>
      <c r="R373" s="693" t="s">
        <v>46</v>
      </c>
      <c r="S373" s="694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4"/>
      <c r="B374" s="707"/>
      <c r="C374" s="701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05"/>
      <c r="B375" s="708"/>
      <c r="C375" s="702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211</v>
      </c>
      <c r="AA375" s="26" t="s">
        <v>28</v>
      </c>
      <c r="AB375" s="26" t="s">
        <v>73</v>
      </c>
      <c r="AC375" s="26" t="s">
        <v>65</v>
      </c>
      <c r="AD375" s="26" t="s">
        <v>76</v>
      </c>
      <c r="AE375" s="11" t="s">
        <v>75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71"/>
      <c r="B377" s="72"/>
      <c r="C377" s="73"/>
      <c r="D377" s="74"/>
      <c r="E377" s="75"/>
      <c r="F377" s="76"/>
      <c r="G377" s="77"/>
      <c r="H377" s="78"/>
      <c r="I377" s="75"/>
      <c r="J377" s="76"/>
      <c r="K377" s="77"/>
      <c r="L377" s="74"/>
      <c r="M377" s="75"/>
      <c r="N377" s="76"/>
      <c r="O377" s="77"/>
      <c r="P377" s="74"/>
      <c r="Q377" s="75"/>
      <c r="R377" s="72"/>
      <c r="S377" s="77"/>
      <c r="T377" s="78"/>
      <c r="U377" s="7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9"/>
      <c r="B378" s="72"/>
      <c r="C378" s="77"/>
      <c r="D378" s="76"/>
      <c r="E378" s="77"/>
      <c r="F378" s="76"/>
      <c r="G378" s="77"/>
      <c r="H378" s="72"/>
      <c r="I378" s="77"/>
      <c r="J378" s="76"/>
      <c r="K378" s="77"/>
      <c r="L378" s="76"/>
      <c r="M378" s="77"/>
      <c r="N378" s="76"/>
      <c r="O378" s="77"/>
      <c r="P378" s="76"/>
      <c r="Q378" s="77"/>
      <c r="R378" s="72"/>
      <c r="S378" s="77"/>
      <c r="T378" s="72"/>
      <c r="U378" s="7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9"/>
      <c r="B379" s="80"/>
      <c r="C379" s="81"/>
      <c r="D379" s="76"/>
      <c r="E379" s="75"/>
      <c r="F379" s="76"/>
      <c r="G379" s="77"/>
      <c r="H379" s="78"/>
      <c r="I379" s="75"/>
      <c r="J379" s="76"/>
      <c r="K379" s="77"/>
      <c r="L379" s="74"/>
      <c r="M379" s="75"/>
      <c r="N379" s="76"/>
      <c r="O379" s="77"/>
      <c r="P379" s="74"/>
      <c r="Q379" s="75"/>
      <c r="R379" s="72"/>
      <c r="S379" s="77"/>
      <c r="T379" s="78"/>
      <c r="U379" s="7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71"/>
      <c r="B380" s="72"/>
      <c r="C380" s="73"/>
      <c r="D380" s="74"/>
      <c r="E380" s="75"/>
      <c r="F380" s="76"/>
      <c r="G380" s="77"/>
      <c r="H380" s="78"/>
      <c r="I380" s="75"/>
      <c r="J380" s="76"/>
      <c r="K380" s="77"/>
      <c r="L380" s="74"/>
      <c r="M380" s="75"/>
      <c r="N380" s="76"/>
      <c r="O380" s="77"/>
      <c r="P380" s="74"/>
      <c r="Q380" s="75"/>
      <c r="R380" s="72"/>
      <c r="S380" s="77"/>
      <c r="T380" s="78"/>
      <c r="U380" s="77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9"/>
      <c r="B381" s="72"/>
      <c r="C381" s="77"/>
      <c r="D381" s="76"/>
      <c r="E381" s="77"/>
      <c r="F381" s="76"/>
      <c r="G381" s="77"/>
      <c r="H381" s="72"/>
      <c r="I381" s="77"/>
      <c r="J381" s="76"/>
      <c r="K381" s="77"/>
      <c r="L381" s="76"/>
      <c r="M381" s="77"/>
      <c r="N381" s="76"/>
      <c r="O381" s="77"/>
      <c r="P381" s="76"/>
      <c r="Q381" s="77"/>
      <c r="R381" s="72"/>
      <c r="S381" s="77"/>
      <c r="T381" s="72"/>
      <c r="U381" s="77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79"/>
      <c r="B382" s="80"/>
      <c r="C382" s="81"/>
      <c r="D382" s="76"/>
      <c r="E382" s="75"/>
      <c r="F382" s="76"/>
      <c r="G382" s="77"/>
      <c r="H382" s="78"/>
      <c r="I382" s="75"/>
      <c r="J382" s="76"/>
      <c r="K382" s="77"/>
      <c r="L382" s="74"/>
      <c r="M382" s="75"/>
      <c r="N382" s="76"/>
      <c r="O382" s="77"/>
      <c r="P382" s="74"/>
      <c r="Q382" s="75"/>
      <c r="R382" s="72"/>
      <c r="S382" s="77"/>
      <c r="T382" s="78"/>
      <c r="U382" s="77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71"/>
      <c r="B383" s="72"/>
      <c r="C383" s="73"/>
      <c r="D383" s="74"/>
      <c r="E383" s="75"/>
      <c r="F383" s="76"/>
      <c r="G383" s="77"/>
      <c r="H383" s="78"/>
      <c r="I383" s="75"/>
      <c r="J383" s="76"/>
      <c r="K383" s="77"/>
      <c r="L383" s="74"/>
      <c r="M383" s="75"/>
      <c r="N383" s="76"/>
      <c r="O383" s="77"/>
      <c r="P383" s="74"/>
      <c r="Q383" s="75"/>
      <c r="R383" s="72"/>
      <c r="S383" s="77"/>
      <c r="T383" s="78"/>
      <c r="U383" s="77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79"/>
      <c r="B384" s="80"/>
      <c r="C384" s="81"/>
      <c r="D384" s="76"/>
      <c r="E384" s="75"/>
      <c r="F384" s="76"/>
      <c r="G384" s="77"/>
      <c r="H384" s="78"/>
      <c r="I384" s="75"/>
      <c r="J384" s="76"/>
      <c r="K384" s="77"/>
      <c r="L384" s="74"/>
      <c r="M384" s="75"/>
      <c r="N384" s="76"/>
      <c r="O384" s="77"/>
      <c r="P384" s="74"/>
      <c r="Q384" s="75"/>
      <c r="R384" s="72"/>
      <c r="S384" s="77"/>
      <c r="T384" s="78"/>
      <c r="U384" s="77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71"/>
      <c r="B385" s="72"/>
      <c r="C385" s="73"/>
      <c r="D385" s="74"/>
      <c r="E385" s="75"/>
      <c r="F385" s="76"/>
      <c r="G385" s="77"/>
      <c r="H385" s="78"/>
      <c r="I385" s="75"/>
      <c r="J385" s="76"/>
      <c r="K385" s="77"/>
      <c r="L385" s="74"/>
      <c r="M385" s="75"/>
      <c r="N385" s="76"/>
      <c r="O385" s="77"/>
      <c r="P385" s="74"/>
      <c r="Q385" s="75"/>
      <c r="R385" s="72"/>
      <c r="S385" s="77"/>
      <c r="T385" s="78"/>
      <c r="U385" s="77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24</v>
      </c>
      <c r="Y389" s="12" t="s">
        <v>92</v>
      </c>
      <c r="Z389" s="12" t="s">
        <v>25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363</v>
      </c>
      <c r="Y403" s="25"/>
      <c r="Z403" s="25"/>
      <c r="AA403" s="25"/>
      <c r="AB403" s="25"/>
      <c r="AC403" s="25"/>
      <c r="AD403" s="25"/>
      <c r="AE403" s="25"/>
    </row>
    <row r="404" spans="1:31">
      <c r="X404" s="464" t="str">
        <f>IF(全体項目一覧_60!AN103="","",全体項目一覧_60!AN103)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86"/>
      <c r="B407" s="687"/>
      <c r="C407" s="687"/>
      <c r="D407" s="687"/>
      <c r="E407" s="687"/>
      <c r="F407" s="687"/>
      <c r="G407" s="687"/>
      <c r="H407" s="687"/>
      <c r="I407" s="687"/>
      <c r="J407" s="687"/>
      <c r="K407" s="688"/>
      <c r="L407" s="12" t="s">
        <v>20</v>
      </c>
      <c r="M407" s="709" t="s">
        <v>18</v>
      </c>
      <c r="N407" s="709"/>
      <c r="O407" s="709"/>
      <c r="P407" s="709"/>
      <c r="Q407" s="709"/>
      <c r="R407" s="709"/>
      <c r="S407" s="709"/>
      <c r="T407" s="710" t="str">
        <f>$X$34</f>
        <v>バレーボール指数</v>
      </c>
      <c r="U407" s="710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689"/>
      <c r="B408" s="690"/>
      <c r="C408" s="690"/>
      <c r="D408" s="690"/>
      <c r="E408" s="690"/>
      <c r="F408" s="690"/>
      <c r="G408" s="690"/>
      <c r="H408" s="690"/>
      <c r="I408" s="690"/>
      <c r="J408" s="690"/>
      <c r="K408" s="691"/>
      <c r="L408" s="12" t="s">
        <v>20</v>
      </c>
      <c r="M408" s="711" t="s">
        <v>19</v>
      </c>
      <c r="N408" s="711"/>
      <c r="O408" s="711"/>
      <c r="P408" s="711"/>
      <c r="Q408" s="711"/>
      <c r="R408" s="711"/>
      <c r="S408" s="711"/>
      <c r="T408" s="712" t="str">
        <f>X404</f>
        <v/>
      </c>
      <c r="U408" s="713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692" t="str">
        <f>$A$40</f>
        <v>フォーマット作成者　：　Komuro Consulting Group　小室匡史</v>
      </c>
      <c r="B409" s="692"/>
      <c r="C409" s="692"/>
      <c r="D409" s="692"/>
      <c r="E409" s="692"/>
      <c r="F409" s="692"/>
      <c r="G409" s="692"/>
      <c r="H409" s="692"/>
      <c r="I409" s="692"/>
      <c r="J409" s="692"/>
      <c r="K409" s="692"/>
      <c r="L409" s="421" t="s">
        <v>20</v>
      </c>
      <c r="M409" s="714" t="s">
        <v>104</v>
      </c>
      <c r="N409" s="714"/>
      <c r="O409" s="714"/>
      <c r="P409" s="714"/>
      <c r="Q409" s="714"/>
      <c r="R409" s="714"/>
      <c r="S409" s="714"/>
      <c r="T409" s="713"/>
      <c r="U409" s="713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99" t="str">
        <f>$A$1</f>
        <v>●●チームバレーボール体力指数　レーダーチャート</v>
      </c>
      <c r="B411" s="699"/>
      <c r="C411" s="699"/>
      <c r="D411" s="699"/>
      <c r="E411" s="699"/>
      <c r="F411" s="699"/>
      <c r="G411" s="699"/>
      <c r="H411" s="699"/>
      <c r="I411" s="699"/>
      <c r="J411" s="699"/>
      <c r="K411" s="699"/>
      <c r="L411" s="699"/>
      <c r="M411" s="699"/>
      <c r="N411" s="699"/>
      <c r="O411" s="699"/>
      <c r="P411" s="699"/>
      <c r="Q411" s="699"/>
      <c r="R411" s="699"/>
      <c r="S411" s="699"/>
      <c r="T411" s="699"/>
      <c r="U411" s="699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72" t="s">
        <v>10</v>
      </c>
      <c r="B412" s="695" t="str">
        <f>IF(表示変換!B16="","",表示変換!B16)</f>
        <v/>
      </c>
      <c r="C412" s="695"/>
      <c r="D412" s="9"/>
      <c r="E412" s="372" t="s">
        <v>11</v>
      </c>
      <c r="F412" s="696" t="str">
        <f>IF(表示変換!I16="","",表示変換!I16)</f>
        <v/>
      </c>
      <c r="G412" s="696"/>
      <c r="H412" s="373" t="s">
        <v>12</v>
      </c>
      <c r="I412" s="14"/>
      <c r="J412" s="373" t="s">
        <v>13</v>
      </c>
      <c r="K412" s="696" t="str">
        <f>IF(表示変換!J16="","",表示変換!J16)</f>
        <v/>
      </c>
      <c r="L412" s="696"/>
      <c r="M412" s="372" t="s">
        <v>14</v>
      </c>
      <c r="N412" s="6"/>
      <c r="O412" s="695" t="s">
        <v>15</v>
      </c>
      <c r="P412" s="695"/>
      <c r="Q412" s="695" t="str">
        <f>IF(表示変換!H16="","",表示変換!H16)</f>
        <v/>
      </c>
      <c r="R412" s="695"/>
      <c r="S412" s="715" t="str">
        <f>IF(入力!$C$4="","",入力!$C$4)</f>
        <v>2016.01.01</v>
      </c>
      <c r="T412" s="715"/>
      <c r="U412" s="9" t="s">
        <v>98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3" t="s">
        <v>5</v>
      </c>
      <c r="B414" s="706" t="s">
        <v>6</v>
      </c>
      <c r="C414" s="700" t="s">
        <v>0</v>
      </c>
      <c r="D414" s="693" t="s">
        <v>45</v>
      </c>
      <c r="E414" s="694"/>
      <c r="F414" s="693" t="s">
        <v>57</v>
      </c>
      <c r="G414" s="694"/>
      <c r="H414" s="693" t="s">
        <v>378</v>
      </c>
      <c r="I414" s="694"/>
      <c r="J414" s="693" t="s">
        <v>41</v>
      </c>
      <c r="K414" s="694"/>
      <c r="L414" s="697" t="s">
        <v>58</v>
      </c>
      <c r="M414" s="698"/>
      <c r="N414" s="697" t="s">
        <v>59</v>
      </c>
      <c r="O414" s="698"/>
      <c r="P414" s="697" t="s">
        <v>42</v>
      </c>
      <c r="Q414" s="698"/>
      <c r="R414" s="693" t="s">
        <v>46</v>
      </c>
      <c r="S414" s="694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4"/>
      <c r="B415" s="707"/>
      <c r="C415" s="701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05"/>
      <c r="B416" s="708"/>
      <c r="C416" s="702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211</v>
      </c>
      <c r="AA416" s="26" t="s">
        <v>28</v>
      </c>
      <c r="AB416" s="26" t="s">
        <v>73</v>
      </c>
      <c r="AC416" s="26" t="s">
        <v>65</v>
      </c>
      <c r="AD416" s="26" t="s">
        <v>76</v>
      </c>
      <c r="AE416" s="11" t="s">
        <v>75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71"/>
      <c r="B418" s="72"/>
      <c r="C418" s="73"/>
      <c r="D418" s="74"/>
      <c r="E418" s="75"/>
      <c r="F418" s="76"/>
      <c r="G418" s="77"/>
      <c r="H418" s="78"/>
      <c r="I418" s="75"/>
      <c r="J418" s="76"/>
      <c r="K418" s="77"/>
      <c r="L418" s="74"/>
      <c r="M418" s="75"/>
      <c r="N418" s="76"/>
      <c r="O418" s="77"/>
      <c r="P418" s="74"/>
      <c r="Q418" s="75"/>
      <c r="R418" s="72"/>
      <c r="S418" s="77"/>
      <c r="T418" s="78"/>
      <c r="U418" s="7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9"/>
      <c r="B419" s="72"/>
      <c r="C419" s="77"/>
      <c r="D419" s="76"/>
      <c r="E419" s="77"/>
      <c r="F419" s="76"/>
      <c r="G419" s="77"/>
      <c r="H419" s="72"/>
      <c r="I419" s="77"/>
      <c r="J419" s="76"/>
      <c r="K419" s="77"/>
      <c r="L419" s="76"/>
      <c r="M419" s="77"/>
      <c r="N419" s="76"/>
      <c r="O419" s="77"/>
      <c r="P419" s="76"/>
      <c r="Q419" s="77"/>
      <c r="R419" s="72"/>
      <c r="S419" s="77"/>
      <c r="T419" s="72"/>
      <c r="U419" s="7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9"/>
      <c r="B420" s="80"/>
      <c r="C420" s="81"/>
      <c r="D420" s="76"/>
      <c r="E420" s="75"/>
      <c r="F420" s="76"/>
      <c r="G420" s="77"/>
      <c r="H420" s="78"/>
      <c r="I420" s="75"/>
      <c r="J420" s="76"/>
      <c r="K420" s="77"/>
      <c r="L420" s="74"/>
      <c r="M420" s="75"/>
      <c r="N420" s="76"/>
      <c r="O420" s="77"/>
      <c r="P420" s="74"/>
      <c r="Q420" s="75"/>
      <c r="R420" s="72"/>
      <c r="S420" s="77"/>
      <c r="T420" s="78"/>
      <c r="U420" s="7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71"/>
      <c r="B421" s="72"/>
      <c r="C421" s="73"/>
      <c r="D421" s="74"/>
      <c r="E421" s="75"/>
      <c r="F421" s="76"/>
      <c r="G421" s="77"/>
      <c r="H421" s="78"/>
      <c r="I421" s="75"/>
      <c r="J421" s="76"/>
      <c r="K421" s="77"/>
      <c r="L421" s="74"/>
      <c r="M421" s="75"/>
      <c r="N421" s="76"/>
      <c r="O421" s="77"/>
      <c r="P421" s="74"/>
      <c r="Q421" s="75"/>
      <c r="R421" s="72"/>
      <c r="S421" s="77"/>
      <c r="T421" s="78"/>
      <c r="U421" s="77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9"/>
      <c r="B422" s="72"/>
      <c r="C422" s="77"/>
      <c r="D422" s="76"/>
      <c r="E422" s="77"/>
      <c r="F422" s="76"/>
      <c r="G422" s="77"/>
      <c r="H422" s="72"/>
      <c r="I422" s="77"/>
      <c r="J422" s="76"/>
      <c r="K422" s="77"/>
      <c r="L422" s="76"/>
      <c r="M422" s="77"/>
      <c r="N422" s="76"/>
      <c r="O422" s="77"/>
      <c r="P422" s="76"/>
      <c r="Q422" s="77"/>
      <c r="R422" s="72"/>
      <c r="S422" s="77"/>
      <c r="T422" s="72"/>
      <c r="U422" s="77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79"/>
      <c r="B423" s="80"/>
      <c r="C423" s="81"/>
      <c r="D423" s="76"/>
      <c r="E423" s="75"/>
      <c r="F423" s="76"/>
      <c r="G423" s="77"/>
      <c r="H423" s="78"/>
      <c r="I423" s="75"/>
      <c r="J423" s="76"/>
      <c r="K423" s="77"/>
      <c r="L423" s="74"/>
      <c r="M423" s="75"/>
      <c r="N423" s="76"/>
      <c r="O423" s="77"/>
      <c r="P423" s="74"/>
      <c r="Q423" s="75"/>
      <c r="R423" s="72"/>
      <c r="S423" s="77"/>
      <c r="T423" s="78"/>
      <c r="U423" s="77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71"/>
      <c r="B424" s="72"/>
      <c r="C424" s="73"/>
      <c r="D424" s="74"/>
      <c r="E424" s="75"/>
      <c r="F424" s="76"/>
      <c r="G424" s="77"/>
      <c r="H424" s="78"/>
      <c r="I424" s="75"/>
      <c r="J424" s="76"/>
      <c r="K424" s="77"/>
      <c r="L424" s="74"/>
      <c r="M424" s="75"/>
      <c r="N424" s="76"/>
      <c r="O424" s="77"/>
      <c r="P424" s="74"/>
      <c r="Q424" s="75"/>
      <c r="R424" s="72"/>
      <c r="S424" s="77"/>
      <c r="T424" s="78"/>
      <c r="U424" s="77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79"/>
      <c r="B425" s="80"/>
      <c r="C425" s="81"/>
      <c r="D425" s="76"/>
      <c r="E425" s="75"/>
      <c r="F425" s="76"/>
      <c r="G425" s="77"/>
      <c r="H425" s="78"/>
      <c r="I425" s="75"/>
      <c r="J425" s="76"/>
      <c r="K425" s="77"/>
      <c r="L425" s="74"/>
      <c r="M425" s="75"/>
      <c r="N425" s="76"/>
      <c r="O425" s="77"/>
      <c r="P425" s="74"/>
      <c r="Q425" s="75"/>
      <c r="R425" s="72"/>
      <c r="S425" s="77"/>
      <c r="T425" s="78"/>
      <c r="U425" s="77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71"/>
      <c r="B426" s="72"/>
      <c r="C426" s="73"/>
      <c r="D426" s="74"/>
      <c r="E426" s="75"/>
      <c r="F426" s="76"/>
      <c r="G426" s="77"/>
      <c r="H426" s="78"/>
      <c r="I426" s="75"/>
      <c r="J426" s="76"/>
      <c r="K426" s="77"/>
      <c r="L426" s="74"/>
      <c r="M426" s="75"/>
      <c r="N426" s="76"/>
      <c r="O426" s="77"/>
      <c r="P426" s="74"/>
      <c r="Q426" s="75"/>
      <c r="R426" s="72"/>
      <c r="S426" s="77"/>
      <c r="T426" s="78"/>
      <c r="U426" s="77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24</v>
      </c>
      <c r="Y430" s="12" t="s">
        <v>92</v>
      </c>
      <c r="Z430" s="12" t="s">
        <v>25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363</v>
      </c>
      <c r="Y444" s="25"/>
      <c r="Z444" s="25"/>
      <c r="AA444" s="25"/>
      <c r="AB444" s="25"/>
      <c r="AC444" s="25"/>
      <c r="AD444" s="25"/>
      <c r="AE444" s="25"/>
    </row>
    <row r="445" spans="1:31">
      <c r="X445" s="464" t="str">
        <f>IF(全体項目一覧_60!AN104="","",全体項目一覧_60!AN104)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86"/>
      <c r="B448" s="687"/>
      <c r="C448" s="687"/>
      <c r="D448" s="687"/>
      <c r="E448" s="687"/>
      <c r="F448" s="687"/>
      <c r="G448" s="687"/>
      <c r="H448" s="687"/>
      <c r="I448" s="687"/>
      <c r="J448" s="687"/>
      <c r="K448" s="688"/>
      <c r="L448" s="12" t="s">
        <v>20</v>
      </c>
      <c r="M448" s="709" t="s">
        <v>18</v>
      </c>
      <c r="N448" s="709"/>
      <c r="O448" s="709"/>
      <c r="P448" s="709"/>
      <c r="Q448" s="709"/>
      <c r="R448" s="709"/>
      <c r="S448" s="709"/>
      <c r="T448" s="710" t="str">
        <f>$X$34</f>
        <v>バレーボール指数</v>
      </c>
      <c r="U448" s="710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689"/>
      <c r="B449" s="690"/>
      <c r="C449" s="690"/>
      <c r="D449" s="690"/>
      <c r="E449" s="690"/>
      <c r="F449" s="690"/>
      <c r="G449" s="690"/>
      <c r="H449" s="690"/>
      <c r="I449" s="690"/>
      <c r="J449" s="690"/>
      <c r="K449" s="691"/>
      <c r="L449" s="12" t="s">
        <v>20</v>
      </c>
      <c r="M449" s="711" t="s">
        <v>19</v>
      </c>
      <c r="N449" s="711"/>
      <c r="O449" s="711"/>
      <c r="P449" s="711"/>
      <c r="Q449" s="711"/>
      <c r="R449" s="711"/>
      <c r="S449" s="711"/>
      <c r="T449" s="712" t="str">
        <f>X445</f>
        <v/>
      </c>
      <c r="U449" s="713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692" t="str">
        <f>$A$40</f>
        <v>フォーマット作成者　：　Komuro Consulting Group　小室匡史</v>
      </c>
      <c r="B450" s="692"/>
      <c r="C450" s="692"/>
      <c r="D450" s="692"/>
      <c r="E450" s="692"/>
      <c r="F450" s="692"/>
      <c r="G450" s="692"/>
      <c r="H450" s="692"/>
      <c r="I450" s="692"/>
      <c r="J450" s="692"/>
      <c r="K450" s="692"/>
      <c r="L450" s="421" t="s">
        <v>20</v>
      </c>
      <c r="M450" s="714" t="s">
        <v>104</v>
      </c>
      <c r="N450" s="714"/>
      <c r="O450" s="714"/>
      <c r="P450" s="714"/>
      <c r="Q450" s="714"/>
      <c r="R450" s="714"/>
      <c r="S450" s="714"/>
      <c r="T450" s="713"/>
      <c r="U450" s="713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99" t="str">
        <f>$A$1</f>
        <v>●●チームバレーボール体力指数　レーダーチャート</v>
      </c>
      <c r="B452" s="699"/>
      <c r="C452" s="699"/>
      <c r="D452" s="699"/>
      <c r="E452" s="699"/>
      <c r="F452" s="699"/>
      <c r="G452" s="699"/>
      <c r="H452" s="699"/>
      <c r="I452" s="699"/>
      <c r="J452" s="699"/>
      <c r="K452" s="699"/>
      <c r="L452" s="699"/>
      <c r="M452" s="699"/>
      <c r="N452" s="699"/>
      <c r="O452" s="699"/>
      <c r="P452" s="699"/>
      <c r="Q452" s="699"/>
      <c r="R452" s="699"/>
      <c r="S452" s="699"/>
      <c r="T452" s="699"/>
      <c r="U452" s="699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72" t="s">
        <v>10</v>
      </c>
      <c r="B453" s="695" t="str">
        <f>IF(表示変換!B17="","",表示変換!B17)</f>
        <v/>
      </c>
      <c r="C453" s="695"/>
      <c r="D453" s="9"/>
      <c r="E453" s="372" t="s">
        <v>11</v>
      </c>
      <c r="F453" s="696" t="str">
        <f>IF(表示変換!I17="","",表示変換!I17)</f>
        <v/>
      </c>
      <c r="G453" s="696"/>
      <c r="H453" s="373" t="s">
        <v>12</v>
      </c>
      <c r="I453" s="14"/>
      <c r="J453" s="373" t="s">
        <v>13</v>
      </c>
      <c r="K453" s="696" t="str">
        <f>IF(表示変換!J17="","",表示変換!J17)</f>
        <v/>
      </c>
      <c r="L453" s="696"/>
      <c r="M453" s="372" t="s">
        <v>14</v>
      </c>
      <c r="N453" s="6"/>
      <c r="O453" s="695" t="s">
        <v>15</v>
      </c>
      <c r="P453" s="695"/>
      <c r="Q453" s="695" t="str">
        <f>IF(表示変換!H17="","",表示変換!H17)</f>
        <v/>
      </c>
      <c r="R453" s="695"/>
      <c r="S453" s="715" t="str">
        <f>IF(入力!$C$4="","",入力!$C$4)</f>
        <v>2016.01.01</v>
      </c>
      <c r="T453" s="715"/>
      <c r="U453" s="9" t="s">
        <v>98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3" t="s">
        <v>5</v>
      </c>
      <c r="B455" s="706" t="s">
        <v>6</v>
      </c>
      <c r="C455" s="700" t="s">
        <v>0</v>
      </c>
      <c r="D455" s="693" t="s">
        <v>45</v>
      </c>
      <c r="E455" s="694"/>
      <c r="F455" s="693" t="s">
        <v>57</v>
      </c>
      <c r="G455" s="694"/>
      <c r="H455" s="693" t="s">
        <v>378</v>
      </c>
      <c r="I455" s="694"/>
      <c r="J455" s="693" t="s">
        <v>41</v>
      </c>
      <c r="K455" s="694"/>
      <c r="L455" s="697" t="s">
        <v>58</v>
      </c>
      <c r="M455" s="698"/>
      <c r="N455" s="697" t="s">
        <v>59</v>
      </c>
      <c r="O455" s="698"/>
      <c r="P455" s="697" t="s">
        <v>42</v>
      </c>
      <c r="Q455" s="698"/>
      <c r="R455" s="693" t="s">
        <v>46</v>
      </c>
      <c r="S455" s="694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4"/>
      <c r="B456" s="707"/>
      <c r="C456" s="701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05"/>
      <c r="B457" s="708"/>
      <c r="C457" s="702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211</v>
      </c>
      <c r="AA457" s="26" t="s">
        <v>28</v>
      </c>
      <c r="AB457" s="26" t="s">
        <v>73</v>
      </c>
      <c r="AC457" s="26" t="s">
        <v>65</v>
      </c>
      <c r="AD457" s="26" t="s">
        <v>76</v>
      </c>
      <c r="AE457" s="11" t="s">
        <v>75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71"/>
      <c r="B459" s="72"/>
      <c r="C459" s="73"/>
      <c r="D459" s="74"/>
      <c r="E459" s="75"/>
      <c r="F459" s="76"/>
      <c r="G459" s="77"/>
      <c r="H459" s="78"/>
      <c r="I459" s="75"/>
      <c r="J459" s="76"/>
      <c r="K459" s="77"/>
      <c r="L459" s="74"/>
      <c r="M459" s="75"/>
      <c r="N459" s="76"/>
      <c r="O459" s="77"/>
      <c r="P459" s="74"/>
      <c r="Q459" s="75"/>
      <c r="R459" s="72"/>
      <c r="S459" s="77"/>
      <c r="T459" s="78"/>
      <c r="U459" s="7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9"/>
      <c r="B460" s="72"/>
      <c r="C460" s="77"/>
      <c r="D460" s="76"/>
      <c r="E460" s="77"/>
      <c r="F460" s="76"/>
      <c r="G460" s="77"/>
      <c r="H460" s="72"/>
      <c r="I460" s="77"/>
      <c r="J460" s="76"/>
      <c r="K460" s="77"/>
      <c r="L460" s="76"/>
      <c r="M460" s="77"/>
      <c r="N460" s="76"/>
      <c r="O460" s="77"/>
      <c r="P460" s="76"/>
      <c r="Q460" s="77"/>
      <c r="R460" s="72"/>
      <c r="S460" s="77"/>
      <c r="T460" s="72"/>
      <c r="U460" s="7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9"/>
      <c r="B461" s="80"/>
      <c r="C461" s="81"/>
      <c r="D461" s="76"/>
      <c r="E461" s="75"/>
      <c r="F461" s="76"/>
      <c r="G461" s="77"/>
      <c r="H461" s="78"/>
      <c r="I461" s="75"/>
      <c r="J461" s="76"/>
      <c r="K461" s="77"/>
      <c r="L461" s="74"/>
      <c r="M461" s="75"/>
      <c r="N461" s="76"/>
      <c r="O461" s="77"/>
      <c r="P461" s="74"/>
      <c r="Q461" s="75"/>
      <c r="R461" s="72"/>
      <c r="S461" s="77"/>
      <c r="T461" s="78"/>
      <c r="U461" s="7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71"/>
      <c r="B462" s="72"/>
      <c r="C462" s="73"/>
      <c r="D462" s="74"/>
      <c r="E462" s="75"/>
      <c r="F462" s="76"/>
      <c r="G462" s="77"/>
      <c r="H462" s="78"/>
      <c r="I462" s="75"/>
      <c r="J462" s="76"/>
      <c r="K462" s="77"/>
      <c r="L462" s="74"/>
      <c r="M462" s="75"/>
      <c r="N462" s="76"/>
      <c r="O462" s="77"/>
      <c r="P462" s="74"/>
      <c r="Q462" s="75"/>
      <c r="R462" s="72"/>
      <c r="S462" s="77"/>
      <c r="T462" s="78"/>
      <c r="U462" s="77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9"/>
      <c r="B463" s="72"/>
      <c r="C463" s="77"/>
      <c r="D463" s="76"/>
      <c r="E463" s="77"/>
      <c r="F463" s="76"/>
      <c r="G463" s="77"/>
      <c r="H463" s="72"/>
      <c r="I463" s="77"/>
      <c r="J463" s="76"/>
      <c r="K463" s="77"/>
      <c r="L463" s="76"/>
      <c r="M463" s="77"/>
      <c r="N463" s="76"/>
      <c r="O463" s="77"/>
      <c r="P463" s="76"/>
      <c r="Q463" s="77"/>
      <c r="R463" s="72"/>
      <c r="S463" s="77"/>
      <c r="T463" s="72"/>
      <c r="U463" s="77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79"/>
      <c r="B464" s="80"/>
      <c r="C464" s="81"/>
      <c r="D464" s="76"/>
      <c r="E464" s="75"/>
      <c r="F464" s="76"/>
      <c r="G464" s="77"/>
      <c r="H464" s="78"/>
      <c r="I464" s="75"/>
      <c r="J464" s="76"/>
      <c r="K464" s="77"/>
      <c r="L464" s="74"/>
      <c r="M464" s="75"/>
      <c r="N464" s="76"/>
      <c r="O464" s="77"/>
      <c r="P464" s="74"/>
      <c r="Q464" s="75"/>
      <c r="R464" s="72"/>
      <c r="S464" s="77"/>
      <c r="T464" s="78"/>
      <c r="U464" s="77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71"/>
      <c r="B465" s="72"/>
      <c r="C465" s="73"/>
      <c r="D465" s="74"/>
      <c r="E465" s="75"/>
      <c r="F465" s="76"/>
      <c r="G465" s="77"/>
      <c r="H465" s="78"/>
      <c r="I465" s="75"/>
      <c r="J465" s="76"/>
      <c r="K465" s="77"/>
      <c r="L465" s="74"/>
      <c r="M465" s="75"/>
      <c r="N465" s="76"/>
      <c r="O465" s="77"/>
      <c r="P465" s="74"/>
      <c r="Q465" s="75"/>
      <c r="R465" s="72"/>
      <c r="S465" s="77"/>
      <c r="T465" s="78"/>
      <c r="U465" s="77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79"/>
      <c r="B466" s="80"/>
      <c r="C466" s="81"/>
      <c r="D466" s="76"/>
      <c r="E466" s="75"/>
      <c r="F466" s="76"/>
      <c r="G466" s="77"/>
      <c r="H466" s="78"/>
      <c r="I466" s="75"/>
      <c r="J466" s="76"/>
      <c r="K466" s="77"/>
      <c r="L466" s="74"/>
      <c r="M466" s="75"/>
      <c r="N466" s="76"/>
      <c r="O466" s="77"/>
      <c r="P466" s="74"/>
      <c r="Q466" s="75"/>
      <c r="R466" s="72"/>
      <c r="S466" s="77"/>
      <c r="T466" s="78"/>
      <c r="U466" s="77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71"/>
      <c r="B467" s="72"/>
      <c r="C467" s="73"/>
      <c r="D467" s="74"/>
      <c r="E467" s="75"/>
      <c r="F467" s="76"/>
      <c r="G467" s="77"/>
      <c r="H467" s="78"/>
      <c r="I467" s="75"/>
      <c r="J467" s="76"/>
      <c r="K467" s="77"/>
      <c r="L467" s="74"/>
      <c r="M467" s="75"/>
      <c r="N467" s="76"/>
      <c r="O467" s="77"/>
      <c r="P467" s="74"/>
      <c r="Q467" s="75"/>
      <c r="R467" s="72"/>
      <c r="S467" s="77"/>
      <c r="T467" s="78"/>
      <c r="U467" s="77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24</v>
      </c>
      <c r="Y471" s="12" t="s">
        <v>92</v>
      </c>
      <c r="Z471" s="12" t="s">
        <v>25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363</v>
      </c>
      <c r="Y485" s="25"/>
      <c r="Z485" s="25"/>
      <c r="AA485" s="25"/>
      <c r="AB485" s="25"/>
      <c r="AC485" s="25"/>
      <c r="AD485" s="25"/>
      <c r="AE485" s="25"/>
    </row>
    <row r="486" spans="1:31">
      <c r="X486" s="464" t="str">
        <f>IF(全体項目一覧_60!AN105="","",全体項目一覧_60!AN105)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86"/>
      <c r="B489" s="687"/>
      <c r="C489" s="687"/>
      <c r="D489" s="687"/>
      <c r="E489" s="687"/>
      <c r="F489" s="687"/>
      <c r="G489" s="687"/>
      <c r="H489" s="687"/>
      <c r="I489" s="687"/>
      <c r="J489" s="687"/>
      <c r="K489" s="688"/>
      <c r="L489" s="12" t="s">
        <v>20</v>
      </c>
      <c r="M489" s="709" t="s">
        <v>18</v>
      </c>
      <c r="N489" s="709"/>
      <c r="O489" s="709"/>
      <c r="P489" s="709"/>
      <c r="Q489" s="709"/>
      <c r="R489" s="709"/>
      <c r="S489" s="709"/>
      <c r="T489" s="710" t="str">
        <f>$X$34</f>
        <v>バレーボール指数</v>
      </c>
      <c r="U489" s="710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689"/>
      <c r="B490" s="690"/>
      <c r="C490" s="690"/>
      <c r="D490" s="690"/>
      <c r="E490" s="690"/>
      <c r="F490" s="690"/>
      <c r="G490" s="690"/>
      <c r="H490" s="690"/>
      <c r="I490" s="690"/>
      <c r="J490" s="690"/>
      <c r="K490" s="691"/>
      <c r="L490" s="12" t="s">
        <v>20</v>
      </c>
      <c r="M490" s="711" t="s">
        <v>19</v>
      </c>
      <c r="N490" s="711"/>
      <c r="O490" s="711"/>
      <c r="P490" s="711"/>
      <c r="Q490" s="711"/>
      <c r="R490" s="711"/>
      <c r="S490" s="711"/>
      <c r="T490" s="712" t="str">
        <f>X486</f>
        <v/>
      </c>
      <c r="U490" s="713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692" t="str">
        <f>$A$40</f>
        <v>フォーマット作成者　：　Komuro Consulting Group　小室匡史</v>
      </c>
      <c r="B491" s="692"/>
      <c r="C491" s="692"/>
      <c r="D491" s="692"/>
      <c r="E491" s="692"/>
      <c r="F491" s="692"/>
      <c r="G491" s="692"/>
      <c r="H491" s="692"/>
      <c r="I491" s="692"/>
      <c r="J491" s="692"/>
      <c r="K491" s="692"/>
      <c r="L491" s="421" t="s">
        <v>20</v>
      </c>
      <c r="M491" s="714" t="s">
        <v>104</v>
      </c>
      <c r="N491" s="714"/>
      <c r="O491" s="714"/>
      <c r="P491" s="714"/>
      <c r="Q491" s="714"/>
      <c r="R491" s="714"/>
      <c r="S491" s="714"/>
      <c r="T491" s="713"/>
      <c r="U491" s="713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99" t="str">
        <f>$A$1</f>
        <v>●●チームバレーボール体力指数　レーダーチャート</v>
      </c>
      <c r="B493" s="699"/>
      <c r="C493" s="699"/>
      <c r="D493" s="699"/>
      <c r="E493" s="699"/>
      <c r="F493" s="699"/>
      <c r="G493" s="699"/>
      <c r="H493" s="699"/>
      <c r="I493" s="699"/>
      <c r="J493" s="699"/>
      <c r="K493" s="699"/>
      <c r="L493" s="699"/>
      <c r="M493" s="699"/>
      <c r="N493" s="699"/>
      <c r="O493" s="699"/>
      <c r="P493" s="699"/>
      <c r="Q493" s="699"/>
      <c r="R493" s="699"/>
      <c r="S493" s="699"/>
      <c r="T493" s="699"/>
      <c r="U493" s="699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72" t="s">
        <v>10</v>
      </c>
      <c r="B494" s="695" t="str">
        <f>IF(表示変換!B18="","",表示変換!B18)</f>
        <v/>
      </c>
      <c r="C494" s="695"/>
      <c r="D494" s="9"/>
      <c r="E494" s="372" t="s">
        <v>11</v>
      </c>
      <c r="F494" s="696" t="str">
        <f>IF(表示変換!I18="","",表示変換!I18)</f>
        <v/>
      </c>
      <c r="G494" s="696"/>
      <c r="H494" s="373" t="s">
        <v>12</v>
      </c>
      <c r="I494" s="14"/>
      <c r="J494" s="373" t="s">
        <v>13</v>
      </c>
      <c r="K494" s="696" t="str">
        <f>IF(表示変換!J18="","",表示変換!J18)</f>
        <v/>
      </c>
      <c r="L494" s="696"/>
      <c r="M494" s="372" t="s">
        <v>14</v>
      </c>
      <c r="N494" s="6"/>
      <c r="O494" s="695" t="s">
        <v>15</v>
      </c>
      <c r="P494" s="695"/>
      <c r="Q494" s="695" t="str">
        <f>IF(表示変換!H18="","",表示変換!H18)</f>
        <v/>
      </c>
      <c r="R494" s="695"/>
      <c r="S494" s="715" t="str">
        <f>IF(入力!$C$4="","",入力!$C$4)</f>
        <v>2016.01.01</v>
      </c>
      <c r="T494" s="715"/>
      <c r="U494" s="9" t="s">
        <v>98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3" t="s">
        <v>5</v>
      </c>
      <c r="B496" s="706" t="s">
        <v>6</v>
      </c>
      <c r="C496" s="700" t="s">
        <v>0</v>
      </c>
      <c r="D496" s="693" t="s">
        <v>45</v>
      </c>
      <c r="E496" s="694"/>
      <c r="F496" s="693" t="s">
        <v>57</v>
      </c>
      <c r="G496" s="694"/>
      <c r="H496" s="693" t="s">
        <v>378</v>
      </c>
      <c r="I496" s="694"/>
      <c r="J496" s="693" t="s">
        <v>41</v>
      </c>
      <c r="K496" s="694"/>
      <c r="L496" s="697" t="s">
        <v>58</v>
      </c>
      <c r="M496" s="698"/>
      <c r="N496" s="697" t="s">
        <v>59</v>
      </c>
      <c r="O496" s="698"/>
      <c r="P496" s="697" t="s">
        <v>42</v>
      </c>
      <c r="Q496" s="698"/>
      <c r="R496" s="693" t="s">
        <v>46</v>
      </c>
      <c r="S496" s="694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4"/>
      <c r="B497" s="707"/>
      <c r="C497" s="701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05"/>
      <c r="B498" s="708"/>
      <c r="C498" s="702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211</v>
      </c>
      <c r="AA498" s="26" t="s">
        <v>28</v>
      </c>
      <c r="AB498" s="26" t="s">
        <v>73</v>
      </c>
      <c r="AC498" s="26" t="s">
        <v>65</v>
      </c>
      <c r="AD498" s="26" t="s">
        <v>76</v>
      </c>
      <c r="AE498" s="11" t="s">
        <v>75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71"/>
      <c r="B500" s="72"/>
      <c r="C500" s="73"/>
      <c r="D500" s="74"/>
      <c r="E500" s="75"/>
      <c r="F500" s="76"/>
      <c r="G500" s="77"/>
      <c r="H500" s="78"/>
      <c r="I500" s="75"/>
      <c r="J500" s="76"/>
      <c r="K500" s="77"/>
      <c r="L500" s="74"/>
      <c r="M500" s="75"/>
      <c r="N500" s="76"/>
      <c r="O500" s="77"/>
      <c r="P500" s="74"/>
      <c r="Q500" s="75"/>
      <c r="R500" s="72"/>
      <c r="S500" s="77"/>
      <c r="T500" s="78"/>
      <c r="U500" s="7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9"/>
      <c r="B501" s="72"/>
      <c r="C501" s="77"/>
      <c r="D501" s="76"/>
      <c r="E501" s="77"/>
      <c r="F501" s="76"/>
      <c r="G501" s="77"/>
      <c r="H501" s="72"/>
      <c r="I501" s="77"/>
      <c r="J501" s="76"/>
      <c r="K501" s="77"/>
      <c r="L501" s="76"/>
      <c r="M501" s="77"/>
      <c r="N501" s="76"/>
      <c r="O501" s="77"/>
      <c r="P501" s="76"/>
      <c r="Q501" s="77"/>
      <c r="R501" s="72"/>
      <c r="S501" s="77"/>
      <c r="T501" s="72"/>
      <c r="U501" s="7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9"/>
      <c r="B502" s="80"/>
      <c r="C502" s="81"/>
      <c r="D502" s="76"/>
      <c r="E502" s="75"/>
      <c r="F502" s="76"/>
      <c r="G502" s="77"/>
      <c r="H502" s="78"/>
      <c r="I502" s="75"/>
      <c r="J502" s="76"/>
      <c r="K502" s="77"/>
      <c r="L502" s="74"/>
      <c r="M502" s="75"/>
      <c r="N502" s="76"/>
      <c r="O502" s="77"/>
      <c r="P502" s="74"/>
      <c r="Q502" s="75"/>
      <c r="R502" s="72"/>
      <c r="S502" s="77"/>
      <c r="T502" s="78"/>
      <c r="U502" s="7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71"/>
      <c r="B503" s="72"/>
      <c r="C503" s="73"/>
      <c r="D503" s="74"/>
      <c r="E503" s="75"/>
      <c r="F503" s="76"/>
      <c r="G503" s="77"/>
      <c r="H503" s="78"/>
      <c r="I503" s="75"/>
      <c r="J503" s="76"/>
      <c r="K503" s="77"/>
      <c r="L503" s="74"/>
      <c r="M503" s="75"/>
      <c r="N503" s="76"/>
      <c r="O503" s="77"/>
      <c r="P503" s="74"/>
      <c r="Q503" s="75"/>
      <c r="R503" s="72"/>
      <c r="S503" s="77"/>
      <c r="T503" s="78"/>
      <c r="U503" s="77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9"/>
      <c r="B504" s="72"/>
      <c r="C504" s="77"/>
      <c r="D504" s="76"/>
      <c r="E504" s="77"/>
      <c r="F504" s="76"/>
      <c r="G504" s="77"/>
      <c r="H504" s="72"/>
      <c r="I504" s="77"/>
      <c r="J504" s="76"/>
      <c r="K504" s="77"/>
      <c r="L504" s="76"/>
      <c r="M504" s="77"/>
      <c r="N504" s="76"/>
      <c r="O504" s="77"/>
      <c r="P504" s="76"/>
      <c r="Q504" s="77"/>
      <c r="R504" s="72"/>
      <c r="S504" s="77"/>
      <c r="T504" s="72"/>
      <c r="U504" s="77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79"/>
      <c r="B505" s="80"/>
      <c r="C505" s="81"/>
      <c r="D505" s="76"/>
      <c r="E505" s="75"/>
      <c r="F505" s="76"/>
      <c r="G505" s="77"/>
      <c r="H505" s="78"/>
      <c r="I505" s="75"/>
      <c r="J505" s="76"/>
      <c r="K505" s="77"/>
      <c r="L505" s="74"/>
      <c r="M505" s="75"/>
      <c r="N505" s="76"/>
      <c r="O505" s="77"/>
      <c r="P505" s="74"/>
      <c r="Q505" s="75"/>
      <c r="R505" s="72"/>
      <c r="S505" s="77"/>
      <c r="T505" s="78"/>
      <c r="U505" s="77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71"/>
      <c r="B506" s="72"/>
      <c r="C506" s="73"/>
      <c r="D506" s="74"/>
      <c r="E506" s="75"/>
      <c r="F506" s="76"/>
      <c r="G506" s="77"/>
      <c r="H506" s="78"/>
      <c r="I506" s="75"/>
      <c r="J506" s="76"/>
      <c r="K506" s="77"/>
      <c r="L506" s="74"/>
      <c r="M506" s="75"/>
      <c r="N506" s="76"/>
      <c r="O506" s="77"/>
      <c r="P506" s="74"/>
      <c r="Q506" s="75"/>
      <c r="R506" s="72"/>
      <c r="S506" s="77"/>
      <c r="T506" s="78"/>
      <c r="U506" s="77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79"/>
      <c r="B507" s="80"/>
      <c r="C507" s="81"/>
      <c r="D507" s="76"/>
      <c r="E507" s="75"/>
      <c r="F507" s="76"/>
      <c r="G507" s="77"/>
      <c r="H507" s="78"/>
      <c r="I507" s="75"/>
      <c r="J507" s="76"/>
      <c r="K507" s="77"/>
      <c r="L507" s="74"/>
      <c r="M507" s="75"/>
      <c r="N507" s="76"/>
      <c r="O507" s="77"/>
      <c r="P507" s="74"/>
      <c r="Q507" s="75"/>
      <c r="R507" s="72"/>
      <c r="S507" s="77"/>
      <c r="T507" s="78"/>
      <c r="U507" s="77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71"/>
      <c r="B508" s="72"/>
      <c r="C508" s="73"/>
      <c r="D508" s="74"/>
      <c r="E508" s="75"/>
      <c r="F508" s="76"/>
      <c r="G508" s="77"/>
      <c r="H508" s="78"/>
      <c r="I508" s="75"/>
      <c r="J508" s="76"/>
      <c r="K508" s="77"/>
      <c r="L508" s="74"/>
      <c r="M508" s="75"/>
      <c r="N508" s="76"/>
      <c r="O508" s="77"/>
      <c r="P508" s="74"/>
      <c r="Q508" s="75"/>
      <c r="R508" s="72"/>
      <c r="S508" s="77"/>
      <c r="T508" s="78"/>
      <c r="U508" s="77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24</v>
      </c>
      <c r="Y512" s="12" t="s">
        <v>92</v>
      </c>
      <c r="Z512" s="12" t="s">
        <v>25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363</v>
      </c>
      <c r="Y526" s="25"/>
      <c r="Z526" s="25"/>
      <c r="AA526" s="25"/>
      <c r="AB526" s="25"/>
      <c r="AC526" s="25"/>
      <c r="AD526" s="25"/>
      <c r="AE526" s="25"/>
    </row>
    <row r="527" spans="1:31">
      <c r="X527" s="464" t="str">
        <f>IF(全体項目一覧_60!AN106="","",全体項目一覧_60!AN106)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86"/>
      <c r="B530" s="687"/>
      <c r="C530" s="687"/>
      <c r="D530" s="687"/>
      <c r="E530" s="687"/>
      <c r="F530" s="687"/>
      <c r="G530" s="687"/>
      <c r="H530" s="687"/>
      <c r="I530" s="687"/>
      <c r="J530" s="687"/>
      <c r="K530" s="688"/>
      <c r="L530" s="12" t="s">
        <v>20</v>
      </c>
      <c r="M530" s="709" t="s">
        <v>18</v>
      </c>
      <c r="N530" s="709"/>
      <c r="O530" s="709"/>
      <c r="P530" s="709"/>
      <c r="Q530" s="709"/>
      <c r="R530" s="709"/>
      <c r="S530" s="709"/>
      <c r="T530" s="710" t="str">
        <f>$X$34</f>
        <v>バレーボール指数</v>
      </c>
      <c r="U530" s="710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689"/>
      <c r="B531" s="690"/>
      <c r="C531" s="690"/>
      <c r="D531" s="690"/>
      <c r="E531" s="690"/>
      <c r="F531" s="690"/>
      <c r="G531" s="690"/>
      <c r="H531" s="690"/>
      <c r="I531" s="690"/>
      <c r="J531" s="690"/>
      <c r="K531" s="691"/>
      <c r="L531" s="12" t="s">
        <v>20</v>
      </c>
      <c r="M531" s="711" t="s">
        <v>19</v>
      </c>
      <c r="N531" s="711"/>
      <c r="O531" s="711"/>
      <c r="P531" s="711"/>
      <c r="Q531" s="711"/>
      <c r="R531" s="711"/>
      <c r="S531" s="711"/>
      <c r="T531" s="712" t="str">
        <f>X527</f>
        <v/>
      </c>
      <c r="U531" s="713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692" t="str">
        <f>$A$40</f>
        <v>フォーマット作成者　：　Komuro Consulting Group　小室匡史</v>
      </c>
      <c r="B532" s="692"/>
      <c r="C532" s="692"/>
      <c r="D532" s="692"/>
      <c r="E532" s="692"/>
      <c r="F532" s="692"/>
      <c r="G532" s="692"/>
      <c r="H532" s="692"/>
      <c r="I532" s="692"/>
      <c r="J532" s="692"/>
      <c r="K532" s="692"/>
      <c r="L532" s="421" t="s">
        <v>20</v>
      </c>
      <c r="M532" s="714" t="s">
        <v>104</v>
      </c>
      <c r="N532" s="714"/>
      <c r="O532" s="714"/>
      <c r="P532" s="714"/>
      <c r="Q532" s="714"/>
      <c r="R532" s="714"/>
      <c r="S532" s="714"/>
      <c r="T532" s="713"/>
      <c r="U532" s="713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99" t="str">
        <f>$A$1</f>
        <v>●●チームバレーボール体力指数　レーダーチャート</v>
      </c>
      <c r="B534" s="699"/>
      <c r="C534" s="699"/>
      <c r="D534" s="699"/>
      <c r="E534" s="699"/>
      <c r="F534" s="699"/>
      <c r="G534" s="699"/>
      <c r="H534" s="699"/>
      <c r="I534" s="699"/>
      <c r="J534" s="699"/>
      <c r="K534" s="699"/>
      <c r="L534" s="699"/>
      <c r="M534" s="699"/>
      <c r="N534" s="699"/>
      <c r="O534" s="699"/>
      <c r="P534" s="699"/>
      <c r="Q534" s="699"/>
      <c r="R534" s="699"/>
      <c r="S534" s="699"/>
      <c r="T534" s="699"/>
      <c r="U534" s="699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72" t="s">
        <v>10</v>
      </c>
      <c r="B535" s="695" t="str">
        <f>IF(表示変換!B19="","",表示変換!B19)</f>
        <v/>
      </c>
      <c r="C535" s="695"/>
      <c r="D535" s="9"/>
      <c r="E535" s="372" t="s">
        <v>11</v>
      </c>
      <c r="F535" s="696" t="str">
        <f>IF(表示変換!I19="","",表示変換!I19)</f>
        <v/>
      </c>
      <c r="G535" s="696"/>
      <c r="H535" s="373" t="s">
        <v>12</v>
      </c>
      <c r="I535" s="14"/>
      <c r="J535" s="373" t="s">
        <v>13</v>
      </c>
      <c r="K535" s="696" t="str">
        <f>IF(表示変換!J19="","",表示変換!J19)</f>
        <v/>
      </c>
      <c r="L535" s="696"/>
      <c r="M535" s="372" t="s">
        <v>14</v>
      </c>
      <c r="N535" s="6"/>
      <c r="O535" s="695" t="s">
        <v>15</v>
      </c>
      <c r="P535" s="695"/>
      <c r="Q535" s="695" t="str">
        <f>IF(表示変換!H19="","",表示変換!H19)</f>
        <v/>
      </c>
      <c r="R535" s="695"/>
      <c r="S535" s="715" t="str">
        <f>IF(入力!$C$4="","",入力!$C$4)</f>
        <v>2016.01.01</v>
      </c>
      <c r="T535" s="715"/>
      <c r="U535" s="9" t="s">
        <v>98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3" t="s">
        <v>5</v>
      </c>
      <c r="B537" s="706" t="s">
        <v>6</v>
      </c>
      <c r="C537" s="700" t="s">
        <v>0</v>
      </c>
      <c r="D537" s="693" t="s">
        <v>45</v>
      </c>
      <c r="E537" s="694"/>
      <c r="F537" s="693" t="s">
        <v>57</v>
      </c>
      <c r="G537" s="694"/>
      <c r="H537" s="693" t="s">
        <v>378</v>
      </c>
      <c r="I537" s="694"/>
      <c r="J537" s="693" t="s">
        <v>41</v>
      </c>
      <c r="K537" s="694"/>
      <c r="L537" s="697" t="s">
        <v>58</v>
      </c>
      <c r="M537" s="698"/>
      <c r="N537" s="697" t="s">
        <v>59</v>
      </c>
      <c r="O537" s="698"/>
      <c r="P537" s="697" t="s">
        <v>42</v>
      </c>
      <c r="Q537" s="698"/>
      <c r="R537" s="693" t="s">
        <v>46</v>
      </c>
      <c r="S537" s="694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4"/>
      <c r="B538" s="707"/>
      <c r="C538" s="701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05"/>
      <c r="B539" s="708"/>
      <c r="C539" s="702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211</v>
      </c>
      <c r="AA539" s="26" t="s">
        <v>28</v>
      </c>
      <c r="AB539" s="26" t="s">
        <v>73</v>
      </c>
      <c r="AC539" s="26" t="s">
        <v>65</v>
      </c>
      <c r="AD539" s="26" t="s">
        <v>76</v>
      </c>
      <c r="AE539" s="11" t="s">
        <v>75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71"/>
      <c r="B541" s="72"/>
      <c r="C541" s="73"/>
      <c r="D541" s="74"/>
      <c r="E541" s="75"/>
      <c r="F541" s="76"/>
      <c r="G541" s="77"/>
      <c r="H541" s="78"/>
      <c r="I541" s="75"/>
      <c r="J541" s="76"/>
      <c r="K541" s="77"/>
      <c r="L541" s="74"/>
      <c r="M541" s="75"/>
      <c r="N541" s="76"/>
      <c r="O541" s="77"/>
      <c r="P541" s="74"/>
      <c r="Q541" s="75"/>
      <c r="R541" s="72"/>
      <c r="S541" s="77"/>
      <c r="T541" s="78"/>
      <c r="U541" s="77"/>
      <c r="W541" s="19"/>
      <c r="X541" s="23"/>
      <c r="Y541" s="23"/>
      <c r="Z541" s="23"/>
      <c r="AA541" s="23"/>
      <c r="AB541" s="23"/>
      <c r="AC541" s="23"/>
      <c r="AD541" s="23"/>
      <c r="AE541" s="23"/>
    </row>
    <row r="542" spans="1:31">
      <c r="A542" s="79"/>
      <c r="B542" s="72"/>
      <c r="C542" s="77"/>
      <c r="D542" s="76"/>
      <c r="E542" s="77"/>
      <c r="F542" s="76"/>
      <c r="G542" s="77"/>
      <c r="H542" s="72"/>
      <c r="I542" s="77"/>
      <c r="J542" s="76"/>
      <c r="K542" s="77"/>
      <c r="L542" s="76"/>
      <c r="M542" s="77"/>
      <c r="N542" s="76"/>
      <c r="O542" s="77"/>
      <c r="P542" s="76"/>
      <c r="Q542" s="77"/>
      <c r="R542" s="72"/>
      <c r="S542" s="77"/>
      <c r="T542" s="72"/>
      <c r="U542" s="7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9"/>
      <c r="B543" s="80"/>
      <c r="C543" s="81"/>
      <c r="D543" s="76"/>
      <c r="E543" s="75"/>
      <c r="F543" s="76"/>
      <c r="G543" s="77"/>
      <c r="H543" s="78"/>
      <c r="I543" s="75"/>
      <c r="J543" s="76"/>
      <c r="K543" s="77"/>
      <c r="L543" s="74"/>
      <c r="M543" s="75"/>
      <c r="N543" s="76"/>
      <c r="O543" s="77"/>
      <c r="P543" s="74"/>
      <c r="Q543" s="75"/>
      <c r="R543" s="72"/>
      <c r="S543" s="77"/>
      <c r="T543" s="78"/>
      <c r="U543" s="7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71"/>
      <c r="B544" s="72"/>
      <c r="C544" s="73"/>
      <c r="D544" s="74"/>
      <c r="E544" s="75"/>
      <c r="F544" s="76"/>
      <c r="G544" s="77"/>
      <c r="H544" s="78"/>
      <c r="I544" s="75"/>
      <c r="J544" s="76"/>
      <c r="K544" s="77"/>
      <c r="L544" s="74"/>
      <c r="M544" s="75"/>
      <c r="N544" s="76"/>
      <c r="O544" s="77"/>
      <c r="P544" s="74"/>
      <c r="Q544" s="75"/>
      <c r="R544" s="72"/>
      <c r="S544" s="77"/>
      <c r="T544" s="78"/>
      <c r="U544" s="77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9"/>
      <c r="B545" s="72"/>
      <c r="C545" s="77"/>
      <c r="D545" s="76"/>
      <c r="E545" s="77"/>
      <c r="F545" s="76"/>
      <c r="G545" s="77"/>
      <c r="H545" s="72"/>
      <c r="I545" s="77"/>
      <c r="J545" s="76"/>
      <c r="K545" s="77"/>
      <c r="L545" s="76"/>
      <c r="M545" s="77"/>
      <c r="N545" s="76"/>
      <c r="O545" s="77"/>
      <c r="P545" s="76"/>
      <c r="Q545" s="77"/>
      <c r="R545" s="72"/>
      <c r="S545" s="77"/>
      <c r="T545" s="72"/>
      <c r="U545" s="77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79"/>
      <c r="B546" s="80"/>
      <c r="C546" s="81"/>
      <c r="D546" s="76"/>
      <c r="E546" s="75"/>
      <c r="F546" s="76"/>
      <c r="G546" s="77"/>
      <c r="H546" s="78"/>
      <c r="I546" s="75"/>
      <c r="J546" s="76"/>
      <c r="K546" s="77"/>
      <c r="L546" s="74"/>
      <c r="M546" s="75"/>
      <c r="N546" s="76"/>
      <c r="O546" s="77"/>
      <c r="P546" s="74"/>
      <c r="Q546" s="75"/>
      <c r="R546" s="72"/>
      <c r="S546" s="77"/>
      <c r="T546" s="78"/>
      <c r="U546" s="77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71"/>
      <c r="B547" s="72"/>
      <c r="C547" s="73"/>
      <c r="D547" s="74"/>
      <c r="E547" s="75"/>
      <c r="F547" s="76"/>
      <c r="G547" s="77"/>
      <c r="H547" s="78"/>
      <c r="I547" s="75"/>
      <c r="J547" s="76"/>
      <c r="K547" s="77"/>
      <c r="L547" s="74"/>
      <c r="M547" s="75"/>
      <c r="N547" s="76"/>
      <c r="O547" s="77"/>
      <c r="P547" s="74"/>
      <c r="Q547" s="75"/>
      <c r="R547" s="72"/>
      <c r="S547" s="77"/>
      <c r="T547" s="78"/>
      <c r="U547" s="77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79"/>
      <c r="B548" s="80"/>
      <c r="C548" s="81"/>
      <c r="D548" s="76"/>
      <c r="E548" s="75"/>
      <c r="F548" s="76"/>
      <c r="G548" s="77"/>
      <c r="H548" s="78"/>
      <c r="I548" s="75"/>
      <c r="J548" s="76"/>
      <c r="K548" s="77"/>
      <c r="L548" s="74"/>
      <c r="M548" s="75"/>
      <c r="N548" s="76"/>
      <c r="O548" s="77"/>
      <c r="P548" s="74"/>
      <c r="Q548" s="75"/>
      <c r="R548" s="72"/>
      <c r="S548" s="77"/>
      <c r="T548" s="78"/>
      <c r="U548" s="77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71"/>
      <c r="B549" s="72"/>
      <c r="C549" s="73"/>
      <c r="D549" s="74"/>
      <c r="E549" s="75"/>
      <c r="F549" s="76"/>
      <c r="G549" s="77"/>
      <c r="H549" s="78"/>
      <c r="I549" s="75"/>
      <c r="J549" s="76"/>
      <c r="K549" s="77"/>
      <c r="L549" s="74"/>
      <c r="M549" s="75"/>
      <c r="N549" s="76"/>
      <c r="O549" s="77"/>
      <c r="P549" s="74"/>
      <c r="Q549" s="75"/>
      <c r="R549" s="72"/>
      <c r="S549" s="77"/>
      <c r="T549" s="78"/>
      <c r="U549" s="77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24</v>
      </c>
      <c r="Y553" s="12" t="s">
        <v>92</v>
      </c>
      <c r="Z553" s="12" t="s">
        <v>25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363</v>
      </c>
      <c r="Y567" s="25"/>
      <c r="Z567" s="25"/>
      <c r="AA567" s="25"/>
      <c r="AB567" s="25"/>
      <c r="AC567" s="25"/>
      <c r="AD567" s="25"/>
      <c r="AE567" s="25"/>
    </row>
    <row r="568" spans="1:31">
      <c r="X568" s="464" t="str">
        <f>IF(全体項目一覧_60!AN107="","",全体項目一覧_60!AN107)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86"/>
      <c r="B571" s="687"/>
      <c r="C571" s="687"/>
      <c r="D571" s="687"/>
      <c r="E571" s="687"/>
      <c r="F571" s="687"/>
      <c r="G571" s="687"/>
      <c r="H571" s="687"/>
      <c r="I571" s="687"/>
      <c r="J571" s="687"/>
      <c r="K571" s="688"/>
      <c r="L571" s="12" t="s">
        <v>20</v>
      </c>
      <c r="M571" s="709" t="s">
        <v>18</v>
      </c>
      <c r="N571" s="709"/>
      <c r="O571" s="709"/>
      <c r="P571" s="709"/>
      <c r="Q571" s="709"/>
      <c r="R571" s="709"/>
      <c r="S571" s="709"/>
      <c r="T571" s="710" t="str">
        <f>$X$34</f>
        <v>バレーボール指数</v>
      </c>
      <c r="U571" s="710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689"/>
      <c r="B572" s="690"/>
      <c r="C572" s="690"/>
      <c r="D572" s="690"/>
      <c r="E572" s="690"/>
      <c r="F572" s="690"/>
      <c r="G572" s="690"/>
      <c r="H572" s="690"/>
      <c r="I572" s="690"/>
      <c r="J572" s="690"/>
      <c r="K572" s="691"/>
      <c r="L572" s="12" t="s">
        <v>20</v>
      </c>
      <c r="M572" s="711" t="s">
        <v>19</v>
      </c>
      <c r="N572" s="711"/>
      <c r="O572" s="711"/>
      <c r="P572" s="711"/>
      <c r="Q572" s="711"/>
      <c r="R572" s="711"/>
      <c r="S572" s="711"/>
      <c r="T572" s="712" t="str">
        <f>X568</f>
        <v/>
      </c>
      <c r="U572" s="713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692" t="str">
        <f>$A$40</f>
        <v>フォーマット作成者　：　Komuro Consulting Group　小室匡史</v>
      </c>
      <c r="B573" s="692"/>
      <c r="C573" s="692"/>
      <c r="D573" s="692"/>
      <c r="E573" s="692"/>
      <c r="F573" s="692"/>
      <c r="G573" s="692"/>
      <c r="H573" s="692"/>
      <c r="I573" s="692"/>
      <c r="J573" s="692"/>
      <c r="K573" s="692"/>
      <c r="L573" s="421" t="s">
        <v>20</v>
      </c>
      <c r="M573" s="714" t="s">
        <v>104</v>
      </c>
      <c r="N573" s="714"/>
      <c r="O573" s="714"/>
      <c r="P573" s="714"/>
      <c r="Q573" s="714"/>
      <c r="R573" s="714"/>
      <c r="S573" s="714"/>
      <c r="T573" s="713"/>
      <c r="U573" s="713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99" t="str">
        <f>$A$1</f>
        <v>●●チームバレーボール体力指数　レーダーチャート</v>
      </c>
      <c r="B575" s="699"/>
      <c r="C575" s="699"/>
      <c r="D575" s="699"/>
      <c r="E575" s="699"/>
      <c r="F575" s="699"/>
      <c r="G575" s="699"/>
      <c r="H575" s="699"/>
      <c r="I575" s="699"/>
      <c r="J575" s="699"/>
      <c r="K575" s="699"/>
      <c r="L575" s="699"/>
      <c r="M575" s="699"/>
      <c r="N575" s="699"/>
      <c r="O575" s="699"/>
      <c r="P575" s="699"/>
      <c r="Q575" s="699"/>
      <c r="R575" s="699"/>
      <c r="S575" s="699"/>
      <c r="T575" s="699"/>
      <c r="U575" s="699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72" t="s">
        <v>10</v>
      </c>
      <c r="B576" s="695" t="str">
        <f>IF(表示変換!B20="","",表示変換!B20)</f>
        <v/>
      </c>
      <c r="C576" s="695"/>
      <c r="D576" s="9"/>
      <c r="E576" s="372" t="s">
        <v>11</v>
      </c>
      <c r="F576" s="696" t="str">
        <f>IF(表示変換!I20="","",表示変換!I20)</f>
        <v/>
      </c>
      <c r="G576" s="696"/>
      <c r="H576" s="373" t="s">
        <v>12</v>
      </c>
      <c r="I576" s="14"/>
      <c r="J576" s="373" t="s">
        <v>13</v>
      </c>
      <c r="K576" s="696" t="str">
        <f>IF(表示変換!J20="","",表示変換!J20)</f>
        <v/>
      </c>
      <c r="L576" s="696"/>
      <c r="M576" s="372" t="s">
        <v>14</v>
      </c>
      <c r="N576" s="6"/>
      <c r="O576" s="695" t="s">
        <v>15</v>
      </c>
      <c r="P576" s="695"/>
      <c r="Q576" s="695" t="str">
        <f>IF(表示変換!H20="","",表示変換!H20)</f>
        <v/>
      </c>
      <c r="R576" s="695"/>
      <c r="S576" s="715" t="str">
        <f>IF(入力!$C$4="","",入力!$C$4)</f>
        <v>2016.01.01</v>
      </c>
      <c r="T576" s="715"/>
      <c r="U576" s="9" t="s">
        <v>98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3" t="s">
        <v>5</v>
      </c>
      <c r="B578" s="706" t="s">
        <v>6</v>
      </c>
      <c r="C578" s="700" t="s">
        <v>0</v>
      </c>
      <c r="D578" s="693" t="s">
        <v>45</v>
      </c>
      <c r="E578" s="694"/>
      <c r="F578" s="693" t="s">
        <v>57</v>
      </c>
      <c r="G578" s="694"/>
      <c r="H578" s="693" t="s">
        <v>378</v>
      </c>
      <c r="I578" s="694"/>
      <c r="J578" s="693" t="s">
        <v>41</v>
      </c>
      <c r="K578" s="694"/>
      <c r="L578" s="697" t="s">
        <v>58</v>
      </c>
      <c r="M578" s="698"/>
      <c r="N578" s="697" t="s">
        <v>59</v>
      </c>
      <c r="O578" s="698"/>
      <c r="P578" s="697" t="s">
        <v>42</v>
      </c>
      <c r="Q578" s="698"/>
      <c r="R578" s="693" t="s">
        <v>46</v>
      </c>
      <c r="S578" s="694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4"/>
      <c r="B579" s="707"/>
      <c r="C579" s="701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05"/>
      <c r="B580" s="708"/>
      <c r="C580" s="702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211</v>
      </c>
      <c r="AA580" s="26" t="s">
        <v>28</v>
      </c>
      <c r="AB580" s="26" t="s">
        <v>73</v>
      </c>
      <c r="AC580" s="26" t="s">
        <v>65</v>
      </c>
      <c r="AD580" s="26" t="s">
        <v>76</v>
      </c>
      <c r="AE580" s="11" t="s">
        <v>75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71"/>
      <c r="B582" s="72"/>
      <c r="C582" s="73"/>
      <c r="D582" s="74"/>
      <c r="E582" s="75"/>
      <c r="F582" s="76"/>
      <c r="G582" s="77"/>
      <c r="H582" s="78"/>
      <c r="I582" s="75"/>
      <c r="J582" s="76"/>
      <c r="K582" s="77"/>
      <c r="L582" s="74"/>
      <c r="M582" s="75"/>
      <c r="N582" s="76"/>
      <c r="O582" s="77"/>
      <c r="P582" s="74"/>
      <c r="Q582" s="75"/>
      <c r="R582" s="72"/>
      <c r="S582" s="77"/>
      <c r="T582" s="78"/>
      <c r="U582" s="7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9"/>
      <c r="B583" s="72"/>
      <c r="C583" s="77"/>
      <c r="D583" s="76"/>
      <c r="E583" s="77"/>
      <c r="F583" s="76"/>
      <c r="G583" s="77"/>
      <c r="H583" s="72"/>
      <c r="I583" s="77"/>
      <c r="J583" s="76"/>
      <c r="K583" s="77"/>
      <c r="L583" s="76"/>
      <c r="M583" s="77"/>
      <c r="N583" s="76"/>
      <c r="O583" s="77"/>
      <c r="P583" s="76"/>
      <c r="Q583" s="77"/>
      <c r="R583" s="72"/>
      <c r="S583" s="77"/>
      <c r="T583" s="72"/>
      <c r="U583" s="7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9"/>
      <c r="B584" s="80"/>
      <c r="C584" s="81"/>
      <c r="D584" s="76"/>
      <c r="E584" s="75"/>
      <c r="F584" s="76"/>
      <c r="G584" s="77"/>
      <c r="H584" s="78"/>
      <c r="I584" s="75"/>
      <c r="J584" s="76"/>
      <c r="K584" s="77"/>
      <c r="L584" s="74"/>
      <c r="M584" s="75"/>
      <c r="N584" s="76"/>
      <c r="O584" s="77"/>
      <c r="P584" s="74"/>
      <c r="Q584" s="75"/>
      <c r="R584" s="72"/>
      <c r="S584" s="77"/>
      <c r="T584" s="78"/>
      <c r="U584" s="7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71"/>
      <c r="B585" s="72"/>
      <c r="C585" s="73"/>
      <c r="D585" s="74"/>
      <c r="E585" s="75"/>
      <c r="F585" s="76"/>
      <c r="G585" s="77"/>
      <c r="H585" s="78"/>
      <c r="I585" s="75"/>
      <c r="J585" s="76"/>
      <c r="K585" s="77"/>
      <c r="L585" s="74"/>
      <c r="M585" s="75"/>
      <c r="N585" s="76"/>
      <c r="O585" s="77"/>
      <c r="P585" s="74"/>
      <c r="Q585" s="75"/>
      <c r="R585" s="72"/>
      <c r="S585" s="77"/>
      <c r="T585" s="78"/>
      <c r="U585" s="77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9"/>
      <c r="B586" s="72"/>
      <c r="C586" s="77"/>
      <c r="D586" s="76"/>
      <c r="E586" s="77"/>
      <c r="F586" s="76"/>
      <c r="G586" s="77"/>
      <c r="H586" s="72"/>
      <c r="I586" s="77"/>
      <c r="J586" s="76"/>
      <c r="K586" s="77"/>
      <c r="L586" s="76"/>
      <c r="M586" s="77"/>
      <c r="N586" s="76"/>
      <c r="O586" s="77"/>
      <c r="P586" s="76"/>
      <c r="Q586" s="77"/>
      <c r="R586" s="72"/>
      <c r="S586" s="77"/>
      <c r="T586" s="72"/>
      <c r="U586" s="77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79"/>
      <c r="B587" s="80"/>
      <c r="C587" s="81"/>
      <c r="D587" s="76"/>
      <c r="E587" s="75"/>
      <c r="F587" s="76"/>
      <c r="G587" s="77"/>
      <c r="H587" s="78"/>
      <c r="I587" s="75"/>
      <c r="J587" s="76"/>
      <c r="K587" s="77"/>
      <c r="L587" s="74"/>
      <c r="M587" s="75"/>
      <c r="N587" s="76"/>
      <c r="O587" s="77"/>
      <c r="P587" s="74"/>
      <c r="Q587" s="75"/>
      <c r="R587" s="72"/>
      <c r="S587" s="77"/>
      <c r="T587" s="78"/>
      <c r="U587" s="77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71"/>
      <c r="B588" s="72"/>
      <c r="C588" s="73"/>
      <c r="D588" s="74"/>
      <c r="E588" s="75"/>
      <c r="F588" s="76"/>
      <c r="G588" s="77"/>
      <c r="H588" s="78"/>
      <c r="I588" s="75"/>
      <c r="J588" s="76"/>
      <c r="K588" s="77"/>
      <c r="L588" s="74"/>
      <c r="M588" s="75"/>
      <c r="N588" s="76"/>
      <c r="O588" s="77"/>
      <c r="P588" s="74"/>
      <c r="Q588" s="75"/>
      <c r="R588" s="72"/>
      <c r="S588" s="77"/>
      <c r="T588" s="78"/>
      <c r="U588" s="77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79"/>
      <c r="B589" s="80"/>
      <c r="C589" s="81"/>
      <c r="D589" s="76"/>
      <c r="E589" s="75"/>
      <c r="F589" s="76"/>
      <c r="G589" s="77"/>
      <c r="H589" s="78"/>
      <c r="I589" s="75"/>
      <c r="J589" s="76"/>
      <c r="K589" s="77"/>
      <c r="L589" s="74"/>
      <c r="M589" s="75"/>
      <c r="N589" s="76"/>
      <c r="O589" s="77"/>
      <c r="P589" s="74"/>
      <c r="Q589" s="75"/>
      <c r="R589" s="72"/>
      <c r="S589" s="77"/>
      <c r="T589" s="78"/>
      <c r="U589" s="77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71"/>
      <c r="B590" s="72"/>
      <c r="C590" s="73"/>
      <c r="D590" s="74"/>
      <c r="E590" s="75"/>
      <c r="F590" s="76"/>
      <c r="G590" s="77"/>
      <c r="H590" s="78"/>
      <c r="I590" s="75"/>
      <c r="J590" s="76"/>
      <c r="K590" s="77"/>
      <c r="L590" s="74"/>
      <c r="M590" s="75"/>
      <c r="N590" s="76"/>
      <c r="O590" s="77"/>
      <c r="P590" s="74"/>
      <c r="Q590" s="75"/>
      <c r="R590" s="72"/>
      <c r="S590" s="77"/>
      <c r="T590" s="78"/>
      <c r="U590" s="77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24</v>
      </c>
      <c r="Y594" s="12" t="s">
        <v>92</v>
      </c>
      <c r="Z594" s="12" t="s">
        <v>25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363</v>
      </c>
      <c r="Y608" s="25"/>
      <c r="Z608" s="25"/>
      <c r="AA608" s="25"/>
      <c r="AB608" s="25"/>
      <c r="AC608" s="25"/>
      <c r="AD608" s="25"/>
      <c r="AE608" s="25"/>
    </row>
    <row r="609" spans="1:31">
      <c r="X609" s="464" t="str">
        <f>IF(全体項目一覧_60!AN108="","",全体項目一覧_60!AN108)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86"/>
      <c r="B612" s="687"/>
      <c r="C612" s="687"/>
      <c r="D612" s="687"/>
      <c r="E612" s="687"/>
      <c r="F612" s="687"/>
      <c r="G612" s="687"/>
      <c r="H612" s="687"/>
      <c r="I612" s="687"/>
      <c r="J612" s="687"/>
      <c r="K612" s="688"/>
      <c r="L612" s="12" t="s">
        <v>20</v>
      </c>
      <c r="M612" s="709" t="s">
        <v>18</v>
      </c>
      <c r="N612" s="709"/>
      <c r="O612" s="709"/>
      <c r="P612" s="709"/>
      <c r="Q612" s="709"/>
      <c r="R612" s="709"/>
      <c r="S612" s="709"/>
      <c r="T612" s="710" t="str">
        <f>$X$34</f>
        <v>バレーボール指数</v>
      </c>
      <c r="U612" s="710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689"/>
      <c r="B613" s="690"/>
      <c r="C613" s="690"/>
      <c r="D613" s="690"/>
      <c r="E613" s="690"/>
      <c r="F613" s="690"/>
      <c r="G613" s="690"/>
      <c r="H613" s="690"/>
      <c r="I613" s="690"/>
      <c r="J613" s="690"/>
      <c r="K613" s="691"/>
      <c r="L613" s="12" t="s">
        <v>20</v>
      </c>
      <c r="M613" s="711" t="s">
        <v>19</v>
      </c>
      <c r="N613" s="711"/>
      <c r="O613" s="711"/>
      <c r="P613" s="711"/>
      <c r="Q613" s="711"/>
      <c r="R613" s="711"/>
      <c r="S613" s="711"/>
      <c r="T613" s="712" t="str">
        <f>X609</f>
        <v/>
      </c>
      <c r="U613" s="713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692" t="str">
        <f>$A$40</f>
        <v>フォーマット作成者　：　Komuro Consulting Group　小室匡史</v>
      </c>
      <c r="B614" s="692"/>
      <c r="C614" s="692"/>
      <c r="D614" s="692"/>
      <c r="E614" s="692"/>
      <c r="F614" s="692"/>
      <c r="G614" s="692"/>
      <c r="H614" s="692"/>
      <c r="I614" s="692"/>
      <c r="J614" s="692"/>
      <c r="K614" s="692"/>
      <c r="L614" s="421" t="s">
        <v>20</v>
      </c>
      <c r="M614" s="714" t="s">
        <v>104</v>
      </c>
      <c r="N614" s="714"/>
      <c r="O614" s="714"/>
      <c r="P614" s="714"/>
      <c r="Q614" s="714"/>
      <c r="R614" s="714"/>
      <c r="S614" s="714"/>
      <c r="T614" s="713"/>
      <c r="U614" s="713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99" t="str">
        <f>$A$1</f>
        <v>●●チームバレーボール体力指数　レーダーチャート</v>
      </c>
      <c r="B616" s="699"/>
      <c r="C616" s="699"/>
      <c r="D616" s="699"/>
      <c r="E616" s="699"/>
      <c r="F616" s="699"/>
      <c r="G616" s="699"/>
      <c r="H616" s="699"/>
      <c r="I616" s="699"/>
      <c r="J616" s="699"/>
      <c r="K616" s="699"/>
      <c r="L616" s="699"/>
      <c r="M616" s="699"/>
      <c r="N616" s="699"/>
      <c r="O616" s="699"/>
      <c r="P616" s="699"/>
      <c r="Q616" s="699"/>
      <c r="R616" s="699"/>
      <c r="S616" s="699"/>
      <c r="T616" s="699"/>
      <c r="U616" s="699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72" t="s">
        <v>10</v>
      </c>
      <c r="B617" s="695" t="str">
        <f>IF(表示変換!B21="","",表示変換!B21)</f>
        <v/>
      </c>
      <c r="C617" s="695"/>
      <c r="D617" s="9"/>
      <c r="E617" s="372" t="s">
        <v>11</v>
      </c>
      <c r="F617" s="696" t="str">
        <f>IF(表示変換!I21="","",表示変換!I21)</f>
        <v/>
      </c>
      <c r="G617" s="696"/>
      <c r="H617" s="373" t="s">
        <v>12</v>
      </c>
      <c r="I617" s="14"/>
      <c r="J617" s="373" t="s">
        <v>13</v>
      </c>
      <c r="K617" s="696" t="str">
        <f>IF(表示変換!J21="","",表示変換!J21)</f>
        <v/>
      </c>
      <c r="L617" s="696"/>
      <c r="M617" s="372" t="s">
        <v>14</v>
      </c>
      <c r="N617" s="6"/>
      <c r="O617" s="695" t="s">
        <v>15</v>
      </c>
      <c r="P617" s="695"/>
      <c r="Q617" s="695" t="str">
        <f>IF(表示変換!H21="","",表示変換!H21)</f>
        <v/>
      </c>
      <c r="R617" s="695"/>
      <c r="S617" s="715" t="str">
        <f>IF(入力!$C$4="","",入力!$C$4)</f>
        <v>2016.01.01</v>
      </c>
      <c r="T617" s="715"/>
      <c r="U617" s="9" t="s">
        <v>98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3" t="s">
        <v>5</v>
      </c>
      <c r="B619" s="706" t="s">
        <v>6</v>
      </c>
      <c r="C619" s="700" t="s">
        <v>0</v>
      </c>
      <c r="D619" s="693" t="s">
        <v>45</v>
      </c>
      <c r="E619" s="694"/>
      <c r="F619" s="693" t="s">
        <v>57</v>
      </c>
      <c r="G619" s="694"/>
      <c r="H619" s="693" t="s">
        <v>378</v>
      </c>
      <c r="I619" s="694"/>
      <c r="J619" s="693" t="s">
        <v>41</v>
      </c>
      <c r="K619" s="694"/>
      <c r="L619" s="697" t="s">
        <v>58</v>
      </c>
      <c r="M619" s="698"/>
      <c r="N619" s="697" t="s">
        <v>59</v>
      </c>
      <c r="O619" s="698"/>
      <c r="P619" s="697" t="s">
        <v>42</v>
      </c>
      <c r="Q619" s="698"/>
      <c r="R619" s="693" t="s">
        <v>46</v>
      </c>
      <c r="S619" s="694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4"/>
      <c r="B620" s="707"/>
      <c r="C620" s="701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05"/>
      <c r="B621" s="708"/>
      <c r="C621" s="702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211</v>
      </c>
      <c r="AA621" s="26" t="s">
        <v>28</v>
      </c>
      <c r="AB621" s="26" t="s">
        <v>73</v>
      </c>
      <c r="AC621" s="26" t="s">
        <v>65</v>
      </c>
      <c r="AD621" s="26" t="s">
        <v>76</v>
      </c>
      <c r="AE621" s="11" t="s">
        <v>75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71"/>
      <c r="B623" s="72"/>
      <c r="C623" s="73"/>
      <c r="D623" s="74"/>
      <c r="E623" s="75"/>
      <c r="F623" s="76"/>
      <c r="G623" s="77"/>
      <c r="H623" s="78"/>
      <c r="I623" s="75"/>
      <c r="J623" s="76"/>
      <c r="K623" s="77"/>
      <c r="L623" s="74"/>
      <c r="M623" s="75"/>
      <c r="N623" s="76"/>
      <c r="O623" s="77"/>
      <c r="P623" s="74"/>
      <c r="Q623" s="75"/>
      <c r="R623" s="72"/>
      <c r="S623" s="77"/>
      <c r="T623" s="78"/>
      <c r="U623" s="7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9"/>
      <c r="B624" s="72"/>
      <c r="C624" s="77"/>
      <c r="D624" s="76"/>
      <c r="E624" s="77"/>
      <c r="F624" s="76"/>
      <c r="G624" s="77"/>
      <c r="H624" s="72"/>
      <c r="I624" s="77"/>
      <c r="J624" s="76"/>
      <c r="K624" s="77"/>
      <c r="L624" s="76"/>
      <c r="M624" s="77"/>
      <c r="N624" s="76"/>
      <c r="O624" s="77"/>
      <c r="P624" s="76"/>
      <c r="Q624" s="77"/>
      <c r="R624" s="72"/>
      <c r="S624" s="77"/>
      <c r="T624" s="72"/>
      <c r="U624" s="7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9"/>
      <c r="B625" s="80"/>
      <c r="C625" s="81"/>
      <c r="D625" s="76"/>
      <c r="E625" s="75"/>
      <c r="F625" s="76"/>
      <c r="G625" s="77"/>
      <c r="H625" s="78"/>
      <c r="I625" s="75"/>
      <c r="J625" s="76"/>
      <c r="K625" s="77"/>
      <c r="L625" s="74"/>
      <c r="M625" s="75"/>
      <c r="N625" s="76"/>
      <c r="O625" s="77"/>
      <c r="P625" s="74"/>
      <c r="Q625" s="75"/>
      <c r="R625" s="72"/>
      <c r="S625" s="77"/>
      <c r="T625" s="78"/>
      <c r="U625" s="7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71"/>
      <c r="B626" s="72"/>
      <c r="C626" s="73"/>
      <c r="D626" s="74"/>
      <c r="E626" s="75"/>
      <c r="F626" s="76"/>
      <c r="G626" s="77"/>
      <c r="H626" s="78"/>
      <c r="I626" s="75"/>
      <c r="J626" s="76"/>
      <c r="K626" s="77"/>
      <c r="L626" s="74"/>
      <c r="M626" s="75"/>
      <c r="N626" s="76"/>
      <c r="O626" s="77"/>
      <c r="P626" s="74"/>
      <c r="Q626" s="75"/>
      <c r="R626" s="72"/>
      <c r="S626" s="77"/>
      <c r="T626" s="78"/>
      <c r="U626" s="77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9"/>
      <c r="B627" s="72"/>
      <c r="C627" s="77"/>
      <c r="D627" s="76"/>
      <c r="E627" s="77"/>
      <c r="F627" s="76"/>
      <c r="G627" s="77"/>
      <c r="H627" s="72"/>
      <c r="I627" s="77"/>
      <c r="J627" s="76"/>
      <c r="K627" s="77"/>
      <c r="L627" s="76"/>
      <c r="M627" s="77"/>
      <c r="N627" s="76"/>
      <c r="O627" s="77"/>
      <c r="P627" s="76"/>
      <c r="Q627" s="77"/>
      <c r="R627" s="72"/>
      <c r="S627" s="77"/>
      <c r="T627" s="72"/>
      <c r="U627" s="77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79"/>
      <c r="B628" s="80"/>
      <c r="C628" s="81"/>
      <c r="D628" s="76"/>
      <c r="E628" s="75"/>
      <c r="F628" s="76"/>
      <c r="G628" s="77"/>
      <c r="H628" s="78"/>
      <c r="I628" s="75"/>
      <c r="J628" s="76"/>
      <c r="K628" s="77"/>
      <c r="L628" s="74"/>
      <c r="M628" s="75"/>
      <c r="N628" s="76"/>
      <c r="O628" s="77"/>
      <c r="P628" s="74"/>
      <c r="Q628" s="75"/>
      <c r="R628" s="72"/>
      <c r="S628" s="77"/>
      <c r="T628" s="78"/>
      <c r="U628" s="77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71"/>
      <c r="B629" s="72"/>
      <c r="C629" s="73"/>
      <c r="D629" s="74"/>
      <c r="E629" s="75"/>
      <c r="F629" s="76"/>
      <c r="G629" s="77"/>
      <c r="H629" s="78"/>
      <c r="I629" s="75"/>
      <c r="J629" s="76"/>
      <c r="K629" s="77"/>
      <c r="L629" s="74"/>
      <c r="M629" s="75"/>
      <c r="N629" s="76"/>
      <c r="O629" s="77"/>
      <c r="P629" s="74"/>
      <c r="Q629" s="75"/>
      <c r="R629" s="72"/>
      <c r="S629" s="77"/>
      <c r="T629" s="78"/>
      <c r="U629" s="77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79"/>
      <c r="B630" s="80"/>
      <c r="C630" s="81"/>
      <c r="D630" s="76"/>
      <c r="E630" s="75"/>
      <c r="F630" s="76"/>
      <c r="G630" s="77"/>
      <c r="H630" s="78"/>
      <c r="I630" s="75"/>
      <c r="J630" s="76"/>
      <c r="K630" s="77"/>
      <c r="L630" s="74"/>
      <c r="M630" s="75"/>
      <c r="N630" s="76"/>
      <c r="O630" s="77"/>
      <c r="P630" s="74"/>
      <c r="Q630" s="75"/>
      <c r="R630" s="72"/>
      <c r="S630" s="77"/>
      <c r="T630" s="78"/>
      <c r="U630" s="77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71"/>
      <c r="B631" s="72"/>
      <c r="C631" s="73"/>
      <c r="D631" s="74"/>
      <c r="E631" s="75"/>
      <c r="F631" s="76"/>
      <c r="G631" s="77"/>
      <c r="H631" s="78"/>
      <c r="I631" s="75"/>
      <c r="J631" s="76"/>
      <c r="K631" s="77"/>
      <c r="L631" s="74"/>
      <c r="M631" s="75"/>
      <c r="N631" s="76"/>
      <c r="O631" s="77"/>
      <c r="P631" s="74"/>
      <c r="Q631" s="75"/>
      <c r="R631" s="72"/>
      <c r="S631" s="77"/>
      <c r="T631" s="78"/>
      <c r="U631" s="77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24</v>
      </c>
      <c r="Y635" s="12" t="s">
        <v>92</v>
      </c>
      <c r="Z635" s="12" t="s">
        <v>25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363</v>
      </c>
      <c r="Y649" s="25"/>
      <c r="Z649" s="25"/>
      <c r="AA649" s="25"/>
      <c r="AB649" s="25"/>
      <c r="AC649" s="25"/>
      <c r="AD649" s="25"/>
      <c r="AE649" s="25"/>
    </row>
    <row r="650" spans="1:31">
      <c r="X650" s="464" t="str">
        <f>IF(全体項目一覧_60!AN109="","",全体項目一覧_60!AN109)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86"/>
      <c r="B653" s="687"/>
      <c r="C653" s="687"/>
      <c r="D653" s="687"/>
      <c r="E653" s="687"/>
      <c r="F653" s="687"/>
      <c r="G653" s="687"/>
      <c r="H653" s="687"/>
      <c r="I653" s="687"/>
      <c r="J653" s="687"/>
      <c r="K653" s="688"/>
      <c r="L653" s="12" t="s">
        <v>20</v>
      </c>
      <c r="M653" s="709" t="s">
        <v>18</v>
      </c>
      <c r="N653" s="709"/>
      <c r="O653" s="709"/>
      <c r="P653" s="709"/>
      <c r="Q653" s="709"/>
      <c r="R653" s="709"/>
      <c r="S653" s="709"/>
      <c r="T653" s="710" t="str">
        <f>$X$34</f>
        <v>バレーボール指数</v>
      </c>
      <c r="U653" s="710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689"/>
      <c r="B654" s="690"/>
      <c r="C654" s="690"/>
      <c r="D654" s="690"/>
      <c r="E654" s="690"/>
      <c r="F654" s="690"/>
      <c r="G654" s="690"/>
      <c r="H654" s="690"/>
      <c r="I654" s="690"/>
      <c r="J654" s="690"/>
      <c r="K654" s="691"/>
      <c r="L654" s="12" t="s">
        <v>20</v>
      </c>
      <c r="M654" s="711" t="s">
        <v>19</v>
      </c>
      <c r="N654" s="711"/>
      <c r="O654" s="711"/>
      <c r="P654" s="711"/>
      <c r="Q654" s="711"/>
      <c r="R654" s="711"/>
      <c r="S654" s="711"/>
      <c r="T654" s="712" t="str">
        <f>X650</f>
        <v/>
      </c>
      <c r="U654" s="713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692" t="str">
        <f>$A$40</f>
        <v>フォーマット作成者　：　Komuro Consulting Group　小室匡史</v>
      </c>
      <c r="B655" s="692"/>
      <c r="C655" s="692"/>
      <c r="D655" s="692"/>
      <c r="E655" s="692"/>
      <c r="F655" s="692"/>
      <c r="G655" s="692"/>
      <c r="H655" s="692"/>
      <c r="I655" s="692"/>
      <c r="J655" s="692"/>
      <c r="K655" s="692"/>
      <c r="L655" s="421" t="s">
        <v>20</v>
      </c>
      <c r="M655" s="714" t="s">
        <v>104</v>
      </c>
      <c r="N655" s="714"/>
      <c r="O655" s="714"/>
      <c r="P655" s="714"/>
      <c r="Q655" s="714"/>
      <c r="R655" s="714"/>
      <c r="S655" s="714"/>
      <c r="T655" s="713"/>
      <c r="U655" s="713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99" t="str">
        <f>$A$1</f>
        <v>●●チームバレーボール体力指数　レーダーチャート</v>
      </c>
      <c r="B657" s="699"/>
      <c r="C657" s="699"/>
      <c r="D657" s="699"/>
      <c r="E657" s="699"/>
      <c r="F657" s="699"/>
      <c r="G657" s="699"/>
      <c r="H657" s="699"/>
      <c r="I657" s="699"/>
      <c r="J657" s="699"/>
      <c r="K657" s="699"/>
      <c r="L657" s="699"/>
      <c r="M657" s="699"/>
      <c r="N657" s="699"/>
      <c r="O657" s="699"/>
      <c r="P657" s="699"/>
      <c r="Q657" s="699"/>
      <c r="R657" s="699"/>
      <c r="S657" s="699"/>
      <c r="T657" s="699"/>
      <c r="U657" s="699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72" t="s">
        <v>10</v>
      </c>
      <c r="B658" s="695" t="str">
        <f>IF(表示変換!B22="","",表示変換!B22)</f>
        <v/>
      </c>
      <c r="C658" s="695"/>
      <c r="D658" s="9"/>
      <c r="E658" s="372" t="s">
        <v>11</v>
      </c>
      <c r="F658" s="696" t="str">
        <f>IF(表示変換!I22="","",表示変換!I22)</f>
        <v/>
      </c>
      <c r="G658" s="696"/>
      <c r="H658" s="373" t="s">
        <v>12</v>
      </c>
      <c r="I658" s="14"/>
      <c r="J658" s="373" t="s">
        <v>13</v>
      </c>
      <c r="K658" s="696" t="str">
        <f>IF(表示変換!J22="","",表示変換!J22)</f>
        <v/>
      </c>
      <c r="L658" s="696"/>
      <c r="M658" s="372" t="s">
        <v>14</v>
      </c>
      <c r="N658" s="6"/>
      <c r="O658" s="695" t="s">
        <v>15</v>
      </c>
      <c r="P658" s="695"/>
      <c r="Q658" s="695" t="str">
        <f>IF(表示変換!H22="","",表示変換!H22)</f>
        <v/>
      </c>
      <c r="R658" s="695"/>
      <c r="S658" s="715" t="str">
        <f>IF(入力!$C$4="","",入力!$C$4)</f>
        <v>2016.01.01</v>
      </c>
      <c r="T658" s="715"/>
      <c r="U658" s="9" t="s">
        <v>98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3" t="s">
        <v>5</v>
      </c>
      <c r="B660" s="706" t="s">
        <v>6</v>
      </c>
      <c r="C660" s="700" t="s">
        <v>0</v>
      </c>
      <c r="D660" s="693" t="s">
        <v>45</v>
      </c>
      <c r="E660" s="694"/>
      <c r="F660" s="693" t="s">
        <v>57</v>
      </c>
      <c r="G660" s="694"/>
      <c r="H660" s="693" t="s">
        <v>378</v>
      </c>
      <c r="I660" s="694"/>
      <c r="J660" s="693" t="s">
        <v>41</v>
      </c>
      <c r="K660" s="694"/>
      <c r="L660" s="697" t="s">
        <v>58</v>
      </c>
      <c r="M660" s="698"/>
      <c r="N660" s="697" t="s">
        <v>59</v>
      </c>
      <c r="O660" s="698"/>
      <c r="P660" s="697" t="s">
        <v>42</v>
      </c>
      <c r="Q660" s="698"/>
      <c r="R660" s="693" t="s">
        <v>46</v>
      </c>
      <c r="S660" s="694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4"/>
      <c r="B661" s="707"/>
      <c r="C661" s="701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05"/>
      <c r="B662" s="708"/>
      <c r="C662" s="702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211</v>
      </c>
      <c r="AA662" s="26" t="s">
        <v>28</v>
      </c>
      <c r="AB662" s="26" t="s">
        <v>73</v>
      </c>
      <c r="AC662" s="26" t="s">
        <v>65</v>
      </c>
      <c r="AD662" s="26" t="s">
        <v>76</v>
      </c>
      <c r="AE662" s="11" t="s">
        <v>75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71"/>
      <c r="B664" s="72"/>
      <c r="C664" s="73"/>
      <c r="D664" s="74"/>
      <c r="E664" s="75"/>
      <c r="F664" s="76"/>
      <c r="G664" s="77"/>
      <c r="H664" s="78"/>
      <c r="I664" s="75"/>
      <c r="J664" s="76"/>
      <c r="K664" s="77"/>
      <c r="L664" s="74"/>
      <c r="M664" s="75"/>
      <c r="N664" s="76"/>
      <c r="O664" s="77"/>
      <c r="P664" s="74"/>
      <c r="Q664" s="75"/>
      <c r="R664" s="72"/>
      <c r="S664" s="77"/>
      <c r="T664" s="78"/>
      <c r="U664" s="7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9"/>
      <c r="B665" s="72"/>
      <c r="C665" s="77"/>
      <c r="D665" s="76"/>
      <c r="E665" s="77"/>
      <c r="F665" s="76"/>
      <c r="G665" s="77"/>
      <c r="H665" s="72"/>
      <c r="I665" s="77"/>
      <c r="J665" s="76"/>
      <c r="K665" s="77"/>
      <c r="L665" s="76"/>
      <c r="M665" s="77"/>
      <c r="N665" s="76"/>
      <c r="O665" s="77"/>
      <c r="P665" s="76"/>
      <c r="Q665" s="77"/>
      <c r="R665" s="72"/>
      <c r="S665" s="77"/>
      <c r="T665" s="72"/>
      <c r="U665" s="7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9"/>
      <c r="B666" s="80"/>
      <c r="C666" s="81"/>
      <c r="D666" s="76"/>
      <c r="E666" s="75"/>
      <c r="F666" s="76"/>
      <c r="G666" s="77"/>
      <c r="H666" s="78"/>
      <c r="I666" s="75"/>
      <c r="J666" s="76"/>
      <c r="K666" s="77"/>
      <c r="L666" s="74"/>
      <c r="M666" s="75"/>
      <c r="N666" s="76"/>
      <c r="O666" s="77"/>
      <c r="P666" s="74"/>
      <c r="Q666" s="75"/>
      <c r="R666" s="72"/>
      <c r="S666" s="77"/>
      <c r="T666" s="78"/>
      <c r="U666" s="7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71"/>
      <c r="B667" s="72"/>
      <c r="C667" s="73"/>
      <c r="D667" s="74"/>
      <c r="E667" s="75"/>
      <c r="F667" s="76"/>
      <c r="G667" s="77"/>
      <c r="H667" s="78"/>
      <c r="I667" s="75"/>
      <c r="J667" s="76"/>
      <c r="K667" s="77"/>
      <c r="L667" s="74"/>
      <c r="M667" s="75"/>
      <c r="N667" s="76"/>
      <c r="O667" s="77"/>
      <c r="P667" s="74"/>
      <c r="Q667" s="75"/>
      <c r="R667" s="72"/>
      <c r="S667" s="77"/>
      <c r="T667" s="78"/>
      <c r="U667" s="77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9"/>
      <c r="B668" s="72"/>
      <c r="C668" s="77"/>
      <c r="D668" s="76"/>
      <c r="E668" s="77"/>
      <c r="F668" s="76"/>
      <c r="G668" s="77"/>
      <c r="H668" s="72"/>
      <c r="I668" s="77"/>
      <c r="J668" s="76"/>
      <c r="K668" s="77"/>
      <c r="L668" s="76"/>
      <c r="M668" s="77"/>
      <c r="N668" s="76"/>
      <c r="O668" s="77"/>
      <c r="P668" s="76"/>
      <c r="Q668" s="77"/>
      <c r="R668" s="72"/>
      <c r="S668" s="77"/>
      <c r="T668" s="72"/>
      <c r="U668" s="77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79"/>
      <c r="B669" s="80"/>
      <c r="C669" s="81"/>
      <c r="D669" s="76"/>
      <c r="E669" s="75"/>
      <c r="F669" s="76"/>
      <c r="G669" s="77"/>
      <c r="H669" s="78"/>
      <c r="I669" s="75"/>
      <c r="J669" s="76"/>
      <c r="K669" s="77"/>
      <c r="L669" s="74"/>
      <c r="M669" s="75"/>
      <c r="N669" s="76"/>
      <c r="O669" s="77"/>
      <c r="P669" s="74"/>
      <c r="Q669" s="75"/>
      <c r="R669" s="72"/>
      <c r="S669" s="77"/>
      <c r="T669" s="78"/>
      <c r="U669" s="77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71"/>
      <c r="B670" s="72"/>
      <c r="C670" s="73"/>
      <c r="D670" s="74"/>
      <c r="E670" s="75"/>
      <c r="F670" s="76"/>
      <c r="G670" s="77"/>
      <c r="H670" s="78"/>
      <c r="I670" s="75"/>
      <c r="J670" s="76"/>
      <c r="K670" s="77"/>
      <c r="L670" s="74"/>
      <c r="M670" s="75"/>
      <c r="N670" s="76"/>
      <c r="O670" s="77"/>
      <c r="P670" s="74"/>
      <c r="Q670" s="75"/>
      <c r="R670" s="72"/>
      <c r="S670" s="77"/>
      <c r="T670" s="78"/>
      <c r="U670" s="77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79"/>
      <c r="B671" s="80"/>
      <c r="C671" s="81"/>
      <c r="D671" s="76"/>
      <c r="E671" s="75"/>
      <c r="F671" s="76"/>
      <c r="G671" s="77"/>
      <c r="H671" s="78"/>
      <c r="I671" s="75"/>
      <c r="J671" s="76"/>
      <c r="K671" s="77"/>
      <c r="L671" s="74"/>
      <c r="M671" s="75"/>
      <c r="N671" s="76"/>
      <c r="O671" s="77"/>
      <c r="P671" s="74"/>
      <c r="Q671" s="75"/>
      <c r="R671" s="72"/>
      <c r="S671" s="77"/>
      <c r="T671" s="78"/>
      <c r="U671" s="77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71"/>
      <c r="B672" s="72"/>
      <c r="C672" s="73"/>
      <c r="D672" s="74"/>
      <c r="E672" s="75"/>
      <c r="F672" s="76"/>
      <c r="G672" s="77"/>
      <c r="H672" s="78"/>
      <c r="I672" s="75"/>
      <c r="J672" s="76"/>
      <c r="K672" s="77"/>
      <c r="L672" s="74"/>
      <c r="M672" s="75"/>
      <c r="N672" s="76"/>
      <c r="O672" s="77"/>
      <c r="P672" s="74"/>
      <c r="Q672" s="75"/>
      <c r="R672" s="72"/>
      <c r="S672" s="77"/>
      <c r="T672" s="78"/>
      <c r="U672" s="77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24</v>
      </c>
      <c r="Y676" s="12" t="s">
        <v>92</v>
      </c>
      <c r="Z676" s="12" t="s">
        <v>25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363</v>
      </c>
      <c r="Y690" s="25"/>
      <c r="Z690" s="25"/>
      <c r="AA690" s="25"/>
      <c r="AB690" s="25"/>
      <c r="AC690" s="25"/>
      <c r="AD690" s="25"/>
      <c r="AE690" s="25"/>
    </row>
    <row r="691" spans="1:31">
      <c r="X691" s="464" t="str">
        <f>IF(全体項目一覧_60!AN110="","",全体項目一覧_60!AN110)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86"/>
      <c r="B694" s="687"/>
      <c r="C694" s="687"/>
      <c r="D694" s="687"/>
      <c r="E694" s="687"/>
      <c r="F694" s="687"/>
      <c r="G694" s="687"/>
      <c r="H694" s="687"/>
      <c r="I694" s="687"/>
      <c r="J694" s="687"/>
      <c r="K694" s="688"/>
      <c r="L694" s="12" t="s">
        <v>20</v>
      </c>
      <c r="M694" s="709" t="s">
        <v>18</v>
      </c>
      <c r="N694" s="709"/>
      <c r="O694" s="709"/>
      <c r="P694" s="709"/>
      <c r="Q694" s="709"/>
      <c r="R694" s="709"/>
      <c r="S694" s="709"/>
      <c r="T694" s="710" t="str">
        <f>$X$34</f>
        <v>バレーボール指数</v>
      </c>
      <c r="U694" s="710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689"/>
      <c r="B695" s="690"/>
      <c r="C695" s="690"/>
      <c r="D695" s="690"/>
      <c r="E695" s="690"/>
      <c r="F695" s="690"/>
      <c r="G695" s="690"/>
      <c r="H695" s="690"/>
      <c r="I695" s="690"/>
      <c r="J695" s="690"/>
      <c r="K695" s="691"/>
      <c r="L695" s="12" t="s">
        <v>20</v>
      </c>
      <c r="M695" s="711" t="s">
        <v>19</v>
      </c>
      <c r="N695" s="711"/>
      <c r="O695" s="711"/>
      <c r="P695" s="711"/>
      <c r="Q695" s="711"/>
      <c r="R695" s="711"/>
      <c r="S695" s="711"/>
      <c r="T695" s="712" t="str">
        <f>X691</f>
        <v/>
      </c>
      <c r="U695" s="713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692" t="str">
        <f>$A$40</f>
        <v>フォーマット作成者　：　Komuro Consulting Group　小室匡史</v>
      </c>
      <c r="B696" s="692"/>
      <c r="C696" s="692"/>
      <c r="D696" s="692"/>
      <c r="E696" s="692"/>
      <c r="F696" s="692"/>
      <c r="G696" s="692"/>
      <c r="H696" s="692"/>
      <c r="I696" s="692"/>
      <c r="J696" s="692"/>
      <c r="K696" s="692"/>
      <c r="L696" s="421" t="s">
        <v>20</v>
      </c>
      <c r="M696" s="714" t="s">
        <v>104</v>
      </c>
      <c r="N696" s="714"/>
      <c r="O696" s="714"/>
      <c r="P696" s="714"/>
      <c r="Q696" s="714"/>
      <c r="R696" s="714"/>
      <c r="S696" s="714"/>
      <c r="T696" s="713"/>
      <c r="U696" s="713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99" t="str">
        <f>$A$1</f>
        <v>●●チームバレーボール体力指数　レーダーチャート</v>
      </c>
      <c r="B698" s="699"/>
      <c r="C698" s="699"/>
      <c r="D698" s="699"/>
      <c r="E698" s="699"/>
      <c r="F698" s="699"/>
      <c r="G698" s="699"/>
      <c r="H698" s="699"/>
      <c r="I698" s="699"/>
      <c r="J698" s="699"/>
      <c r="K698" s="699"/>
      <c r="L698" s="699"/>
      <c r="M698" s="699"/>
      <c r="N698" s="699"/>
      <c r="O698" s="699"/>
      <c r="P698" s="699"/>
      <c r="Q698" s="699"/>
      <c r="R698" s="699"/>
      <c r="S698" s="699"/>
      <c r="T698" s="699"/>
      <c r="U698" s="699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72" t="s">
        <v>10</v>
      </c>
      <c r="B699" s="695" t="str">
        <f>IF(表示変換!B23="","",表示変換!B23)</f>
        <v/>
      </c>
      <c r="C699" s="695"/>
      <c r="D699" s="9"/>
      <c r="E699" s="372" t="s">
        <v>11</v>
      </c>
      <c r="F699" s="696" t="str">
        <f>IF(表示変換!I23="","",表示変換!I23)</f>
        <v/>
      </c>
      <c r="G699" s="696"/>
      <c r="H699" s="373" t="s">
        <v>12</v>
      </c>
      <c r="I699" s="14"/>
      <c r="J699" s="373" t="s">
        <v>13</v>
      </c>
      <c r="K699" s="696" t="str">
        <f>IF(表示変換!J23="","",表示変換!J23)</f>
        <v/>
      </c>
      <c r="L699" s="696"/>
      <c r="M699" s="372" t="s">
        <v>14</v>
      </c>
      <c r="N699" s="6"/>
      <c r="O699" s="695" t="s">
        <v>15</v>
      </c>
      <c r="P699" s="695"/>
      <c r="Q699" s="695" t="str">
        <f>IF(表示変換!H23="","",表示変換!H23)</f>
        <v/>
      </c>
      <c r="R699" s="695"/>
      <c r="S699" s="715" t="str">
        <f>IF(入力!$C$4="","",入力!$C$4)</f>
        <v>2016.01.01</v>
      </c>
      <c r="T699" s="715"/>
      <c r="U699" s="9" t="s">
        <v>98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3" t="s">
        <v>5</v>
      </c>
      <c r="B701" s="706" t="s">
        <v>6</v>
      </c>
      <c r="C701" s="700" t="s">
        <v>0</v>
      </c>
      <c r="D701" s="693" t="s">
        <v>45</v>
      </c>
      <c r="E701" s="694"/>
      <c r="F701" s="693" t="s">
        <v>57</v>
      </c>
      <c r="G701" s="694"/>
      <c r="H701" s="693" t="s">
        <v>378</v>
      </c>
      <c r="I701" s="694"/>
      <c r="J701" s="693" t="s">
        <v>41</v>
      </c>
      <c r="K701" s="694"/>
      <c r="L701" s="697" t="s">
        <v>58</v>
      </c>
      <c r="M701" s="698"/>
      <c r="N701" s="697" t="s">
        <v>59</v>
      </c>
      <c r="O701" s="698"/>
      <c r="P701" s="697" t="s">
        <v>42</v>
      </c>
      <c r="Q701" s="698"/>
      <c r="R701" s="693" t="s">
        <v>46</v>
      </c>
      <c r="S701" s="694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4"/>
      <c r="B702" s="707"/>
      <c r="C702" s="701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05"/>
      <c r="B703" s="708"/>
      <c r="C703" s="702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211</v>
      </c>
      <c r="AA703" s="26" t="s">
        <v>28</v>
      </c>
      <c r="AB703" s="26" t="s">
        <v>73</v>
      </c>
      <c r="AC703" s="26" t="s">
        <v>65</v>
      </c>
      <c r="AD703" s="26" t="s">
        <v>76</v>
      </c>
      <c r="AE703" s="11" t="s">
        <v>75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71"/>
      <c r="B705" s="72"/>
      <c r="C705" s="73"/>
      <c r="D705" s="74"/>
      <c r="E705" s="75"/>
      <c r="F705" s="76"/>
      <c r="G705" s="77"/>
      <c r="H705" s="78"/>
      <c r="I705" s="75"/>
      <c r="J705" s="76"/>
      <c r="K705" s="77"/>
      <c r="L705" s="74"/>
      <c r="M705" s="75"/>
      <c r="N705" s="76"/>
      <c r="O705" s="77"/>
      <c r="P705" s="74"/>
      <c r="Q705" s="75"/>
      <c r="R705" s="72"/>
      <c r="S705" s="77"/>
      <c r="T705" s="78"/>
      <c r="U705" s="7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9"/>
      <c r="B706" s="72"/>
      <c r="C706" s="77"/>
      <c r="D706" s="76"/>
      <c r="E706" s="77"/>
      <c r="F706" s="76"/>
      <c r="G706" s="77"/>
      <c r="H706" s="72"/>
      <c r="I706" s="77"/>
      <c r="J706" s="76"/>
      <c r="K706" s="77"/>
      <c r="L706" s="76"/>
      <c r="M706" s="77"/>
      <c r="N706" s="76"/>
      <c r="O706" s="77"/>
      <c r="P706" s="76"/>
      <c r="Q706" s="77"/>
      <c r="R706" s="72"/>
      <c r="S706" s="77"/>
      <c r="T706" s="72"/>
      <c r="U706" s="7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9"/>
      <c r="B707" s="80"/>
      <c r="C707" s="81"/>
      <c r="D707" s="76"/>
      <c r="E707" s="75"/>
      <c r="F707" s="76"/>
      <c r="G707" s="77"/>
      <c r="H707" s="78"/>
      <c r="I707" s="75"/>
      <c r="J707" s="76"/>
      <c r="K707" s="77"/>
      <c r="L707" s="74"/>
      <c r="M707" s="75"/>
      <c r="N707" s="76"/>
      <c r="O707" s="77"/>
      <c r="P707" s="74"/>
      <c r="Q707" s="75"/>
      <c r="R707" s="72"/>
      <c r="S707" s="77"/>
      <c r="T707" s="78"/>
      <c r="U707" s="7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71"/>
      <c r="B708" s="72"/>
      <c r="C708" s="73"/>
      <c r="D708" s="74"/>
      <c r="E708" s="75"/>
      <c r="F708" s="76"/>
      <c r="G708" s="77"/>
      <c r="H708" s="78"/>
      <c r="I708" s="75"/>
      <c r="J708" s="76"/>
      <c r="K708" s="77"/>
      <c r="L708" s="74"/>
      <c r="M708" s="75"/>
      <c r="N708" s="76"/>
      <c r="O708" s="77"/>
      <c r="P708" s="74"/>
      <c r="Q708" s="75"/>
      <c r="R708" s="72"/>
      <c r="S708" s="77"/>
      <c r="T708" s="78"/>
      <c r="U708" s="77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9"/>
      <c r="B709" s="72"/>
      <c r="C709" s="77"/>
      <c r="D709" s="76"/>
      <c r="E709" s="77"/>
      <c r="F709" s="76"/>
      <c r="G709" s="77"/>
      <c r="H709" s="72"/>
      <c r="I709" s="77"/>
      <c r="J709" s="76"/>
      <c r="K709" s="77"/>
      <c r="L709" s="76"/>
      <c r="M709" s="77"/>
      <c r="N709" s="76"/>
      <c r="O709" s="77"/>
      <c r="P709" s="76"/>
      <c r="Q709" s="77"/>
      <c r="R709" s="72"/>
      <c r="S709" s="77"/>
      <c r="T709" s="72"/>
      <c r="U709" s="77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79"/>
      <c r="B710" s="80"/>
      <c r="C710" s="81"/>
      <c r="D710" s="76"/>
      <c r="E710" s="75"/>
      <c r="F710" s="76"/>
      <c r="G710" s="77"/>
      <c r="H710" s="78"/>
      <c r="I710" s="75"/>
      <c r="J710" s="76"/>
      <c r="K710" s="77"/>
      <c r="L710" s="74"/>
      <c r="M710" s="75"/>
      <c r="N710" s="76"/>
      <c r="O710" s="77"/>
      <c r="P710" s="74"/>
      <c r="Q710" s="75"/>
      <c r="R710" s="72"/>
      <c r="S710" s="77"/>
      <c r="T710" s="78"/>
      <c r="U710" s="77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71"/>
      <c r="B711" s="72"/>
      <c r="C711" s="73"/>
      <c r="D711" s="74"/>
      <c r="E711" s="75"/>
      <c r="F711" s="76"/>
      <c r="G711" s="77"/>
      <c r="H711" s="78"/>
      <c r="I711" s="75"/>
      <c r="J711" s="76"/>
      <c r="K711" s="77"/>
      <c r="L711" s="74"/>
      <c r="M711" s="75"/>
      <c r="N711" s="76"/>
      <c r="O711" s="77"/>
      <c r="P711" s="74"/>
      <c r="Q711" s="75"/>
      <c r="R711" s="72"/>
      <c r="S711" s="77"/>
      <c r="T711" s="78"/>
      <c r="U711" s="77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79"/>
      <c r="B712" s="80"/>
      <c r="C712" s="81"/>
      <c r="D712" s="76"/>
      <c r="E712" s="75"/>
      <c r="F712" s="76"/>
      <c r="G712" s="77"/>
      <c r="H712" s="78"/>
      <c r="I712" s="75"/>
      <c r="J712" s="76"/>
      <c r="K712" s="77"/>
      <c r="L712" s="74"/>
      <c r="M712" s="75"/>
      <c r="N712" s="76"/>
      <c r="O712" s="77"/>
      <c r="P712" s="74"/>
      <c r="Q712" s="75"/>
      <c r="R712" s="72"/>
      <c r="S712" s="77"/>
      <c r="T712" s="78"/>
      <c r="U712" s="77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71"/>
      <c r="B713" s="72"/>
      <c r="C713" s="73"/>
      <c r="D713" s="74"/>
      <c r="E713" s="75"/>
      <c r="F713" s="76"/>
      <c r="G713" s="77"/>
      <c r="H713" s="78"/>
      <c r="I713" s="75"/>
      <c r="J713" s="76"/>
      <c r="K713" s="77"/>
      <c r="L713" s="74"/>
      <c r="M713" s="75"/>
      <c r="N713" s="76"/>
      <c r="O713" s="77"/>
      <c r="P713" s="74"/>
      <c r="Q713" s="75"/>
      <c r="R713" s="72"/>
      <c r="S713" s="77"/>
      <c r="T713" s="78"/>
      <c r="U713" s="77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24</v>
      </c>
      <c r="Y717" s="12" t="s">
        <v>92</v>
      </c>
      <c r="Z717" s="12" t="s">
        <v>25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363</v>
      </c>
      <c r="Y731" s="25"/>
      <c r="Z731" s="25"/>
      <c r="AA731" s="25"/>
      <c r="AB731" s="25"/>
      <c r="AC731" s="25"/>
      <c r="AD731" s="25"/>
      <c r="AE731" s="25"/>
    </row>
    <row r="732" spans="1:31">
      <c r="X732" s="464" t="str">
        <f>IF(全体項目一覧_60!AN111="","",全体項目一覧_60!AN111)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86"/>
      <c r="B735" s="687"/>
      <c r="C735" s="687"/>
      <c r="D735" s="687"/>
      <c r="E735" s="687"/>
      <c r="F735" s="687"/>
      <c r="G735" s="687"/>
      <c r="H735" s="687"/>
      <c r="I735" s="687"/>
      <c r="J735" s="687"/>
      <c r="K735" s="688"/>
      <c r="L735" s="12" t="s">
        <v>20</v>
      </c>
      <c r="M735" s="709" t="s">
        <v>18</v>
      </c>
      <c r="N735" s="709"/>
      <c r="O735" s="709"/>
      <c r="P735" s="709"/>
      <c r="Q735" s="709"/>
      <c r="R735" s="709"/>
      <c r="S735" s="709"/>
      <c r="T735" s="710" t="str">
        <f>$X$34</f>
        <v>バレーボール指数</v>
      </c>
      <c r="U735" s="710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689"/>
      <c r="B736" s="690"/>
      <c r="C736" s="690"/>
      <c r="D736" s="690"/>
      <c r="E736" s="690"/>
      <c r="F736" s="690"/>
      <c r="G736" s="690"/>
      <c r="H736" s="690"/>
      <c r="I736" s="690"/>
      <c r="J736" s="690"/>
      <c r="K736" s="691"/>
      <c r="L736" s="12" t="s">
        <v>20</v>
      </c>
      <c r="M736" s="711" t="s">
        <v>19</v>
      </c>
      <c r="N736" s="711"/>
      <c r="O736" s="711"/>
      <c r="P736" s="711"/>
      <c r="Q736" s="711"/>
      <c r="R736" s="711"/>
      <c r="S736" s="711"/>
      <c r="T736" s="712" t="str">
        <f>X732</f>
        <v/>
      </c>
      <c r="U736" s="713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692" t="str">
        <f>$A$40</f>
        <v>フォーマット作成者　：　Komuro Consulting Group　小室匡史</v>
      </c>
      <c r="B737" s="692"/>
      <c r="C737" s="692"/>
      <c r="D737" s="692"/>
      <c r="E737" s="692"/>
      <c r="F737" s="692"/>
      <c r="G737" s="692"/>
      <c r="H737" s="692"/>
      <c r="I737" s="692"/>
      <c r="J737" s="692"/>
      <c r="K737" s="692"/>
      <c r="L737" s="421" t="s">
        <v>20</v>
      </c>
      <c r="M737" s="714" t="s">
        <v>104</v>
      </c>
      <c r="N737" s="714"/>
      <c r="O737" s="714"/>
      <c r="P737" s="714"/>
      <c r="Q737" s="714"/>
      <c r="R737" s="714"/>
      <c r="S737" s="714"/>
      <c r="T737" s="713"/>
      <c r="U737" s="713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99" t="str">
        <f>$A$1</f>
        <v>●●チームバレーボール体力指数　レーダーチャート</v>
      </c>
      <c r="B739" s="699"/>
      <c r="C739" s="699"/>
      <c r="D739" s="699"/>
      <c r="E739" s="699"/>
      <c r="F739" s="699"/>
      <c r="G739" s="699"/>
      <c r="H739" s="699"/>
      <c r="I739" s="699"/>
      <c r="J739" s="699"/>
      <c r="K739" s="699"/>
      <c r="L739" s="699"/>
      <c r="M739" s="699"/>
      <c r="N739" s="699"/>
      <c r="O739" s="699"/>
      <c r="P739" s="699"/>
      <c r="Q739" s="699"/>
      <c r="R739" s="699"/>
      <c r="S739" s="699"/>
      <c r="T739" s="699"/>
      <c r="U739" s="699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72" t="s">
        <v>10</v>
      </c>
      <c r="B740" s="695" t="str">
        <f>IF(表示変換!B24="","",表示変換!B24)</f>
        <v/>
      </c>
      <c r="C740" s="695"/>
      <c r="D740" s="9"/>
      <c r="E740" s="372" t="s">
        <v>11</v>
      </c>
      <c r="F740" s="696" t="str">
        <f>IF(表示変換!I24="","",表示変換!I24)</f>
        <v/>
      </c>
      <c r="G740" s="696"/>
      <c r="H740" s="373" t="s">
        <v>12</v>
      </c>
      <c r="I740" s="14"/>
      <c r="J740" s="373" t="s">
        <v>13</v>
      </c>
      <c r="K740" s="696" t="str">
        <f>IF(表示変換!J24="","",表示変換!J24)</f>
        <v/>
      </c>
      <c r="L740" s="696"/>
      <c r="M740" s="372" t="s">
        <v>14</v>
      </c>
      <c r="N740" s="6"/>
      <c r="O740" s="695" t="s">
        <v>15</v>
      </c>
      <c r="P740" s="695"/>
      <c r="Q740" s="695" t="str">
        <f>IF(表示変換!H24="","",表示変換!H24)</f>
        <v/>
      </c>
      <c r="R740" s="695"/>
      <c r="S740" s="715" t="str">
        <f>IF(入力!$C$4="","",入力!$C$4)</f>
        <v>2016.01.01</v>
      </c>
      <c r="T740" s="715"/>
      <c r="U740" s="9" t="s">
        <v>98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3" t="s">
        <v>5</v>
      </c>
      <c r="B742" s="706" t="s">
        <v>6</v>
      </c>
      <c r="C742" s="700" t="s">
        <v>0</v>
      </c>
      <c r="D742" s="693" t="s">
        <v>45</v>
      </c>
      <c r="E742" s="694"/>
      <c r="F742" s="693" t="s">
        <v>57</v>
      </c>
      <c r="G742" s="694"/>
      <c r="H742" s="693" t="s">
        <v>378</v>
      </c>
      <c r="I742" s="694"/>
      <c r="J742" s="693" t="s">
        <v>41</v>
      </c>
      <c r="K742" s="694"/>
      <c r="L742" s="697" t="s">
        <v>58</v>
      </c>
      <c r="M742" s="698"/>
      <c r="N742" s="697" t="s">
        <v>59</v>
      </c>
      <c r="O742" s="698"/>
      <c r="P742" s="697" t="s">
        <v>42</v>
      </c>
      <c r="Q742" s="698"/>
      <c r="R742" s="693" t="s">
        <v>46</v>
      </c>
      <c r="S742" s="694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4"/>
      <c r="B743" s="707"/>
      <c r="C743" s="701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05"/>
      <c r="B744" s="708"/>
      <c r="C744" s="702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211</v>
      </c>
      <c r="AA744" s="26" t="s">
        <v>28</v>
      </c>
      <c r="AB744" s="26" t="s">
        <v>73</v>
      </c>
      <c r="AC744" s="26" t="s">
        <v>65</v>
      </c>
      <c r="AD744" s="26" t="s">
        <v>76</v>
      </c>
      <c r="AE744" s="11" t="s">
        <v>75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71"/>
      <c r="B746" s="72"/>
      <c r="C746" s="73"/>
      <c r="D746" s="74"/>
      <c r="E746" s="75"/>
      <c r="F746" s="76"/>
      <c r="G746" s="77"/>
      <c r="H746" s="78"/>
      <c r="I746" s="75"/>
      <c r="J746" s="76"/>
      <c r="K746" s="77"/>
      <c r="L746" s="74"/>
      <c r="M746" s="75"/>
      <c r="N746" s="76"/>
      <c r="O746" s="77"/>
      <c r="P746" s="74"/>
      <c r="Q746" s="75"/>
      <c r="R746" s="72"/>
      <c r="S746" s="77"/>
      <c r="T746" s="78"/>
      <c r="U746" s="7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9"/>
      <c r="B747" s="72"/>
      <c r="C747" s="77"/>
      <c r="D747" s="76"/>
      <c r="E747" s="77"/>
      <c r="F747" s="76"/>
      <c r="G747" s="77"/>
      <c r="H747" s="72"/>
      <c r="I747" s="77"/>
      <c r="J747" s="76"/>
      <c r="K747" s="77"/>
      <c r="L747" s="76"/>
      <c r="M747" s="77"/>
      <c r="N747" s="76"/>
      <c r="O747" s="77"/>
      <c r="P747" s="76"/>
      <c r="Q747" s="77"/>
      <c r="R747" s="72"/>
      <c r="S747" s="77"/>
      <c r="T747" s="72"/>
      <c r="U747" s="7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9"/>
      <c r="B748" s="80"/>
      <c r="C748" s="81"/>
      <c r="D748" s="76"/>
      <c r="E748" s="75"/>
      <c r="F748" s="76"/>
      <c r="G748" s="77"/>
      <c r="H748" s="78"/>
      <c r="I748" s="75"/>
      <c r="J748" s="76"/>
      <c r="K748" s="77"/>
      <c r="L748" s="74"/>
      <c r="M748" s="75"/>
      <c r="N748" s="76"/>
      <c r="O748" s="77"/>
      <c r="P748" s="74"/>
      <c r="Q748" s="75"/>
      <c r="R748" s="72"/>
      <c r="S748" s="77"/>
      <c r="T748" s="78"/>
      <c r="U748" s="7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71"/>
      <c r="B749" s="72"/>
      <c r="C749" s="73"/>
      <c r="D749" s="74"/>
      <c r="E749" s="75"/>
      <c r="F749" s="76"/>
      <c r="G749" s="77"/>
      <c r="H749" s="78"/>
      <c r="I749" s="75"/>
      <c r="J749" s="76"/>
      <c r="K749" s="77"/>
      <c r="L749" s="74"/>
      <c r="M749" s="75"/>
      <c r="N749" s="76"/>
      <c r="O749" s="77"/>
      <c r="P749" s="74"/>
      <c r="Q749" s="75"/>
      <c r="R749" s="72"/>
      <c r="S749" s="77"/>
      <c r="T749" s="78"/>
      <c r="U749" s="77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9"/>
      <c r="B750" s="72"/>
      <c r="C750" s="77"/>
      <c r="D750" s="76"/>
      <c r="E750" s="77"/>
      <c r="F750" s="76"/>
      <c r="G750" s="77"/>
      <c r="H750" s="72"/>
      <c r="I750" s="77"/>
      <c r="J750" s="76"/>
      <c r="K750" s="77"/>
      <c r="L750" s="76"/>
      <c r="M750" s="77"/>
      <c r="N750" s="76"/>
      <c r="O750" s="77"/>
      <c r="P750" s="76"/>
      <c r="Q750" s="77"/>
      <c r="R750" s="72"/>
      <c r="S750" s="77"/>
      <c r="T750" s="72"/>
      <c r="U750" s="77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79"/>
      <c r="B751" s="80"/>
      <c r="C751" s="81"/>
      <c r="D751" s="76"/>
      <c r="E751" s="75"/>
      <c r="F751" s="76"/>
      <c r="G751" s="77"/>
      <c r="H751" s="78"/>
      <c r="I751" s="75"/>
      <c r="J751" s="76"/>
      <c r="K751" s="77"/>
      <c r="L751" s="74"/>
      <c r="M751" s="75"/>
      <c r="N751" s="76"/>
      <c r="O751" s="77"/>
      <c r="P751" s="74"/>
      <c r="Q751" s="75"/>
      <c r="R751" s="72"/>
      <c r="S751" s="77"/>
      <c r="T751" s="78"/>
      <c r="U751" s="77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71"/>
      <c r="B752" s="72"/>
      <c r="C752" s="73"/>
      <c r="D752" s="74"/>
      <c r="E752" s="75"/>
      <c r="F752" s="76"/>
      <c r="G752" s="77"/>
      <c r="H752" s="78"/>
      <c r="I752" s="75"/>
      <c r="J752" s="76"/>
      <c r="K752" s="77"/>
      <c r="L752" s="74"/>
      <c r="M752" s="75"/>
      <c r="N752" s="76"/>
      <c r="O752" s="77"/>
      <c r="P752" s="74"/>
      <c r="Q752" s="75"/>
      <c r="R752" s="72"/>
      <c r="S752" s="77"/>
      <c r="T752" s="78"/>
      <c r="U752" s="77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79"/>
      <c r="B753" s="80"/>
      <c r="C753" s="81"/>
      <c r="D753" s="76"/>
      <c r="E753" s="75"/>
      <c r="F753" s="76"/>
      <c r="G753" s="77"/>
      <c r="H753" s="78"/>
      <c r="I753" s="75"/>
      <c r="J753" s="76"/>
      <c r="K753" s="77"/>
      <c r="L753" s="74"/>
      <c r="M753" s="75"/>
      <c r="N753" s="76"/>
      <c r="O753" s="77"/>
      <c r="P753" s="74"/>
      <c r="Q753" s="75"/>
      <c r="R753" s="72"/>
      <c r="S753" s="77"/>
      <c r="T753" s="78"/>
      <c r="U753" s="77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71"/>
      <c r="B754" s="72"/>
      <c r="C754" s="73"/>
      <c r="D754" s="74"/>
      <c r="E754" s="75"/>
      <c r="F754" s="76"/>
      <c r="G754" s="77"/>
      <c r="H754" s="78"/>
      <c r="I754" s="75"/>
      <c r="J754" s="76"/>
      <c r="K754" s="77"/>
      <c r="L754" s="74"/>
      <c r="M754" s="75"/>
      <c r="N754" s="76"/>
      <c r="O754" s="77"/>
      <c r="P754" s="74"/>
      <c r="Q754" s="75"/>
      <c r="R754" s="72"/>
      <c r="S754" s="77"/>
      <c r="T754" s="78"/>
      <c r="U754" s="77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24</v>
      </c>
      <c r="Y758" s="12" t="s">
        <v>92</v>
      </c>
      <c r="Z758" s="12" t="s">
        <v>25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363</v>
      </c>
      <c r="Y772" s="25"/>
      <c r="Z772" s="25"/>
      <c r="AA772" s="25"/>
      <c r="AB772" s="25"/>
      <c r="AC772" s="25"/>
      <c r="AD772" s="25"/>
      <c r="AE772" s="25"/>
    </row>
    <row r="773" spans="1:31">
      <c r="X773" s="464" t="str">
        <f>IF(全体項目一覧_60!AN112="","",全体項目一覧_60!AN112)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86"/>
      <c r="B776" s="687"/>
      <c r="C776" s="687"/>
      <c r="D776" s="687"/>
      <c r="E776" s="687"/>
      <c r="F776" s="687"/>
      <c r="G776" s="687"/>
      <c r="H776" s="687"/>
      <c r="I776" s="687"/>
      <c r="J776" s="687"/>
      <c r="K776" s="688"/>
      <c r="L776" s="12" t="s">
        <v>20</v>
      </c>
      <c r="M776" s="709" t="s">
        <v>18</v>
      </c>
      <c r="N776" s="709"/>
      <c r="O776" s="709"/>
      <c r="P776" s="709"/>
      <c r="Q776" s="709"/>
      <c r="R776" s="709"/>
      <c r="S776" s="709"/>
      <c r="T776" s="710" t="str">
        <f>$X$34</f>
        <v>バレーボール指数</v>
      </c>
      <c r="U776" s="710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689"/>
      <c r="B777" s="690"/>
      <c r="C777" s="690"/>
      <c r="D777" s="690"/>
      <c r="E777" s="690"/>
      <c r="F777" s="690"/>
      <c r="G777" s="690"/>
      <c r="H777" s="690"/>
      <c r="I777" s="690"/>
      <c r="J777" s="690"/>
      <c r="K777" s="691"/>
      <c r="L777" s="12" t="s">
        <v>20</v>
      </c>
      <c r="M777" s="711" t="s">
        <v>19</v>
      </c>
      <c r="N777" s="711"/>
      <c r="O777" s="711"/>
      <c r="P777" s="711"/>
      <c r="Q777" s="711"/>
      <c r="R777" s="711"/>
      <c r="S777" s="711"/>
      <c r="T777" s="712" t="str">
        <f>X773</f>
        <v/>
      </c>
      <c r="U777" s="713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692" t="str">
        <f>$A$40</f>
        <v>フォーマット作成者　：　Komuro Consulting Group　小室匡史</v>
      </c>
      <c r="B778" s="692"/>
      <c r="C778" s="692"/>
      <c r="D778" s="692"/>
      <c r="E778" s="692"/>
      <c r="F778" s="692"/>
      <c r="G778" s="692"/>
      <c r="H778" s="692"/>
      <c r="I778" s="692"/>
      <c r="J778" s="692"/>
      <c r="K778" s="692"/>
      <c r="L778" s="421" t="s">
        <v>20</v>
      </c>
      <c r="M778" s="714" t="s">
        <v>104</v>
      </c>
      <c r="N778" s="714"/>
      <c r="O778" s="714"/>
      <c r="P778" s="714"/>
      <c r="Q778" s="714"/>
      <c r="R778" s="714"/>
      <c r="S778" s="714"/>
      <c r="T778" s="713"/>
      <c r="U778" s="713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99" t="str">
        <f>$A$1</f>
        <v>●●チームバレーボール体力指数　レーダーチャート</v>
      </c>
      <c r="B780" s="699"/>
      <c r="C780" s="699"/>
      <c r="D780" s="699"/>
      <c r="E780" s="699"/>
      <c r="F780" s="699"/>
      <c r="G780" s="699"/>
      <c r="H780" s="699"/>
      <c r="I780" s="699"/>
      <c r="J780" s="699"/>
      <c r="K780" s="699"/>
      <c r="L780" s="699"/>
      <c r="M780" s="699"/>
      <c r="N780" s="699"/>
      <c r="O780" s="699"/>
      <c r="P780" s="699"/>
      <c r="Q780" s="699"/>
      <c r="R780" s="699"/>
      <c r="S780" s="699"/>
      <c r="T780" s="699"/>
      <c r="U780" s="699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72" t="s">
        <v>10</v>
      </c>
      <c r="B781" s="695" t="str">
        <f>IF(表示変換!B25="","",表示変換!B25)</f>
        <v/>
      </c>
      <c r="C781" s="695"/>
      <c r="D781" s="9"/>
      <c r="E781" s="372" t="s">
        <v>11</v>
      </c>
      <c r="F781" s="696" t="str">
        <f>IF(表示変換!I25="","",表示変換!I25)</f>
        <v/>
      </c>
      <c r="G781" s="696"/>
      <c r="H781" s="373" t="s">
        <v>12</v>
      </c>
      <c r="I781" s="14"/>
      <c r="J781" s="373" t="s">
        <v>13</v>
      </c>
      <c r="K781" s="696" t="str">
        <f>IF(表示変換!J25="","",表示変換!J25)</f>
        <v/>
      </c>
      <c r="L781" s="696"/>
      <c r="M781" s="372" t="s">
        <v>14</v>
      </c>
      <c r="N781" s="6"/>
      <c r="O781" s="695" t="s">
        <v>15</v>
      </c>
      <c r="P781" s="695"/>
      <c r="Q781" s="695" t="str">
        <f>IF(表示変換!H25="","",表示変換!H25)</f>
        <v/>
      </c>
      <c r="R781" s="695"/>
      <c r="S781" s="715" t="str">
        <f>IF(入力!$C$4="","",入力!$C$4)</f>
        <v>2016.01.01</v>
      </c>
      <c r="T781" s="715"/>
      <c r="U781" s="9" t="s">
        <v>98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3" t="s">
        <v>5</v>
      </c>
      <c r="B783" s="706" t="s">
        <v>6</v>
      </c>
      <c r="C783" s="700" t="s">
        <v>0</v>
      </c>
      <c r="D783" s="693" t="s">
        <v>45</v>
      </c>
      <c r="E783" s="694"/>
      <c r="F783" s="693" t="s">
        <v>57</v>
      </c>
      <c r="G783" s="694"/>
      <c r="H783" s="693" t="s">
        <v>378</v>
      </c>
      <c r="I783" s="694"/>
      <c r="J783" s="693" t="s">
        <v>41</v>
      </c>
      <c r="K783" s="694"/>
      <c r="L783" s="697" t="s">
        <v>58</v>
      </c>
      <c r="M783" s="698"/>
      <c r="N783" s="697" t="s">
        <v>59</v>
      </c>
      <c r="O783" s="698"/>
      <c r="P783" s="697" t="s">
        <v>42</v>
      </c>
      <c r="Q783" s="698"/>
      <c r="R783" s="693" t="s">
        <v>46</v>
      </c>
      <c r="S783" s="694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4"/>
      <c r="B784" s="707"/>
      <c r="C784" s="701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05"/>
      <c r="B785" s="708"/>
      <c r="C785" s="702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211</v>
      </c>
      <c r="AA785" s="26" t="s">
        <v>28</v>
      </c>
      <c r="AB785" s="26" t="s">
        <v>73</v>
      </c>
      <c r="AC785" s="26" t="s">
        <v>65</v>
      </c>
      <c r="AD785" s="26" t="s">
        <v>76</v>
      </c>
      <c r="AE785" s="11" t="s">
        <v>75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71"/>
      <c r="B787" s="72"/>
      <c r="C787" s="73"/>
      <c r="D787" s="74"/>
      <c r="E787" s="75"/>
      <c r="F787" s="76"/>
      <c r="G787" s="77"/>
      <c r="H787" s="78"/>
      <c r="I787" s="75"/>
      <c r="J787" s="76"/>
      <c r="K787" s="77"/>
      <c r="L787" s="74"/>
      <c r="M787" s="75"/>
      <c r="N787" s="76"/>
      <c r="O787" s="77"/>
      <c r="P787" s="74"/>
      <c r="Q787" s="75"/>
      <c r="R787" s="72"/>
      <c r="S787" s="77"/>
      <c r="T787" s="78"/>
      <c r="U787" s="7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9"/>
      <c r="B788" s="72"/>
      <c r="C788" s="77"/>
      <c r="D788" s="76"/>
      <c r="E788" s="77"/>
      <c r="F788" s="76"/>
      <c r="G788" s="77"/>
      <c r="H788" s="72"/>
      <c r="I788" s="77"/>
      <c r="J788" s="76"/>
      <c r="K788" s="77"/>
      <c r="L788" s="76"/>
      <c r="M788" s="77"/>
      <c r="N788" s="76"/>
      <c r="O788" s="77"/>
      <c r="P788" s="76"/>
      <c r="Q788" s="77"/>
      <c r="R788" s="72"/>
      <c r="S788" s="77"/>
      <c r="T788" s="72"/>
      <c r="U788" s="7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9"/>
      <c r="B789" s="80"/>
      <c r="C789" s="81"/>
      <c r="D789" s="76"/>
      <c r="E789" s="75"/>
      <c r="F789" s="76"/>
      <c r="G789" s="77"/>
      <c r="H789" s="78"/>
      <c r="I789" s="75"/>
      <c r="J789" s="76"/>
      <c r="K789" s="77"/>
      <c r="L789" s="74"/>
      <c r="M789" s="75"/>
      <c r="N789" s="76"/>
      <c r="O789" s="77"/>
      <c r="P789" s="74"/>
      <c r="Q789" s="75"/>
      <c r="R789" s="72"/>
      <c r="S789" s="77"/>
      <c r="T789" s="78"/>
      <c r="U789" s="7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71"/>
      <c r="B790" s="72"/>
      <c r="C790" s="73"/>
      <c r="D790" s="74"/>
      <c r="E790" s="75"/>
      <c r="F790" s="76"/>
      <c r="G790" s="77"/>
      <c r="H790" s="78"/>
      <c r="I790" s="75"/>
      <c r="J790" s="76"/>
      <c r="K790" s="77"/>
      <c r="L790" s="74"/>
      <c r="M790" s="75"/>
      <c r="N790" s="76"/>
      <c r="O790" s="77"/>
      <c r="P790" s="74"/>
      <c r="Q790" s="75"/>
      <c r="R790" s="72"/>
      <c r="S790" s="77"/>
      <c r="T790" s="78"/>
      <c r="U790" s="77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9"/>
      <c r="B791" s="72"/>
      <c r="C791" s="77"/>
      <c r="D791" s="76"/>
      <c r="E791" s="77"/>
      <c r="F791" s="76"/>
      <c r="G791" s="77"/>
      <c r="H791" s="72"/>
      <c r="I791" s="77"/>
      <c r="J791" s="76"/>
      <c r="K791" s="77"/>
      <c r="L791" s="76"/>
      <c r="M791" s="77"/>
      <c r="N791" s="76"/>
      <c r="O791" s="77"/>
      <c r="P791" s="76"/>
      <c r="Q791" s="77"/>
      <c r="R791" s="72"/>
      <c r="S791" s="77"/>
      <c r="T791" s="72"/>
      <c r="U791" s="77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79"/>
      <c r="B792" s="80"/>
      <c r="C792" s="81"/>
      <c r="D792" s="76"/>
      <c r="E792" s="75"/>
      <c r="F792" s="76"/>
      <c r="G792" s="77"/>
      <c r="H792" s="78"/>
      <c r="I792" s="75"/>
      <c r="J792" s="76"/>
      <c r="K792" s="77"/>
      <c r="L792" s="74"/>
      <c r="M792" s="75"/>
      <c r="N792" s="76"/>
      <c r="O792" s="77"/>
      <c r="P792" s="74"/>
      <c r="Q792" s="75"/>
      <c r="R792" s="72"/>
      <c r="S792" s="77"/>
      <c r="T792" s="78"/>
      <c r="U792" s="77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71"/>
      <c r="B793" s="72"/>
      <c r="C793" s="73"/>
      <c r="D793" s="74"/>
      <c r="E793" s="75"/>
      <c r="F793" s="76"/>
      <c r="G793" s="77"/>
      <c r="H793" s="78"/>
      <c r="I793" s="75"/>
      <c r="J793" s="76"/>
      <c r="K793" s="77"/>
      <c r="L793" s="74"/>
      <c r="M793" s="75"/>
      <c r="N793" s="76"/>
      <c r="O793" s="77"/>
      <c r="P793" s="74"/>
      <c r="Q793" s="75"/>
      <c r="R793" s="72"/>
      <c r="S793" s="77"/>
      <c r="T793" s="78"/>
      <c r="U793" s="77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79"/>
      <c r="B794" s="80"/>
      <c r="C794" s="81"/>
      <c r="D794" s="76"/>
      <c r="E794" s="75"/>
      <c r="F794" s="76"/>
      <c r="G794" s="77"/>
      <c r="H794" s="78"/>
      <c r="I794" s="75"/>
      <c r="J794" s="76"/>
      <c r="K794" s="77"/>
      <c r="L794" s="74"/>
      <c r="M794" s="75"/>
      <c r="N794" s="76"/>
      <c r="O794" s="77"/>
      <c r="P794" s="74"/>
      <c r="Q794" s="75"/>
      <c r="R794" s="72"/>
      <c r="S794" s="77"/>
      <c r="T794" s="78"/>
      <c r="U794" s="77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71"/>
      <c r="B795" s="72"/>
      <c r="C795" s="73"/>
      <c r="D795" s="74"/>
      <c r="E795" s="75"/>
      <c r="F795" s="76"/>
      <c r="G795" s="77"/>
      <c r="H795" s="78"/>
      <c r="I795" s="75"/>
      <c r="J795" s="76"/>
      <c r="K795" s="77"/>
      <c r="L795" s="74"/>
      <c r="M795" s="75"/>
      <c r="N795" s="76"/>
      <c r="O795" s="77"/>
      <c r="P795" s="74"/>
      <c r="Q795" s="75"/>
      <c r="R795" s="72"/>
      <c r="S795" s="77"/>
      <c r="T795" s="78"/>
      <c r="U795" s="77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24</v>
      </c>
      <c r="Y799" s="12" t="s">
        <v>92</v>
      </c>
      <c r="Z799" s="12" t="s">
        <v>25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363</v>
      </c>
      <c r="Y813" s="25"/>
      <c r="Z813" s="25"/>
      <c r="AA813" s="25"/>
      <c r="AB813" s="25"/>
      <c r="AC813" s="25"/>
      <c r="AD813" s="25"/>
      <c r="AE813" s="25"/>
    </row>
    <row r="814" spans="1:31">
      <c r="X814" s="464" t="str">
        <f>IF(全体項目一覧_60!AN113="","",全体項目一覧_60!AN113)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86"/>
      <c r="B817" s="687"/>
      <c r="C817" s="687"/>
      <c r="D817" s="687"/>
      <c r="E817" s="687"/>
      <c r="F817" s="687"/>
      <c r="G817" s="687"/>
      <c r="H817" s="687"/>
      <c r="I817" s="687"/>
      <c r="J817" s="687"/>
      <c r="K817" s="688"/>
      <c r="L817" s="12" t="s">
        <v>20</v>
      </c>
      <c r="M817" s="709" t="s">
        <v>18</v>
      </c>
      <c r="N817" s="709"/>
      <c r="O817" s="709"/>
      <c r="P817" s="709"/>
      <c r="Q817" s="709"/>
      <c r="R817" s="709"/>
      <c r="S817" s="709"/>
      <c r="T817" s="710" t="str">
        <f>$X$34</f>
        <v>バレーボール指数</v>
      </c>
      <c r="U817" s="710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689"/>
      <c r="B818" s="690"/>
      <c r="C818" s="690"/>
      <c r="D818" s="690"/>
      <c r="E818" s="690"/>
      <c r="F818" s="690"/>
      <c r="G818" s="690"/>
      <c r="H818" s="690"/>
      <c r="I818" s="690"/>
      <c r="J818" s="690"/>
      <c r="K818" s="691"/>
      <c r="L818" s="12" t="s">
        <v>20</v>
      </c>
      <c r="M818" s="711" t="s">
        <v>19</v>
      </c>
      <c r="N818" s="711"/>
      <c r="O818" s="711"/>
      <c r="P818" s="711"/>
      <c r="Q818" s="711"/>
      <c r="R818" s="711"/>
      <c r="S818" s="711"/>
      <c r="T818" s="712" t="str">
        <f>X814</f>
        <v/>
      </c>
      <c r="U818" s="713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692" t="str">
        <f>$A$40</f>
        <v>フォーマット作成者　：　Komuro Consulting Group　小室匡史</v>
      </c>
      <c r="B819" s="692"/>
      <c r="C819" s="692"/>
      <c r="D819" s="692"/>
      <c r="E819" s="692"/>
      <c r="F819" s="692"/>
      <c r="G819" s="692"/>
      <c r="H819" s="692"/>
      <c r="I819" s="692"/>
      <c r="J819" s="692"/>
      <c r="K819" s="692"/>
      <c r="L819" s="421" t="s">
        <v>20</v>
      </c>
      <c r="M819" s="714" t="s">
        <v>104</v>
      </c>
      <c r="N819" s="714"/>
      <c r="O819" s="714"/>
      <c r="P819" s="714"/>
      <c r="Q819" s="714"/>
      <c r="R819" s="714"/>
      <c r="S819" s="714"/>
      <c r="T819" s="713"/>
      <c r="U819" s="713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99" t="str">
        <f>$A$1</f>
        <v>●●チームバレーボール体力指数　レーダーチャート</v>
      </c>
      <c r="B821" s="699"/>
      <c r="C821" s="699"/>
      <c r="D821" s="699"/>
      <c r="E821" s="699"/>
      <c r="F821" s="699"/>
      <c r="G821" s="699"/>
      <c r="H821" s="699"/>
      <c r="I821" s="699"/>
      <c r="J821" s="699"/>
      <c r="K821" s="699"/>
      <c r="L821" s="699"/>
      <c r="M821" s="699"/>
      <c r="N821" s="699"/>
      <c r="O821" s="699"/>
      <c r="P821" s="699"/>
      <c r="Q821" s="699"/>
      <c r="R821" s="699"/>
      <c r="S821" s="699"/>
      <c r="T821" s="699"/>
      <c r="U821" s="699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72" t="s">
        <v>10</v>
      </c>
      <c r="B822" s="695" t="str">
        <f>IF(表示変換!B26="","",表示変換!B26)</f>
        <v/>
      </c>
      <c r="C822" s="695"/>
      <c r="D822" s="9"/>
      <c r="E822" s="372" t="s">
        <v>11</v>
      </c>
      <c r="F822" s="696" t="str">
        <f>IF(表示変換!I26="","",表示変換!I26)</f>
        <v/>
      </c>
      <c r="G822" s="696"/>
      <c r="H822" s="373" t="s">
        <v>12</v>
      </c>
      <c r="I822" s="14"/>
      <c r="J822" s="373" t="s">
        <v>13</v>
      </c>
      <c r="K822" s="696" t="str">
        <f>IF(表示変換!J26="","",表示変換!J26)</f>
        <v/>
      </c>
      <c r="L822" s="696"/>
      <c r="M822" s="372" t="s">
        <v>14</v>
      </c>
      <c r="N822" s="6"/>
      <c r="O822" s="695" t="s">
        <v>15</v>
      </c>
      <c r="P822" s="695"/>
      <c r="Q822" s="695" t="str">
        <f>IF(表示変換!H26="","",表示変換!H26)</f>
        <v/>
      </c>
      <c r="R822" s="695"/>
      <c r="S822" s="715" t="str">
        <f>IF(入力!$C$4="","",入力!$C$4)</f>
        <v>2016.01.01</v>
      </c>
      <c r="T822" s="715"/>
      <c r="U822" s="9" t="s">
        <v>98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3" t="s">
        <v>5</v>
      </c>
      <c r="B824" s="706" t="s">
        <v>6</v>
      </c>
      <c r="C824" s="700" t="s">
        <v>0</v>
      </c>
      <c r="D824" s="693" t="s">
        <v>45</v>
      </c>
      <c r="E824" s="694"/>
      <c r="F824" s="693" t="s">
        <v>57</v>
      </c>
      <c r="G824" s="694"/>
      <c r="H824" s="693" t="s">
        <v>378</v>
      </c>
      <c r="I824" s="694"/>
      <c r="J824" s="693" t="s">
        <v>41</v>
      </c>
      <c r="K824" s="694"/>
      <c r="L824" s="697" t="s">
        <v>58</v>
      </c>
      <c r="M824" s="698"/>
      <c r="N824" s="697" t="s">
        <v>59</v>
      </c>
      <c r="O824" s="698"/>
      <c r="P824" s="697" t="s">
        <v>42</v>
      </c>
      <c r="Q824" s="698"/>
      <c r="R824" s="693" t="s">
        <v>46</v>
      </c>
      <c r="S824" s="694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4"/>
      <c r="B825" s="707"/>
      <c r="C825" s="701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05"/>
      <c r="B826" s="708"/>
      <c r="C826" s="702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211</v>
      </c>
      <c r="AA826" s="26" t="s">
        <v>28</v>
      </c>
      <c r="AB826" s="26" t="s">
        <v>73</v>
      </c>
      <c r="AC826" s="26" t="s">
        <v>65</v>
      </c>
      <c r="AD826" s="26" t="s">
        <v>76</v>
      </c>
      <c r="AE826" s="11" t="s">
        <v>75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71"/>
      <c r="B828" s="72"/>
      <c r="C828" s="73"/>
      <c r="D828" s="74"/>
      <c r="E828" s="75"/>
      <c r="F828" s="76"/>
      <c r="G828" s="77"/>
      <c r="H828" s="78"/>
      <c r="I828" s="75"/>
      <c r="J828" s="76"/>
      <c r="K828" s="77"/>
      <c r="L828" s="74"/>
      <c r="M828" s="75"/>
      <c r="N828" s="76"/>
      <c r="O828" s="77"/>
      <c r="P828" s="74"/>
      <c r="Q828" s="75"/>
      <c r="R828" s="72"/>
      <c r="S828" s="77"/>
      <c r="T828" s="78"/>
      <c r="U828" s="7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9"/>
      <c r="B829" s="72"/>
      <c r="C829" s="77"/>
      <c r="D829" s="76"/>
      <c r="E829" s="77"/>
      <c r="F829" s="76"/>
      <c r="G829" s="77"/>
      <c r="H829" s="72"/>
      <c r="I829" s="77"/>
      <c r="J829" s="76"/>
      <c r="K829" s="77"/>
      <c r="L829" s="76"/>
      <c r="M829" s="77"/>
      <c r="N829" s="76"/>
      <c r="O829" s="77"/>
      <c r="P829" s="76"/>
      <c r="Q829" s="77"/>
      <c r="R829" s="72"/>
      <c r="S829" s="77"/>
      <c r="T829" s="72"/>
      <c r="U829" s="7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9"/>
      <c r="B830" s="80"/>
      <c r="C830" s="81"/>
      <c r="D830" s="76"/>
      <c r="E830" s="75"/>
      <c r="F830" s="76"/>
      <c r="G830" s="77"/>
      <c r="H830" s="78"/>
      <c r="I830" s="75"/>
      <c r="J830" s="76"/>
      <c r="K830" s="77"/>
      <c r="L830" s="74"/>
      <c r="M830" s="75"/>
      <c r="N830" s="76"/>
      <c r="O830" s="77"/>
      <c r="P830" s="74"/>
      <c r="Q830" s="75"/>
      <c r="R830" s="72"/>
      <c r="S830" s="77"/>
      <c r="T830" s="78"/>
      <c r="U830" s="7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71"/>
      <c r="B831" s="72"/>
      <c r="C831" s="73"/>
      <c r="D831" s="74"/>
      <c r="E831" s="75"/>
      <c r="F831" s="76"/>
      <c r="G831" s="77"/>
      <c r="H831" s="78"/>
      <c r="I831" s="75"/>
      <c r="J831" s="76"/>
      <c r="K831" s="77"/>
      <c r="L831" s="74"/>
      <c r="M831" s="75"/>
      <c r="N831" s="76"/>
      <c r="O831" s="77"/>
      <c r="P831" s="74"/>
      <c r="Q831" s="75"/>
      <c r="R831" s="72"/>
      <c r="S831" s="77"/>
      <c r="T831" s="78"/>
      <c r="U831" s="77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9"/>
      <c r="B832" s="72"/>
      <c r="C832" s="77"/>
      <c r="D832" s="76"/>
      <c r="E832" s="77"/>
      <c r="F832" s="76"/>
      <c r="G832" s="77"/>
      <c r="H832" s="72"/>
      <c r="I832" s="77"/>
      <c r="J832" s="76"/>
      <c r="K832" s="77"/>
      <c r="L832" s="76"/>
      <c r="M832" s="77"/>
      <c r="N832" s="76"/>
      <c r="O832" s="77"/>
      <c r="P832" s="76"/>
      <c r="Q832" s="77"/>
      <c r="R832" s="72"/>
      <c r="S832" s="77"/>
      <c r="T832" s="72"/>
      <c r="U832" s="77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79"/>
      <c r="B833" s="80"/>
      <c r="C833" s="81"/>
      <c r="D833" s="76"/>
      <c r="E833" s="75"/>
      <c r="F833" s="76"/>
      <c r="G833" s="77"/>
      <c r="H833" s="78"/>
      <c r="I833" s="75"/>
      <c r="J833" s="76"/>
      <c r="K833" s="77"/>
      <c r="L833" s="74"/>
      <c r="M833" s="75"/>
      <c r="N833" s="76"/>
      <c r="O833" s="77"/>
      <c r="P833" s="74"/>
      <c r="Q833" s="75"/>
      <c r="R833" s="72"/>
      <c r="S833" s="77"/>
      <c r="T833" s="78"/>
      <c r="U833" s="77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71"/>
      <c r="B834" s="72"/>
      <c r="C834" s="73"/>
      <c r="D834" s="74"/>
      <c r="E834" s="75"/>
      <c r="F834" s="76"/>
      <c r="G834" s="77"/>
      <c r="H834" s="78"/>
      <c r="I834" s="75"/>
      <c r="J834" s="76"/>
      <c r="K834" s="77"/>
      <c r="L834" s="74"/>
      <c r="M834" s="75"/>
      <c r="N834" s="76"/>
      <c r="O834" s="77"/>
      <c r="P834" s="74"/>
      <c r="Q834" s="75"/>
      <c r="R834" s="72"/>
      <c r="S834" s="77"/>
      <c r="T834" s="78"/>
      <c r="U834" s="77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79"/>
      <c r="B835" s="80"/>
      <c r="C835" s="81"/>
      <c r="D835" s="76"/>
      <c r="E835" s="75"/>
      <c r="F835" s="76"/>
      <c r="G835" s="77"/>
      <c r="H835" s="78"/>
      <c r="I835" s="75"/>
      <c r="J835" s="76"/>
      <c r="K835" s="77"/>
      <c r="L835" s="74"/>
      <c r="M835" s="75"/>
      <c r="N835" s="76"/>
      <c r="O835" s="77"/>
      <c r="P835" s="74"/>
      <c r="Q835" s="75"/>
      <c r="R835" s="72"/>
      <c r="S835" s="77"/>
      <c r="T835" s="78"/>
      <c r="U835" s="77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71"/>
      <c r="B836" s="72"/>
      <c r="C836" s="73"/>
      <c r="D836" s="74"/>
      <c r="E836" s="75"/>
      <c r="F836" s="76"/>
      <c r="G836" s="77"/>
      <c r="H836" s="78"/>
      <c r="I836" s="75"/>
      <c r="J836" s="76"/>
      <c r="K836" s="77"/>
      <c r="L836" s="74"/>
      <c r="M836" s="75"/>
      <c r="N836" s="76"/>
      <c r="O836" s="77"/>
      <c r="P836" s="74"/>
      <c r="Q836" s="75"/>
      <c r="R836" s="72"/>
      <c r="S836" s="77"/>
      <c r="T836" s="78"/>
      <c r="U836" s="77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24</v>
      </c>
      <c r="Y840" s="12" t="s">
        <v>92</v>
      </c>
      <c r="Z840" s="12" t="s">
        <v>25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363</v>
      </c>
      <c r="Y854" s="25"/>
      <c r="Z854" s="25"/>
      <c r="AA854" s="25"/>
      <c r="AB854" s="25"/>
      <c r="AC854" s="25"/>
      <c r="AD854" s="25"/>
      <c r="AE854" s="25"/>
    </row>
    <row r="855" spans="1:31">
      <c r="X855" s="464" t="str">
        <f>IF(全体項目一覧_60!AN114="","",全体項目一覧_60!AN114)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86"/>
      <c r="B858" s="687"/>
      <c r="C858" s="687"/>
      <c r="D858" s="687"/>
      <c r="E858" s="687"/>
      <c r="F858" s="687"/>
      <c r="G858" s="687"/>
      <c r="H858" s="687"/>
      <c r="I858" s="687"/>
      <c r="J858" s="687"/>
      <c r="K858" s="688"/>
      <c r="L858" s="12" t="s">
        <v>20</v>
      </c>
      <c r="M858" s="709" t="s">
        <v>18</v>
      </c>
      <c r="N858" s="709"/>
      <c r="O858" s="709"/>
      <c r="P858" s="709"/>
      <c r="Q858" s="709"/>
      <c r="R858" s="709"/>
      <c r="S858" s="709"/>
      <c r="T858" s="710" t="str">
        <f>$X$34</f>
        <v>バレーボール指数</v>
      </c>
      <c r="U858" s="710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689"/>
      <c r="B859" s="690"/>
      <c r="C859" s="690"/>
      <c r="D859" s="690"/>
      <c r="E859" s="690"/>
      <c r="F859" s="690"/>
      <c r="G859" s="690"/>
      <c r="H859" s="690"/>
      <c r="I859" s="690"/>
      <c r="J859" s="690"/>
      <c r="K859" s="691"/>
      <c r="L859" s="12" t="s">
        <v>20</v>
      </c>
      <c r="M859" s="711" t="s">
        <v>19</v>
      </c>
      <c r="N859" s="711"/>
      <c r="O859" s="711"/>
      <c r="P859" s="711"/>
      <c r="Q859" s="711"/>
      <c r="R859" s="711"/>
      <c r="S859" s="711"/>
      <c r="T859" s="712" t="str">
        <f>X855</f>
        <v/>
      </c>
      <c r="U859" s="713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692" t="str">
        <f>$A$40</f>
        <v>フォーマット作成者　：　Komuro Consulting Group　小室匡史</v>
      </c>
      <c r="B860" s="692"/>
      <c r="C860" s="692"/>
      <c r="D860" s="692"/>
      <c r="E860" s="692"/>
      <c r="F860" s="692"/>
      <c r="G860" s="692"/>
      <c r="H860" s="692"/>
      <c r="I860" s="692"/>
      <c r="J860" s="692"/>
      <c r="K860" s="692"/>
      <c r="L860" s="421" t="s">
        <v>20</v>
      </c>
      <c r="M860" s="714" t="s">
        <v>104</v>
      </c>
      <c r="N860" s="714"/>
      <c r="O860" s="714"/>
      <c r="P860" s="714"/>
      <c r="Q860" s="714"/>
      <c r="R860" s="714"/>
      <c r="S860" s="714"/>
      <c r="T860" s="713"/>
      <c r="U860" s="713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99" t="str">
        <f>$A$1</f>
        <v>●●チームバレーボール体力指数　レーダーチャート</v>
      </c>
      <c r="B862" s="699"/>
      <c r="C862" s="699"/>
      <c r="D862" s="699"/>
      <c r="E862" s="699"/>
      <c r="F862" s="699"/>
      <c r="G862" s="699"/>
      <c r="H862" s="699"/>
      <c r="I862" s="699"/>
      <c r="J862" s="699"/>
      <c r="K862" s="699"/>
      <c r="L862" s="699"/>
      <c r="M862" s="699"/>
      <c r="N862" s="699"/>
      <c r="O862" s="699"/>
      <c r="P862" s="699"/>
      <c r="Q862" s="699"/>
      <c r="R862" s="699"/>
      <c r="S862" s="699"/>
      <c r="T862" s="699"/>
      <c r="U862" s="699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72" t="s">
        <v>10</v>
      </c>
      <c r="B863" s="695" t="str">
        <f>IF(表示変換!B27="","",表示変換!B27)</f>
        <v/>
      </c>
      <c r="C863" s="695"/>
      <c r="D863" s="9"/>
      <c r="E863" s="372" t="s">
        <v>11</v>
      </c>
      <c r="F863" s="696" t="str">
        <f>IF(表示変換!I27="","",表示変換!I27)</f>
        <v/>
      </c>
      <c r="G863" s="696"/>
      <c r="H863" s="373" t="s">
        <v>12</v>
      </c>
      <c r="I863" s="14"/>
      <c r="J863" s="373" t="s">
        <v>13</v>
      </c>
      <c r="K863" s="696" t="str">
        <f>IF(表示変換!J27="","",表示変換!J27)</f>
        <v/>
      </c>
      <c r="L863" s="696"/>
      <c r="M863" s="372" t="s">
        <v>14</v>
      </c>
      <c r="N863" s="6"/>
      <c r="O863" s="695" t="s">
        <v>15</v>
      </c>
      <c r="P863" s="695"/>
      <c r="Q863" s="695" t="str">
        <f>IF(表示変換!H27="","",表示変換!H27)</f>
        <v/>
      </c>
      <c r="R863" s="695"/>
      <c r="S863" s="715" t="str">
        <f>IF(入力!$C$4="","",入力!$C$4)</f>
        <v>2016.01.01</v>
      </c>
      <c r="T863" s="715"/>
      <c r="U863" s="9" t="s">
        <v>98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3" t="s">
        <v>5</v>
      </c>
      <c r="B865" s="706" t="s">
        <v>6</v>
      </c>
      <c r="C865" s="700" t="s">
        <v>0</v>
      </c>
      <c r="D865" s="693" t="s">
        <v>45</v>
      </c>
      <c r="E865" s="694"/>
      <c r="F865" s="693" t="s">
        <v>57</v>
      </c>
      <c r="G865" s="694"/>
      <c r="H865" s="693" t="s">
        <v>378</v>
      </c>
      <c r="I865" s="694"/>
      <c r="J865" s="693" t="s">
        <v>41</v>
      </c>
      <c r="K865" s="694"/>
      <c r="L865" s="697" t="s">
        <v>58</v>
      </c>
      <c r="M865" s="698"/>
      <c r="N865" s="697" t="s">
        <v>59</v>
      </c>
      <c r="O865" s="698"/>
      <c r="P865" s="697" t="s">
        <v>42</v>
      </c>
      <c r="Q865" s="698"/>
      <c r="R865" s="693" t="s">
        <v>46</v>
      </c>
      <c r="S865" s="694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4"/>
      <c r="B866" s="707"/>
      <c r="C866" s="701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05"/>
      <c r="B867" s="708"/>
      <c r="C867" s="702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211</v>
      </c>
      <c r="AA867" s="26" t="s">
        <v>28</v>
      </c>
      <c r="AB867" s="26" t="s">
        <v>73</v>
      </c>
      <c r="AC867" s="26" t="s">
        <v>65</v>
      </c>
      <c r="AD867" s="26" t="s">
        <v>76</v>
      </c>
      <c r="AE867" s="11" t="s">
        <v>75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71"/>
      <c r="B869" s="72"/>
      <c r="C869" s="73"/>
      <c r="D869" s="74"/>
      <c r="E869" s="75"/>
      <c r="F869" s="76"/>
      <c r="G869" s="77"/>
      <c r="H869" s="78"/>
      <c r="I869" s="75"/>
      <c r="J869" s="76"/>
      <c r="K869" s="77"/>
      <c r="L869" s="74"/>
      <c r="M869" s="75"/>
      <c r="N869" s="76"/>
      <c r="O869" s="77"/>
      <c r="P869" s="74"/>
      <c r="Q869" s="75"/>
      <c r="R869" s="72"/>
      <c r="S869" s="77"/>
      <c r="T869" s="78"/>
      <c r="U869" s="7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9"/>
      <c r="B870" s="72"/>
      <c r="C870" s="77"/>
      <c r="D870" s="76"/>
      <c r="E870" s="77"/>
      <c r="F870" s="76"/>
      <c r="G870" s="77"/>
      <c r="H870" s="72"/>
      <c r="I870" s="77"/>
      <c r="J870" s="76"/>
      <c r="K870" s="77"/>
      <c r="L870" s="76"/>
      <c r="M870" s="77"/>
      <c r="N870" s="76"/>
      <c r="O870" s="77"/>
      <c r="P870" s="76"/>
      <c r="Q870" s="77"/>
      <c r="R870" s="72"/>
      <c r="S870" s="77"/>
      <c r="T870" s="72"/>
      <c r="U870" s="7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9"/>
      <c r="B871" s="80"/>
      <c r="C871" s="81"/>
      <c r="D871" s="76"/>
      <c r="E871" s="75"/>
      <c r="F871" s="76"/>
      <c r="G871" s="77"/>
      <c r="H871" s="78"/>
      <c r="I871" s="75"/>
      <c r="J871" s="76"/>
      <c r="K871" s="77"/>
      <c r="L871" s="74"/>
      <c r="M871" s="75"/>
      <c r="N871" s="76"/>
      <c r="O871" s="77"/>
      <c r="P871" s="74"/>
      <c r="Q871" s="75"/>
      <c r="R871" s="72"/>
      <c r="S871" s="77"/>
      <c r="T871" s="78"/>
      <c r="U871" s="7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71"/>
      <c r="B872" s="72"/>
      <c r="C872" s="73"/>
      <c r="D872" s="74"/>
      <c r="E872" s="75"/>
      <c r="F872" s="76"/>
      <c r="G872" s="77"/>
      <c r="H872" s="78"/>
      <c r="I872" s="75"/>
      <c r="J872" s="76"/>
      <c r="K872" s="77"/>
      <c r="L872" s="74"/>
      <c r="M872" s="75"/>
      <c r="N872" s="76"/>
      <c r="O872" s="77"/>
      <c r="P872" s="74"/>
      <c r="Q872" s="75"/>
      <c r="R872" s="72"/>
      <c r="S872" s="77"/>
      <c r="T872" s="78"/>
      <c r="U872" s="77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9"/>
      <c r="B873" s="72"/>
      <c r="C873" s="77"/>
      <c r="D873" s="76"/>
      <c r="E873" s="77"/>
      <c r="F873" s="76"/>
      <c r="G873" s="77"/>
      <c r="H873" s="72"/>
      <c r="I873" s="77"/>
      <c r="J873" s="76"/>
      <c r="K873" s="77"/>
      <c r="L873" s="76"/>
      <c r="M873" s="77"/>
      <c r="N873" s="76"/>
      <c r="O873" s="77"/>
      <c r="P873" s="76"/>
      <c r="Q873" s="77"/>
      <c r="R873" s="72"/>
      <c r="S873" s="77"/>
      <c r="T873" s="72"/>
      <c r="U873" s="77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79"/>
      <c r="B874" s="80"/>
      <c r="C874" s="81"/>
      <c r="D874" s="76"/>
      <c r="E874" s="75"/>
      <c r="F874" s="76"/>
      <c r="G874" s="77"/>
      <c r="H874" s="78"/>
      <c r="I874" s="75"/>
      <c r="J874" s="76"/>
      <c r="K874" s="77"/>
      <c r="L874" s="74"/>
      <c r="M874" s="75"/>
      <c r="N874" s="76"/>
      <c r="O874" s="77"/>
      <c r="P874" s="74"/>
      <c r="Q874" s="75"/>
      <c r="R874" s="72"/>
      <c r="S874" s="77"/>
      <c r="T874" s="78"/>
      <c r="U874" s="77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71"/>
      <c r="B875" s="72"/>
      <c r="C875" s="73"/>
      <c r="D875" s="74"/>
      <c r="E875" s="75"/>
      <c r="F875" s="76"/>
      <c r="G875" s="77"/>
      <c r="H875" s="78"/>
      <c r="I875" s="75"/>
      <c r="J875" s="76"/>
      <c r="K875" s="77"/>
      <c r="L875" s="74"/>
      <c r="M875" s="75"/>
      <c r="N875" s="76"/>
      <c r="O875" s="77"/>
      <c r="P875" s="74"/>
      <c r="Q875" s="75"/>
      <c r="R875" s="72"/>
      <c r="S875" s="77"/>
      <c r="T875" s="78"/>
      <c r="U875" s="77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79"/>
      <c r="B876" s="80"/>
      <c r="C876" s="81"/>
      <c r="D876" s="76"/>
      <c r="E876" s="75"/>
      <c r="F876" s="76"/>
      <c r="G876" s="77"/>
      <c r="H876" s="78"/>
      <c r="I876" s="75"/>
      <c r="J876" s="76"/>
      <c r="K876" s="77"/>
      <c r="L876" s="74"/>
      <c r="M876" s="75"/>
      <c r="N876" s="76"/>
      <c r="O876" s="77"/>
      <c r="P876" s="74"/>
      <c r="Q876" s="75"/>
      <c r="R876" s="72"/>
      <c r="S876" s="77"/>
      <c r="T876" s="78"/>
      <c r="U876" s="77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71"/>
      <c r="B877" s="72"/>
      <c r="C877" s="73"/>
      <c r="D877" s="74"/>
      <c r="E877" s="75"/>
      <c r="F877" s="76"/>
      <c r="G877" s="77"/>
      <c r="H877" s="78"/>
      <c r="I877" s="75"/>
      <c r="J877" s="76"/>
      <c r="K877" s="77"/>
      <c r="L877" s="74"/>
      <c r="M877" s="75"/>
      <c r="N877" s="76"/>
      <c r="O877" s="77"/>
      <c r="P877" s="74"/>
      <c r="Q877" s="75"/>
      <c r="R877" s="72"/>
      <c r="S877" s="77"/>
      <c r="T877" s="78"/>
      <c r="U877" s="77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24</v>
      </c>
      <c r="Y881" s="12" t="s">
        <v>92</v>
      </c>
      <c r="Z881" s="12" t="s">
        <v>25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363</v>
      </c>
      <c r="Y895" s="25"/>
      <c r="Z895" s="25"/>
      <c r="AA895" s="25"/>
      <c r="AB895" s="25"/>
      <c r="AC895" s="25"/>
      <c r="AD895" s="25"/>
      <c r="AE895" s="25"/>
    </row>
    <row r="896" spans="1:31">
      <c r="X896" s="464" t="str">
        <f>IF(全体項目一覧_60!AN115="","",全体項目一覧_60!AN115)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86"/>
      <c r="B899" s="687"/>
      <c r="C899" s="687"/>
      <c r="D899" s="687"/>
      <c r="E899" s="687"/>
      <c r="F899" s="687"/>
      <c r="G899" s="687"/>
      <c r="H899" s="687"/>
      <c r="I899" s="687"/>
      <c r="J899" s="687"/>
      <c r="K899" s="688"/>
      <c r="L899" s="12" t="s">
        <v>20</v>
      </c>
      <c r="M899" s="709" t="s">
        <v>18</v>
      </c>
      <c r="N899" s="709"/>
      <c r="O899" s="709"/>
      <c r="P899" s="709"/>
      <c r="Q899" s="709"/>
      <c r="R899" s="709"/>
      <c r="S899" s="709"/>
      <c r="T899" s="710" t="str">
        <f>$X$34</f>
        <v>バレーボール指数</v>
      </c>
      <c r="U899" s="710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689"/>
      <c r="B900" s="690"/>
      <c r="C900" s="690"/>
      <c r="D900" s="690"/>
      <c r="E900" s="690"/>
      <c r="F900" s="690"/>
      <c r="G900" s="690"/>
      <c r="H900" s="690"/>
      <c r="I900" s="690"/>
      <c r="J900" s="690"/>
      <c r="K900" s="691"/>
      <c r="L900" s="12" t="s">
        <v>20</v>
      </c>
      <c r="M900" s="711" t="s">
        <v>19</v>
      </c>
      <c r="N900" s="711"/>
      <c r="O900" s="711"/>
      <c r="P900" s="711"/>
      <c r="Q900" s="711"/>
      <c r="R900" s="711"/>
      <c r="S900" s="711"/>
      <c r="T900" s="712" t="str">
        <f>X896</f>
        <v/>
      </c>
      <c r="U900" s="713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692" t="str">
        <f>$A$40</f>
        <v>フォーマット作成者　：　Komuro Consulting Group　小室匡史</v>
      </c>
      <c r="B901" s="692"/>
      <c r="C901" s="692"/>
      <c r="D901" s="692"/>
      <c r="E901" s="692"/>
      <c r="F901" s="692"/>
      <c r="G901" s="692"/>
      <c r="H901" s="692"/>
      <c r="I901" s="692"/>
      <c r="J901" s="692"/>
      <c r="K901" s="692"/>
      <c r="L901" s="421" t="s">
        <v>20</v>
      </c>
      <c r="M901" s="714" t="s">
        <v>104</v>
      </c>
      <c r="N901" s="714"/>
      <c r="O901" s="714"/>
      <c r="P901" s="714"/>
      <c r="Q901" s="714"/>
      <c r="R901" s="714"/>
      <c r="S901" s="714"/>
      <c r="T901" s="713"/>
      <c r="U901" s="713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99" t="str">
        <f>$A$1</f>
        <v>●●チームバレーボール体力指数　レーダーチャート</v>
      </c>
      <c r="B903" s="699"/>
      <c r="C903" s="699"/>
      <c r="D903" s="699"/>
      <c r="E903" s="699"/>
      <c r="F903" s="699"/>
      <c r="G903" s="699"/>
      <c r="H903" s="699"/>
      <c r="I903" s="699"/>
      <c r="J903" s="699"/>
      <c r="K903" s="699"/>
      <c r="L903" s="699"/>
      <c r="M903" s="699"/>
      <c r="N903" s="699"/>
      <c r="O903" s="699"/>
      <c r="P903" s="699"/>
      <c r="Q903" s="699"/>
      <c r="R903" s="699"/>
      <c r="S903" s="699"/>
      <c r="T903" s="699"/>
      <c r="U903" s="699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72" t="s">
        <v>10</v>
      </c>
      <c r="B904" s="695" t="str">
        <f>IF(表示変換!B28="","",表示変換!B28)</f>
        <v/>
      </c>
      <c r="C904" s="695"/>
      <c r="D904" s="9"/>
      <c r="E904" s="372" t="s">
        <v>11</v>
      </c>
      <c r="F904" s="696" t="str">
        <f>IF(表示変換!I28="","",表示変換!I28)</f>
        <v/>
      </c>
      <c r="G904" s="696"/>
      <c r="H904" s="373" t="s">
        <v>12</v>
      </c>
      <c r="I904" s="14"/>
      <c r="J904" s="373" t="s">
        <v>13</v>
      </c>
      <c r="K904" s="696" t="str">
        <f>IF(表示変換!J28="","",表示変換!J28)</f>
        <v/>
      </c>
      <c r="L904" s="696"/>
      <c r="M904" s="372" t="s">
        <v>14</v>
      </c>
      <c r="N904" s="6"/>
      <c r="O904" s="695" t="s">
        <v>15</v>
      </c>
      <c r="P904" s="695"/>
      <c r="Q904" s="695" t="str">
        <f>IF(表示変換!H28="","",表示変換!H28)</f>
        <v/>
      </c>
      <c r="R904" s="695"/>
      <c r="S904" s="715" t="str">
        <f>IF(入力!$C$4="","",入力!$C$4)</f>
        <v>2016.01.01</v>
      </c>
      <c r="T904" s="715"/>
      <c r="U904" s="9" t="s">
        <v>98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3" t="s">
        <v>5</v>
      </c>
      <c r="B906" s="706" t="s">
        <v>6</v>
      </c>
      <c r="C906" s="700" t="s">
        <v>0</v>
      </c>
      <c r="D906" s="693" t="s">
        <v>45</v>
      </c>
      <c r="E906" s="694"/>
      <c r="F906" s="693" t="s">
        <v>57</v>
      </c>
      <c r="G906" s="694"/>
      <c r="H906" s="693" t="s">
        <v>378</v>
      </c>
      <c r="I906" s="694"/>
      <c r="J906" s="693" t="s">
        <v>41</v>
      </c>
      <c r="K906" s="694"/>
      <c r="L906" s="697" t="s">
        <v>58</v>
      </c>
      <c r="M906" s="698"/>
      <c r="N906" s="697" t="s">
        <v>59</v>
      </c>
      <c r="O906" s="698"/>
      <c r="P906" s="697" t="s">
        <v>42</v>
      </c>
      <c r="Q906" s="698"/>
      <c r="R906" s="693" t="s">
        <v>46</v>
      </c>
      <c r="S906" s="694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4"/>
      <c r="B907" s="707"/>
      <c r="C907" s="701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05"/>
      <c r="B908" s="708"/>
      <c r="C908" s="702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211</v>
      </c>
      <c r="AA908" s="26" t="s">
        <v>28</v>
      </c>
      <c r="AB908" s="26" t="s">
        <v>73</v>
      </c>
      <c r="AC908" s="26" t="s">
        <v>65</v>
      </c>
      <c r="AD908" s="26" t="s">
        <v>76</v>
      </c>
      <c r="AE908" s="11" t="s">
        <v>75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71"/>
      <c r="B910" s="72"/>
      <c r="C910" s="73"/>
      <c r="D910" s="74"/>
      <c r="E910" s="75"/>
      <c r="F910" s="76"/>
      <c r="G910" s="77"/>
      <c r="H910" s="78"/>
      <c r="I910" s="75"/>
      <c r="J910" s="76"/>
      <c r="K910" s="77"/>
      <c r="L910" s="74"/>
      <c r="M910" s="75"/>
      <c r="N910" s="76"/>
      <c r="O910" s="77"/>
      <c r="P910" s="74"/>
      <c r="Q910" s="75"/>
      <c r="R910" s="72"/>
      <c r="S910" s="77"/>
      <c r="T910" s="78"/>
      <c r="U910" s="7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9"/>
      <c r="B911" s="72"/>
      <c r="C911" s="77"/>
      <c r="D911" s="76"/>
      <c r="E911" s="77"/>
      <c r="F911" s="76"/>
      <c r="G911" s="77"/>
      <c r="H911" s="72"/>
      <c r="I911" s="77"/>
      <c r="J911" s="76"/>
      <c r="K911" s="77"/>
      <c r="L911" s="76"/>
      <c r="M911" s="77"/>
      <c r="N911" s="76"/>
      <c r="O911" s="77"/>
      <c r="P911" s="76"/>
      <c r="Q911" s="77"/>
      <c r="R911" s="72"/>
      <c r="S911" s="77"/>
      <c r="T911" s="72"/>
      <c r="U911" s="7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9"/>
      <c r="B912" s="80"/>
      <c r="C912" s="81"/>
      <c r="D912" s="76"/>
      <c r="E912" s="75"/>
      <c r="F912" s="76"/>
      <c r="G912" s="77"/>
      <c r="H912" s="78"/>
      <c r="I912" s="75"/>
      <c r="J912" s="76"/>
      <c r="K912" s="77"/>
      <c r="L912" s="74"/>
      <c r="M912" s="75"/>
      <c r="N912" s="76"/>
      <c r="O912" s="77"/>
      <c r="P912" s="74"/>
      <c r="Q912" s="75"/>
      <c r="R912" s="72"/>
      <c r="S912" s="77"/>
      <c r="T912" s="78"/>
      <c r="U912" s="7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71"/>
      <c r="B913" s="72"/>
      <c r="C913" s="73"/>
      <c r="D913" s="74"/>
      <c r="E913" s="75"/>
      <c r="F913" s="76"/>
      <c r="G913" s="77"/>
      <c r="H913" s="78"/>
      <c r="I913" s="75"/>
      <c r="J913" s="76"/>
      <c r="K913" s="77"/>
      <c r="L913" s="74"/>
      <c r="M913" s="75"/>
      <c r="N913" s="76"/>
      <c r="O913" s="77"/>
      <c r="P913" s="74"/>
      <c r="Q913" s="75"/>
      <c r="R913" s="72"/>
      <c r="S913" s="77"/>
      <c r="T913" s="78"/>
      <c r="U913" s="77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9"/>
      <c r="B914" s="72"/>
      <c r="C914" s="77"/>
      <c r="D914" s="76"/>
      <c r="E914" s="77"/>
      <c r="F914" s="76"/>
      <c r="G914" s="77"/>
      <c r="H914" s="72"/>
      <c r="I914" s="77"/>
      <c r="J914" s="76"/>
      <c r="K914" s="77"/>
      <c r="L914" s="76"/>
      <c r="M914" s="77"/>
      <c r="N914" s="76"/>
      <c r="O914" s="77"/>
      <c r="P914" s="76"/>
      <c r="Q914" s="77"/>
      <c r="R914" s="72"/>
      <c r="S914" s="77"/>
      <c r="T914" s="72"/>
      <c r="U914" s="77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79"/>
      <c r="B915" s="80"/>
      <c r="C915" s="81"/>
      <c r="D915" s="76"/>
      <c r="E915" s="75"/>
      <c r="F915" s="76"/>
      <c r="G915" s="77"/>
      <c r="H915" s="78"/>
      <c r="I915" s="75"/>
      <c r="J915" s="76"/>
      <c r="K915" s="77"/>
      <c r="L915" s="74"/>
      <c r="M915" s="75"/>
      <c r="N915" s="76"/>
      <c r="O915" s="77"/>
      <c r="P915" s="74"/>
      <c r="Q915" s="75"/>
      <c r="R915" s="72"/>
      <c r="S915" s="77"/>
      <c r="T915" s="78"/>
      <c r="U915" s="77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71"/>
      <c r="B916" s="72"/>
      <c r="C916" s="73"/>
      <c r="D916" s="74"/>
      <c r="E916" s="75"/>
      <c r="F916" s="76"/>
      <c r="G916" s="77"/>
      <c r="H916" s="78"/>
      <c r="I916" s="75"/>
      <c r="J916" s="76"/>
      <c r="K916" s="77"/>
      <c r="L916" s="74"/>
      <c r="M916" s="75"/>
      <c r="N916" s="76"/>
      <c r="O916" s="77"/>
      <c r="P916" s="74"/>
      <c r="Q916" s="75"/>
      <c r="R916" s="72"/>
      <c r="S916" s="77"/>
      <c r="T916" s="78"/>
      <c r="U916" s="77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79"/>
      <c r="B917" s="80"/>
      <c r="C917" s="81"/>
      <c r="D917" s="76"/>
      <c r="E917" s="75"/>
      <c r="F917" s="76"/>
      <c r="G917" s="77"/>
      <c r="H917" s="78"/>
      <c r="I917" s="75"/>
      <c r="J917" s="76"/>
      <c r="K917" s="77"/>
      <c r="L917" s="74"/>
      <c r="M917" s="75"/>
      <c r="N917" s="76"/>
      <c r="O917" s="77"/>
      <c r="P917" s="74"/>
      <c r="Q917" s="75"/>
      <c r="R917" s="72"/>
      <c r="S917" s="77"/>
      <c r="T917" s="78"/>
      <c r="U917" s="77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71"/>
      <c r="B918" s="72"/>
      <c r="C918" s="73"/>
      <c r="D918" s="74"/>
      <c r="E918" s="75"/>
      <c r="F918" s="76"/>
      <c r="G918" s="77"/>
      <c r="H918" s="78"/>
      <c r="I918" s="75"/>
      <c r="J918" s="76"/>
      <c r="K918" s="77"/>
      <c r="L918" s="74"/>
      <c r="M918" s="75"/>
      <c r="N918" s="76"/>
      <c r="O918" s="77"/>
      <c r="P918" s="74"/>
      <c r="Q918" s="75"/>
      <c r="R918" s="72"/>
      <c r="S918" s="77"/>
      <c r="T918" s="78"/>
      <c r="U918" s="77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24</v>
      </c>
      <c r="Y922" s="12" t="s">
        <v>92</v>
      </c>
      <c r="Z922" s="12" t="s">
        <v>25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363</v>
      </c>
      <c r="Y936" s="25"/>
      <c r="Z936" s="25"/>
      <c r="AA936" s="25"/>
      <c r="AB936" s="25"/>
      <c r="AC936" s="25"/>
      <c r="AD936" s="25"/>
      <c r="AE936" s="25"/>
    </row>
    <row r="937" spans="1:31">
      <c r="X937" s="464" t="str">
        <f>IF(全体項目一覧_60!AN116="","",全体項目一覧_60!AN116)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86"/>
      <c r="B940" s="687"/>
      <c r="C940" s="687"/>
      <c r="D940" s="687"/>
      <c r="E940" s="687"/>
      <c r="F940" s="687"/>
      <c r="G940" s="687"/>
      <c r="H940" s="687"/>
      <c r="I940" s="687"/>
      <c r="J940" s="687"/>
      <c r="K940" s="688"/>
      <c r="L940" s="12" t="s">
        <v>20</v>
      </c>
      <c r="M940" s="709" t="s">
        <v>18</v>
      </c>
      <c r="N940" s="709"/>
      <c r="O940" s="709"/>
      <c r="P940" s="709"/>
      <c r="Q940" s="709"/>
      <c r="R940" s="709"/>
      <c r="S940" s="709"/>
      <c r="T940" s="710" t="str">
        <f>$X$34</f>
        <v>バレーボール指数</v>
      </c>
      <c r="U940" s="710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689"/>
      <c r="B941" s="690"/>
      <c r="C941" s="690"/>
      <c r="D941" s="690"/>
      <c r="E941" s="690"/>
      <c r="F941" s="690"/>
      <c r="G941" s="690"/>
      <c r="H941" s="690"/>
      <c r="I941" s="690"/>
      <c r="J941" s="690"/>
      <c r="K941" s="691"/>
      <c r="L941" s="12" t="s">
        <v>20</v>
      </c>
      <c r="M941" s="711" t="s">
        <v>19</v>
      </c>
      <c r="N941" s="711"/>
      <c r="O941" s="711"/>
      <c r="P941" s="711"/>
      <c r="Q941" s="711"/>
      <c r="R941" s="711"/>
      <c r="S941" s="711"/>
      <c r="T941" s="712" t="str">
        <f>X937</f>
        <v/>
      </c>
      <c r="U941" s="713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692" t="str">
        <f>$A$40</f>
        <v>フォーマット作成者　：　Komuro Consulting Group　小室匡史</v>
      </c>
      <c r="B942" s="692"/>
      <c r="C942" s="692"/>
      <c r="D942" s="692"/>
      <c r="E942" s="692"/>
      <c r="F942" s="692"/>
      <c r="G942" s="692"/>
      <c r="H942" s="692"/>
      <c r="I942" s="692"/>
      <c r="J942" s="692"/>
      <c r="K942" s="692"/>
      <c r="L942" s="421" t="s">
        <v>20</v>
      </c>
      <c r="M942" s="714" t="s">
        <v>104</v>
      </c>
      <c r="N942" s="714"/>
      <c r="O942" s="714"/>
      <c r="P942" s="714"/>
      <c r="Q942" s="714"/>
      <c r="R942" s="714"/>
      <c r="S942" s="714"/>
      <c r="T942" s="713"/>
      <c r="U942" s="713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99" t="str">
        <f>$A$1</f>
        <v>●●チームバレーボール体力指数　レーダーチャート</v>
      </c>
      <c r="B944" s="699"/>
      <c r="C944" s="699"/>
      <c r="D944" s="699"/>
      <c r="E944" s="699"/>
      <c r="F944" s="699"/>
      <c r="G944" s="699"/>
      <c r="H944" s="699"/>
      <c r="I944" s="699"/>
      <c r="J944" s="699"/>
      <c r="K944" s="699"/>
      <c r="L944" s="699"/>
      <c r="M944" s="699"/>
      <c r="N944" s="699"/>
      <c r="O944" s="699"/>
      <c r="P944" s="699"/>
      <c r="Q944" s="699"/>
      <c r="R944" s="699"/>
      <c r="S944" s="699"/>
      <c r="T944" s="699"/>
      <c r="U944" s="699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72" t="s">
        <v>10</v>
      </c>
      <c r="B945" s="695" t="str">
        <f>IF(表示変換!B29="","",表示変換!B29)</f>
        <v/>
      </c>
      <c r="C945" s="695"/>
      <c r="D945" s="9"/>
      <c r="E945" s="372" t="s">
        <v>11</v>
      </c>
      <c r="F945" s="696" t="str">
        <f>IF(表示変換!I29="","",表示変換!I29)</f>
        <v/>
      </c>
      <c r="G945" s="696"/>
      <c r="H945" s="373" t="s">
        <v>12</v>
      </c>
      <c r="I945" s="14"/>
      <c r="J945" s="373" t="s">
        <v>13</v>
      </c>
      <c r="K945" s="696" t="str">
        <f>IF(表示変換!J29="","",表示変換!J29)</f>
        <v/>
      </c>
      <c r="L945" s="696"/>
      <c r="M945" s="372" t="s">
        <v>14</v>
      </c>
      <c r="N945" s="6"/>
      <c r="O945" s="695" t="s">
        <v>15</v>
      </c>
      <c r="P945" s="695"/>
      <c r="Q945" s="695" t="str">
        <f>IF(表示変換!H29="","",表示変換!H29)</f>
        <v/>
      </c>
      <c r="R945" s="695"/>
      <c r="S945" s="715" t="str">
        <f>IF(入力!$C$4="","",入力!$C$4)</f>
        <v>2016.01.01</v>
      </c>
      <c r="T945" s="715"/>
      <c r="U945" s="9" t="s">
        <v>98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3" t="s">
        <v>5</v>
      </c>
      <c r="B947" s="706" t="s">
        <v>6</v>
      </c>
      <c r="C947" s="700" t="s">
        <v>0</v>
      </c>
      <c r="D947" s="693" t="s">
        <v>45</v>
      </c>
      <c r="E947" s="694"/>
      <c r="F947" s="693" t="s">
        <v>57</v>
      </c>
      <c r="G947" s="694"/>
      <c r="H947" s="693" t="s">
        <v>378</v>
      </c>
      <c r="I947" s="694"/>
      <c r="J947" s="693" t="s">
        <v>41</v>
      </c>
      <c r="K947" s="694"/>
      <c r="L947" s="697" t="s">
        <v>58</v>
      </c>
      <c r="M947" s="698"/>
      <c r="N947" s="697" t="s">
        <v>59</v>
      </c>
      <c r="O947" s="698"/>
      <c r="P947" s="697" t="s">
        <v>42</v>
      </c>
      <c r="Q947" s="698"/>
      <c r="R947" s="693" t="s">
        <v>46</v>
      </c>
      <c r="S947" s="694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4"/>
      <c r="B948" s="707"/>
      <c r="C948" s="701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05"/>
      <c r="B949" s="708"/>
      <c r="C949" s="702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211</v>
      </c>
      <c r="AA949" s="26" t="s">
        <v>28</v>
      </c>
      <c r="AB949" s="26" t="s">
        <v>73</v>
      </c>
      <c r="AC949" s="26" t="s">
        <v>65</v>
      </c>
      <c r="AD949" s="26" t="s">
        <v>76</v>
      </c>
      <c r="AE949" s="11" t="s">
        <v>75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71"/>
      <c r="B951" s="72"/>
      <c r="C951" s="73"/>
      <c r="D951" s="74"/>
      <c r="E951" s="75"/>
      <c r="F951" s="76"/>
      <c r="G951" s="77"/>
      <c r="H951" s="78"/>
      <c r="I951" s="75"/>
      <c r="J951" s="76"/>
      <c r="K951" s="77"/>
      <c r="L951" s="74"/>
      <c r="M951" s="75"/>
      <c r="N951" s="76"/>
      <c r="O951" s="77"/>
      <c r="P951" s="74"/>
      <c r="Q951" s="75"/>
      <c r="R951" s="72"/>
      <c r="S951" s="77"/>
      <c r="T951" s="78"/>
      <c r="U951" s="7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9"/>
      <c r="B952" s="72"/>
      <c r="C952" s="77"/>
      <c r="D952" s="76"/>
      <c r="E952" s="77"/>
      <c r="F952" s="76"/>
      <c r="G952" s="77"/>
      <c r="H952" s="72"/>
      <c r="I952" s="77"/>
      <c r="J952" s="76"/>
      <c r="K952" s="77"/>
      <c r="L952" s="76"/>
      <c r="M952" s="77"/>
      <c r="N952" s="76"/>
      <c r="O952" s="77"/>
      <c r="P952" s="76"/>
      <c r="Q952" s="77"/>
      <c r="R952" s="72"/>
      <c r="S952" s="77"/>
      <c r="T952" s="72"/>
      <c r="U952" s="7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9"/>
      <c r="B953" s="80"/>
      <c r="C953" s="81"/>
      <c r="D953" s="76"/>
      <c r="E953" s="75"/>
      <c r="F953" s="76"/>
      <c r="G953" s="77"/>
      <c r="H953" s="78"/>
      <c r="I953" s="75"/>
      <c r="J953" s="76"/>
      <c r="K953" s="77"/>
      <c r="L953" s="74"/>
      <c r="M953" s="75"/>
      <c r="N953" s="76"/>
      <c r="O953" s="77"/>
      <c r="P953" s="74"/>
      <c r="Q953" s="75"/>
      <c r="R953" s="72"/>
      <c r="S953" s="77"/>
      <c r="T953" s="78"/>
      <c r="U953" s="7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71"/>
      <c r="B954" s="72"/>
      <c r="C954" s="73"/>
      <c r="D954" s="74"/>
      <c r="E954" s="75"/>
      <c r="F954" s="76"/>
      <c r="G954" s="77"/>
      <c r="H954" s="78"/>
      <c r="I954" s="75"/>
      <c r="J954" s="76"/>
      <c r="K954" s="77"/>
      <c r="L954" s="74"/>
      <c r="M954" s="75"/>
      <c r="N954" s="76"/>
      <c r="O954" s="77"/>
      <c r="P954" s="74"/>
      <c r="Q954" s="75"/>
      <c r="R954" s="72"/>
      <c r="S954" s="77"/>
      <c r="T954" s="78"/>
      <c r="U954" s="77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9"/>
      <c r="B955" s="72"/>
      <c r="C955" s="77"/>
      <c r="D955" s="76"/>
      <c r="E955" s="77"/>
      <c r="F955" s="76"/>
      <c r="G955" s="77"/>
      <c r="H955" s="72"/>
      <c r="I955" s="77"/>
      <c r="J955" s="76"/>
      <c r="K955" s="77"/>
      <c r="L955" s="76"/>
      <c r="M955" s="77"/>
      <c r="N955" s="76"/>
      <c r="O955" s="77"/>
      <c r="P955" s="76"/>
      <c r="Q955" s="77"/>
      <c r="R955" s="72"/>
      <c r="S955" s="77"/>
      <c r="T955" s="72"/>
      <c r="U955" s="77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79"/>
      <c r="B956" s="80"/>
      <c r="C956" s="81"/>
      <c r="D956" s="76"/>
      <c r="E956" s="75"/>
      <c r="F956" s="76"/>
      <c r="G956" s="77"/>
      <c r="H956" s="78"/>
      <c r="I956" s="75"/>
      <c r="J956" s="76"/>
      <c r="K956" s="77"/>
      <c r="L956" s="74"/>
      <c r="M956" s="75"/>
      <c r="N956" s="76"/>
      <c r="O956" s="77"/>
      <c r="P956" s="74"/>
      <c r="Q956" s="75"/>
      <c r="R956" s="72"/>
      <c r="S956" s="77"/>
      <c r="T956" s="78"/>
      <c r="U956" s="77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71"/>
      <c r="B957" s="72"/>
      <c r="C957" s="73"/>
      <c r="D957" s="74"/>
      <c r="E957" s="75"/>
      <c r="F957" s="76"/>
      <c r="G957" s="77"/>
      <c r="H957" s="78"/>
      <c r="I957" s="75"/>
      <c r="J957" s="76"/>
      <c r="K957" s="77"/>
      <c r="L957" s="74"/>
      <c r="M957" s="75"/>
      <c r="N957" s="76"/>
      <c r="O957" s="77"/>
      <c r="P957" s="74"/>
      <c r="Q957" s="75"/>
      <c r="R957" s="72"/>
      <c r="S957" s="77"/>
      <c r="T957" s="78"/>
      <c r="U957" s="77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79"/>
      <c r="B958" s="80"/>
      <c r="C958" s="81"/>
      <c r="D958" s="76"/>
      <c r="E958" s="75"/>
      <c r="F958" s="76"/>
      <c r="G958" s="77"/>
      <c r="H958" s="78"/>
      <c r="I958" s="75"/>
      <c r="J958" s="76"/>
      <c r="K958" s="77"/>
      <c r="L958" s="74"/>
      <c r="M958" s="75"/>
      <c r="N958" s="76"/>
      <c r="O958" s="77"/>
      <c r="P958" s="74"/>
      <c r="Q958" s="75"/>
      <c r="R958" s="72"/>
      <c r="S958" s="77"/>
      <c r="T958" s="78"/>
      <c r="U958" s="77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71"/>
      <c r="B959" s="72"/>
      <c r="C959" s="73"/>
      <c r="D959" s="74"/>
      <c r="E959" s="75"/>
      <c r="F959" s="76"/>
      <c r="G959" s="77"/>
      <c r="H959" s="78"/>
      <c r="I959" s="75"/>
      <c r="J959" s="76"/>
      <c r="K959" s="77"/>
      <c r="L959" s="74"/>
      <c r="M959" s="75"/>
      <c r="N959" s="76"/>
      <c r="O959" s="77"/>
      <c r="P959" s="74"/>
      <c r="Q959" s="75"/>
      <c r="R959" s="72"/>
      <c r="S959" s="77"/>
      <c r="T959" s="78"/>
      <c r="U959" s="77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24</v>
      </c>
      <c r="Y963" s="12" t="s">
        <v>92</v>
      </c>
      <c r="Z963" s="12" t="s">
        <v>25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363</v>
      </c>
      <c r="Y977" s="25"/>
      <c r="Z977" s="25"/>
      <c r="AA977" s="25"/>
      <c r="AB977" s="25"/>
      <c r="AC977" s="25"/>
      <c r="AD977" s="25"/>
      <c r="AE977" s="25"/>
    </row>
    <row r="978" spans="1:31">
      <c r="X978" s="464" t="str">
        <f>IF(全体項目一覧_60!AN117="","",全体項目一覧_60!AN117)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86"/>
      <c r="B981" s="687"/>
      <c r="C981" s="687"/>
      <c r="D981" s="687"/>
      <c r="E981" s="687"/>
      <c r="F981" s="687"/>
      <c r="G981" s="687"/>
      <c r="H981" s="687"/>
      <c r="I981" s="687"/>
      <c r="J981" s="687"/>
      <c r="K981" s="688"/>
      <c r="L981" s="12" t="s">
        <v>20</v>
      </c>
      <c r="M981" s="709" t="s">
        <v>18</v>
      </c>
      <c r="N981" s="709"/>
      <c r="O981" s="709"/>
      <c r="P981" s="709"/>
      <c r="Q981" s="709"/>
      <c r="R981" s="709"/>
      <c r="S981" s="709"/>
      <c r="T981" s="710" t="str">
        <f>$X$34</f>
        <v>バレーボール指数</v>
      </c>
      <c r="U981" s="710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689"/>
      <c r="B982" s="690"/>
      <c r="C982" s="690"/>
      <c r="D982" s="690"/>
      <c r="E982" s="690"/>
      <c r="F982" s="690"/>
      <c r="G982" s="690"/>
      <c r="H982" s="690"/>
      <c r="I982" s="690"/>
      <c r="J982" s="690"/>
      <c r="K982" s="691"/>
      <c r="L982" s="12" t="s">
        <v>20</v>
      </c>
      <c r="M982" s="711" t="s">
        <v>19</v>
      </c>
      <c r="N982" s="711"/>
      <c r="O982" s="711"/>
      <c r="P982" s="711"/>
      <c r="Q982" s="711"/>
      <c r="R982" s="711"/>
      <c r="S982" s="711"/>
      <c r="T982" s="712" t="str">
        <f>X978</f>
        <v/>
      </c>
      <c r="U982" s="713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692" t="str">
        <f>$A$40</f>
        <v>フォーマット作成者　：　Komuro Consulting Group　小室匡史</v>
      </c>
      <c r="B983" s="692"/>
      <c r="C983" s="692"/>
      <c r="D983" s="692"/>
      <c r="E983" s="692"/>
      <c r="F983" s="692"/>
      <c r="G983" s="692"/>
      <c r="H983" s="692"/>
      <c r="I983" s="692"/>
      <c r="J983" s="692"/>
      <c r="K983" s="692"/>
      <c r="L983" s="421" t="s">
        <v>20</v>
      </c>
      <c r="M983" s="714" t="s">
        <v>104</v>
      </c>
      <c r="N983" s="714"/>
      <c r="O983" s="714"/>
      <c r="P983" s="714"/>
      <c r="Q983" s="714"/>
      <c r="R983" s="714"/>
      <c r="S983" s="714"/>
      <c r="T983" s="713"/>
      <c r="U983" s="713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99" t="str">
        <f>$A$1</f>
        <v>●●チームバレーボール体力指数　レーダーチャート</v>
      </c>
      <c r="B985" s="699"/>
      <c r="C985" s="699"/>
      <c r="D985" s="699"/>
      <c r="E985" s="699"/>
      <c r="F985" s="699"/>
      <c r="G985" s="699"/>
      <c r="H985" s="699"/>
      <c r="I985" s="699"/>
      <c r="J985" s="699"/>
      <c r="K985" s="699"/>
      <c r="L985" s="699"/>
      <c r="M985" s="699"/>
      <c r="N985" s="699"/>
      <c r="O985" s="699"/>
      <c r="P985" s="699"/>
      <c r="Q985" s="699"/>
      <c r="R985" s="699"/>
      <c r="S985" s="699"/>
      <c r="T985" s="699"/>
      <c r="U985" s="699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72" t="s">
        <v>10</v>
      </c>
      <c r="B986" s="695" t="str">
        <f>IF(表示変換!B30="","",表示変換!B30)</f>
        <v/>
      </c>
      <c r="C986" s="695"/>
      <c r="D986" s="9"/>
      <c r="E986" s="372" t="s">
        <v>11</v>
      </c>
      <c r="F986" s="696" t="str">
        <f>IF(表示変換!I30="","",表示変換!I30)</f>
        <v/>
      </c>
      <c r="G986" s="696"/>
      <c r="H986" s="373" t="s">
        <v>12</v>
      </c>
      <c r="I986" s="14"/>
      <c r="J986" s="373" t="s">
        <v>13</v>
      </c>
      <c r="K986" s="696" t="str">
        <f>IF(表示変換!J30="","",表示変換!J30)</f>
        <v/>
      </c>
      <c r="L986" s="696"/>
      <c r="M986" s="372" t="s">
        <v>14</v>
      </c>
      <c r="N986" s="6"/>
      <c r="O986" s="695" t="s">
        <v>15</v>
      </c>
      <c r="P986" s="695"/>
      <c r="Q986" s="695" t="str">
        <f>IF(表示変換!H30="","",表示変換!H30)</f>
        <v/>
      </c>
      <c r="R986" s="695"/>
      <c r="S986" s="715" t="str">
        <f>IF(入力!$C$4="","",入力!$C$4)</f>
        <v>2016.01.01</v>
      </c>
      <c r="T986" s="715"/>
      <c r="U986" s="9" t="s">
        <v>98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3" t="s">
        <v>5</v>
      </c>
      <c r="B988" s="706" t="s">
        <v>6</v>
      </c>
      <c r="C988" s="700" t="s">
        <v>0</v>
      </c>
      <c r="D988" s="693" t="s">
        <v>45</v>
      </c>
      <c r="E988" s="694"/>
      <c r="F988" s="693" t="s">
        <v>57</v>
      </c>
      <c r="G988" s="694"/>
      <c r="H988" s="693" t="s">
        <v>378</v>
      </c>
      <c r="I988" s="694"/>
      <c r="J988" s="693" t="s">
        <v>41</v>
      </c>
      <c r="K988" s="694"/>
      <c r="L988" s="697" t="s">
        <v>58</v>
      </c>
      <c r="M988" s="698"/>
      <c r="N988" s="697" t="s">
        <v>59</v>
      </c>
      <c r="O988" s="698"/>
      <c r="P988" s="697" t="s">
        <v>42</v>
      </c>
      <c r="Q988" s="698"/>
      <c r="R988" s="693" t="s">
        <v>46</v>
      </c>
      <c r="S988" s="694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4"/>
      <c r="B989" s="707"/>
      <c r="C989" s="701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05"/>
      <c r="B990" s="708"/>
      <c r="C990" s="702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211</v>
      </c>
      <c r="AA990" s="26" t="s">
        <v>28</v>
      </c>
      <c r="AB990" s="26" t="s">
        <v>73</v>
      </c>
      <c r="AC990" s="26" t="s">
        <v>65</v>
      </c>
      <c r="AD990" s="26" t="s">
        <v>76</v>
      </c>
      <c r="AE990" s="11" t="s">
        <v>75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71"/>
      <c r="B992" s="72"/>
      <c r="C992" s="73"/>
      <c r="D992" s="74"/>
      <c r="E992" s="75"/>
      <c r="F992" s="76"/>
      <c r="G992" s="77"/>
      <c r="H992" s="78"/>
      <c r="I992" s="75"/>
      <c r="J992" s="76"/>
      <c r="K992" s="77"/>
      <c r="L992" s="74"/>
      <c r="M992" s="75"/>
      <c r="N992" s="76"/>
      <c r="O992" s="77"/>
      <c r="P992" s="74"/>
      <c r="Q992" s="75"/>
      <c r="R992" s="72"/>
      <c r="S992" s="77"/>
      <c r="T992" s="78"/>
      <c r="U992" s="7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9"/>
      <c r="B993" s="72"/>
      <c r="C993" s="77"/>
      <c r="D993" s="76"/>
      <c r="E993" s="77"/>
      <c r="F993" s="76"/>
      <c r="G993" s="77"/>
      <c r="H993" s="72"/>
      <c r="I993" s="77"/>
      <c r="J993" s="76"/>
      <c r="K993" s="77"/>
      <c r="L993" s="76"/>
      <c r="M993" s="77"/>
      <c r="N993" s="76"/>
      <c r="O993" s="77"/>
      <c r="P993" s="76"/>
      <c r="Q993" s="77"/>
      <c r="R993" s="72"/>
      <c r="S993" s="77"/>
      <c r="T993" s="72"/>
      <c r="U993" s="7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9"/>
      <c r="B994" s="80"/>
      <c r="C994" s="81"/>
      <c r="D994" s="76"/>
      <c r="E994" s="75"/>
      <c r="F994" s="76"/>
      <c r="G994" s="77"/>
      <c r="H994" s="78"/>
      <c r="I994" s="75"/>
      <c r="J994" s="76"/>
      <c r="K994" s="77"/>
      <c r="L994" s="74"/>
      <c r="M994" s="75"/>
      <c r="N994" s="76"/>
      <c r="O994" s="77"/>
      <c r="P994" s="74"/>
      <c r="Q994" s="75"/>
      <c r="R994" s="72"/>
      <c r="S994" s="77"/>
      <c r="T994" s="78"/>
      <c r="U994" s="7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71"/>
      <c r="B995" s="72"/>
      <c r="C995" s="73"/>
      <c r="D995" s="74"/>
      <c r="E995" s="75"/>
      <c r="F995" s="76"/>
      <c r="G995" s="77"/>
      <c r="H995" s="78"/>
      <c r="I995" s="75"/>
      <c r="J995" s="76"/>
      <c r="K995" s="77"/>
      <c r="L995" s="74"/>
      <c r="M995" s="75"/>
      <c r="N995" s="76"/>
      <c r="O995" s="77"/>
      <c r="P995" s="74"/>
      <c r="Q995" s="75"/>
      <c r="R995" s="72"/>
      <c r="S995" s="77"/>
      <c r="T995" s="78"/>
      <c r="U995" s="77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9"/>
      <c r="B996" s="72"/>
      <c r="C996" s="77"/>
      <c r="D996" s="76"/>
      <c r="E996" s="77"/>
      <c r="F996" s="76"/>
      <c r="G996" s="77"/>
      <c r="H996" s="72"/>
      <c r="I996" s="77"/>
      <c r="J996" s="76"/>
      <c r="K996" s="77"/>
      <c r="L996" s="76"/>
      <c r="M996" s="77"/>
      <c r="N996" s="76"/>
      <c r="O996" s="77"/>
      <c r="P996" s="76"/>
      <c r="Q996" s="77"/>
      <c r="R996" s="72"/>
      <c r="S996" s="77"/>
      <c r="T996" s="72"/>
      <c r="U996" s="77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79"/>
      <c r="B997" s="80"/>
      <c r="C997" s="81"/>
      <c r="D997" s="76"/>
      <c r="E997" s="75"/>
      <c r="F997" s="76"/>
      <c r="G997" s="77"/>
      <c r="H997" s="78"/>
      <c r="I997" s="75"/>
      <c r="J997" s="76"/>
      <c r="K997" s="77"/>
      <c r="L997" s="74"/>
      <c r="M997" s="75"/>
      <c r="N997" s="76"/>
      <c r="O997" s="77"/>
      <c r="P997" s="74"/>
      <c r="Q997" s="75"/>
      <c r="R997" s="72"/>
      <c r="S997" s="77"/>
      <c r="T997" s="78"/>
      <c r="U997" s="77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71"/>
      <c r="B998" s="72"/>
      <c r="C998" s="73"/>
      <c r="D998" s="74"/>
      <c r="E998" s="75"/>
      <c r="F998" s="76"/>
      <c r="G998" s="77"/>
      <c r="H998" s="78"/>
      <c r="I998" s="75"/>
      <c r="J998" s="76"/>
      <c r="K998" s="77"/>
      <c r="L998" s="74"/>
      <c r="M998" s="75"/>
      <c r="N998" s="76"/>
      <c r="O998" s="77"/>
      <c r="P998" s="74"/>
      <c r="Q998" s="75"/>
      <c r="R998" s="72"/>
      <c r="S998" s="77"/>
      <c r="T998" s="78"/>
      <c r="U998" s="77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79"/>
      <c r="B999" s="80"/>
      <c r="C999" s="81"/>
      <c r="D999" s="76"/>
      <c r="E999" s="75"/>
      <c r="F999" s="76"/>
      <c r="G999" s="77"/>
      <c r="H999" s="78"/>
      <c r="I999" s="75"/>
      <c r="J999" s="76"/>
      <c r="K999" s="77"/>
      <c r="L999" s="74"/>
      <c r="M999" s="75"/>
      <c r="N999" s="76"/>
      <c r="O999" s="77"/>
      <c r="P999" s="74"/>
      <c r="Q999" s="75"/>
      <c r="R999" s="72"/>
      <c r="S999" s="77"/>
      <c r="T999" s="78"/>
      <c r="U999" s="77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71"/>
      <c r="B1000" s="72"/>
      <c r="C1000" s="73"/>
      <c r="D1000" s="74"/>
      <c r="E1000" s="75"/>
      <c r="F1000" s="76"/>
      <c r="G1000" s="77"/>
      <c r="H1000" s="78"/>
      <c r="I1000" s="75"/>
      <c r="J1000" s="76"/>
      <c r="K1000" s="77"/>
      <c r="L1000" s="74"/>
      <c r="M1000" s="75"/>
      <c r="N1000" s="76"/>
      <c r="O1000" s="77"/>
      <c r="P1000" s="74"/>
      <c r="Q1000" s="75"/>
      <c r="R1000" s="72"/>
      <c r="S1000" s="77"/>
      <c r="T1000" s="78"/>
      <c r="U1000" s="77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24</v>
      </c>
      <c r="Y1004" s="12" t="s">
        <v>92</v>
      </c>
      <c r="Z1004" s="12" t="s">
        <v>25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363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64" t="str">
        <f>IF(全体項目一覧_60!AN118="","",全体項目一覧_60!AN118)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86"/>
      <c r="B1022" s="687"/>
      <c r="C1022" s="687"/>
      <c r="D1022" s="687"/>
      <c r="E1022" s="687"/>
      <c r="F1022" s="687"/>
      <c r="G1022" s="687"/>
      <c r="H1022" s="687"/>
      <c r="I1022" s="687"/>
      <c r="J1022" s="687"/>
      <c r="K1022" s="688"/>
      <c r="L1022" s="12" t="s">
        <v>20</v>
      </c>
      <c r="M1022" s="709" t="s">
        <v>18</v>
      </c>
      <c r="N1022" s="709"/>
      <c r="O1022" s="709"/>
      <c r="P1022" s="709"/>
      <c r="Q1022" s="709"/>
      <c r="R1022" s="709"/>
      <c r="S1022" s="709"/>
      <c r="T1022" s="710" t="str">
        <f>$X$34</f>
        <v>バレーボール指数</v>
      </c>
      <c r="U1022" s="710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689"/>
      <c r="B1023" s="690"/>
      <c r="C1023" s="690"/>
      <c r="D1023" s="690"/>
      <c r="E1023" s="690"/>
      <c r="F1023" s="690"/>
      <c r="G1023" s="690"/>
      <c r="H1023" s="690"/>
      <c r="I1023" s="690"/>
      <c r="J1023" s="690"/>
      <c r="K1023" s="691"/>
      <c r="L1023" s="12" t="s">
        <v>20</v>
      </c>
      <c r="M1023" s="711" t="s">
        <v>19</v>
      </c>
      <c r="N1023" s="711"/>
      <c r="O1023" s="711"/>
      <c r="P1023" s="711"/>
      <c r="Q1023" s="711"/>
      <c r="R1023" s="711"/>
      <c r="S1023" s="711"/>
      <c r="T1023" s="712" t="str">
        <f>X1019</f>
        <v/>
      </c>
      <c r="U1023" s="713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692" t="str">
        <f>$A$40</f>
        <v>フォーマット作成者　：　Komuro Consulting Group　小室匡史</v>
      </c>
      <c r="B1024" s="692"/>
      <c r="C1024" s="692"/>
      <c r="D1024" s="692"/>
      <c r="E1024" s="692"/>
      <c r="F1024" s="692"/>
      <c r="G1024" s="692"/>
      <c r="H1024" s="692"/>
      <c r="I1024" s="692"/>
      <c r="J1024" s="692"/>
      <c r="K1024" s="692"/>
      <c r="L1024" s="421" t="s">
        <v>20</v>
      </c>
      <c r="M1024" s="714" t="s">
        <v>104</v>
      </c>
      <c r="N1024" s="714"/>
      <c r="O1024" s="714"/>
      <c r="P1024" s="714"/>
      <c r="Q1024" s="714"/>
      <c r="R1024" s="714"/>
      <c r="S1024" s="714"/>
      <c r="T1024" s="713"/>
      <c r="U1024" s="713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99" t="str">
        <f>$A$1</f>
        <v>●●チームバレーボール体力指数　レーダーチャート</v>
      </c>
      <c r="B1026" s="699"/>
      <c r="C1026" s="699"/>
      <c r="D1026" s="699"/>
      <c r="E1026" s="699"/>
      <c r="F1026" s="699"/>
      <c r="G1026" s="699"/>
      <c r="H1026" s="699"/>
      <c r="I1026" s="699"/>
      <c r="J1026" s="699"/>
      <c r="K1026" s="699"/>
      <c r="L1026" s="699"/>
      <c r="M1026" s="699"/>
      <c r="N1026" s="699"/>
      <c r="O1026" s="699"/>
      <c r="P1026" s="699"/>
      <c r="Q1026" s="699"/>
      <c r="R1026" s="699"/>
      <c r="S1026" s="699"/>
      <c r="T1026" s="699"/>
      <c r="U1026" s="699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72" t="s">
        <v>10</v>
      </c>
      <c r="B1027" s="695" t="str">
        <f>IF(表示変換!B31="","",表示変換!B31)</f>
        <v/>
      </c>
      <c r="C1027" s="695"/>
      <c r="D1027" s="9"/>
      <c r="E1027" s="372" t="s">
        <v>11</v>
      </c>
      <c r="F1027" s="696" t="str">
        <f>IF(表示変換!I31="","",表示変換!I31)</f>
        <v/>
      </c>
      <c r="G1027" s="696"/>
      <c r="H1027" s="373" t="s">
        <v>12</v>
      </c>
      <c r="I1027" s="14"/>
      <c r="J1027" s="373" t="s">
        <v>13</v>
      </c>
      <c r="K1027" s="696" t="str">
        <f>IF(表示変換!J31="","",表示変換!J31)</f>
        <v/>
      </c>
      <c r="L1027" s="696"/>
      <c r="M1027" s="372" t="s">
        <v>14</v>
      </c>
      <c r="N1027" s="6"/>
      <c r="O1027" s="695" t="s">
        <v>15</v>
      </c>
      <c r="P1027" s="695"/>
      <c r="Q1027" s="695" t="str">
        <f>IF(表示変換!H31="","",表示変換!H31)</f>
        <v/>
      </c>
      <c r="R1027" s="695"/>
      <c r="S1027" s="715" t="str">
        <f>IF(入力!$C$4="","",入力!$C$4)</f>
        <v>2016.01.01</v>
      </c>
      <c r="T1027" s="715"/>
      <c r="U1027" s="9" t="s">
        <v>98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3" t="s">
        <v>5</v>
      </c>
      <c r="B1029" s="706" t="s">
        <v>6</v>
      </c>
      <c r="C1029" s="700" t="s">
        <v>0</v>
      </c>
      <c r="D1029" s="693" t="s">
        <v>45</v>
      </c>
      <c r="E1029" s="694"/>
      <c r="F1029" s="693" t="s">
        <v>57</v>
      </c>
      <c r="G1029" s="694"/>
      <c r="H1029" s="693" t="s">
        <v>378</v>
      </c>
      <c r="I1029" s="694"/>
      <c r="J1029" s="693" t="s">
        <v>41</v>
      </c>
      <c r="K1029" s="694"/>
      <c r="L1029" s="697" t="s">
        <v>58</v>
      </c>
      <c r="M1029" s="698"/>
      <c r="N1029" s="697" t="s">
        <v>59</v>
      </c>
      <c r="O1029" s="698"/>
      <c r="P1029" s="697" t="s">
        <v>42</v>
      </c>
      <c r="Q1029" s="698"/>
      <c r="R1029" s="693" t="s">
        <v>46</v>
      </c>
      <c r="S1029" s="694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4"/>
      <c r="B1030" s="707"/>
      <c r="C1030" s="701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05"/>
      <c r="B1031" s="708"/>
      <c r="C1031" s="702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211</v>
      </c>
      <c r="AA1031" s="26" t="s">
        <v>28</v>
      </c>
      <c r="AB1031" s="26" t="s">
        <v>73</v>
      </c>
      <c r="AC1031" s="26" t="s">
        <v>65</v>
      </c>
      <c r="AD1031" s="26" t="s">
        <v>76</v>
      </c>
      <c r="AE1031" s="11" t="s">
        <v>75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71"/>
      <c r="B1033" s="72"/>
      <c r="C1033" s="73"/>
      <c r="D1033" s="74"/>
      <c r="E1033" s="75"/>
      <c r="F1033" s="76"/>
      <c r="G1033" s="77"/>
      <c r="H1033" s="78"/>
      <c r="I1033" s="75"/>
      <c r="J1033" s="76"/>
      <c r="K1033" s="77"/>
      <c r="L1033" s="74"/>
      <c r="M1033" s="75"/>
      <c r="N1033" s="76"/>
      <c r="O1033" s="77"/>
      <c r="P1033" s="74"/>
      <c r="Q1033" s="75"/>
      <c r="R1033" s="72"/>
      <c r="S1033" s="77"/>
      <c r="T1033" s="78"/>
      <c r="U1033" s="7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9"/>
      <c r="B1034" s="72"/>
      <c r="C1034" s="77"/>
      <c r="D1034" s="76"/>
      <c r="E1034" s="77"/>
      <c r="F1034" s="76"/>
      <c r="G1034" s="77"/>
      <c r="H1034" s="72"/>
      <c r="I1034" s="77"/>
      <c r="J1034" s="76"/>
      <c r="K1034" s="77"/>
      <c r="L1034" s="76"/>
      <c r="M1034" s="77"/>
      <c r="N1034" s="76"/>
      <c r="O1034" s="77"/>
      <c r="P1034" s="76"/>
      <c r="Q1034" s="77"/>
      <c r="R1034" s="72"/>
      <c r="S1034" s="77"/>
      <c r="T1034" s="72"/>
      <c r="U1034" s="7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9"/>
      <c r="B1035" s="80"/>
      <c r="C1035" s="81"/>
      <c r="D1035" s="76"/>
      <c r="E1035" s="75"/>
      <c r="F1035" s="76"/>
      <c r="G1035" s="77"/>
      <c r="H1035" s="78"/>
      <c r="I1035" s="75"/>
      <c r="J1035" s="76"/>
      <c r="K1035" s="77"/>
      <c r="L1035" s="74"/>
      <c r="M1035" s="75"/>
      <c r="N1035" s="76"/>
      <c r="O1035" s="77"/>
      <c r="P1035" s="74"/>
      <c r="Q1035" s="75"/>
      <c r="R1035" s="72"/>
      <c r="S1035" s="77"/>
      <c r="T1035" s="78"/>
      <c r="U1035" s="7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71"/>
      <c r="B1036" s="72"/>
      <c r="C1036" s="73"/>
      <c r="D1036" s="74"/>
      <c r="E1036" s="75"/>
      <c r="F1036" s="76"/>
      <c r="G1036" s="77"/>
      <c r="H1036" s="78"/>
      <c r="I1036" s="75"/>
      <c r="J1036" s="76"/>
      <c r="K1036" s="77"/>
      <c r="L1036" s="74"/>
      <c r="M1036" s="75"/>
      <c r="N1036" s="76"/>
      <c r="O1036" s="77"/>
      <c r="P1036" s="74"/>
      <c r="Q1036" s="75"/>
      <c r="R1036" s="72"/>
      <c r="S1036" s="77"/>
      <c r="T1036" s="78"/>
      <c r="U1036" s="77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9"/>
      <c r="B1037" s="72"/>
      <c r="C1037" s="77"/>
      <c r="D1037" s="76"/>
      <c r="E1037" s="77"/>
      <c r="F1037" s="76"/>
      <c r="G1037" s="77"/>
      <c r="H1037" s="72"/>
      <c r="I1037" s="77"/>
      <c r="J1037" s="76"/>
      <c r="K1037" s="77"/>
      <c r="L1037" s="76"/>
      <c r="M1037" s="77"/>
      <c r="N1037" s="76"/>
      <c r="O1037" s="77"/>
      <c r="P1037" s="76"/>
      <c r="Q1037" s="77"/>
      <c r="R1037" s="72"/>
      <c r="S1037" s="77"/>
      <c r="T1037" s="72"/>
      <c r="U1037" s="77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79"/>
      <c r="B1038" s="80"/>
      <c r="C1038" s="81"/>
      <c r="D1038" s="76"/>
      <c r="E1038" s="75"/>
      <c r="F1038" s="76"/>
      <c r="G1038" s="77"/>
      <c r="H1038" s="78"/>
      <c r="I1038" s="75"/>
      <c r="J1038" s="76"/>
      <c r="K1038" s="77"/>
      <c r="L1038" s="74"/>
      <c r="M1038" s="75"/>
      <c r="N1038" s="76"/>
      <c r="O1038" s="77"/>
      <c r="P1038" s="74"/>
      <c r="Q1038" s="75"/>
      <c r="R1038" s="72"/>
      <c r="S1038" s="77"/>
      <c r="T1038" s="78"/>
      <c r="U1038" s="77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71"/>
      <c r="B1039" s="72"/>
      <c r="C1039" s="73"/>
      <c r="D1039" s="74"/>
      <c r="E1039" s="75"/>
      <c r="F1039" s="76"/>
      <c r="G1039" s="77"/>
      <c r="H1039" s="78"/>
      <c r="I1039" s="75"/>
      <c r="J1039" s="76"/>
      <c r="K1039" s="77"/>
      <c r="L1039" s="74"/>
      <c r="M1039" s="75"/>
      <c r="N1039" s="76"/>
      <c r="O1039" s="77"/>
      <c r="P1039" s="74"/>
      <c r="Q1039" s="75"/>
      <c r="R1039" s="72"/>
      <c r="S1039" s="77"/>
      <c r="T1039" s="78"/>
      <c r="U1039" s="77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79"/>
      <c r="B1040" s="80"/>
      <c r="C1040" s="81"/>
      <c r="D1040" s="76"/>
      <c r="E1040" s="75"/>
      <c r="F1040" s="76"/>
      <c r="G1040" s="77"/>
      <c r="H1040" s="78"/>
      <c r="I1040" s="75"/>
      <c r="J1040" s="76"/>
      <c r="K1040" s="77"/>
      <c r="L1040" s="74"/>
      <c r="M1040" s="75"/>
      <c r="N1040" s="76"/>
      <c r="O1040" s="77"/>
      <c r="P1040" s="74"/>
      <c r="Q1040" s="75"/>
      <c r="R1040" s="72"/>
      <c r="S1040" s="77"/>
      <c r="T1040" s="78"/>
      <c r="U1040" s="77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71"/>
      <c r="B1041" s="72"/>
      <c r="C1041" s="73"/>
      <c r="D1041" s="74"/>
      <c r="E1041" s="75"/>
      <c r="F1041" s="76"/>
      <c r="G1041" s="77"/>
      <c r="H1041" s="78"/>
      <c r="I1041" s="75"/>
      <c r="J1041" s="76"/>
      <c r="K1041" s="77"/>
      <c r="L1041" s="74"/>
      <c r="M1041" s="75"/>
      <c r="N1041" s="76"/>
      <c r="O1041" s="77"/>
      <c r="P1041" s="74"/>
      <c r="Q1041" s="75"/>
      <c r="R1041" s="72"/>
      <c r="S1041" s="77"/>
      <c r="T1041" s="78"/>
      <c r="U1041" s="77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24</v>
      </c>
      <c r="Y1045" s="12" t="s">
        <v>92</v>
      </c>
      <c r="Z1045" s="12" t="s">
        <v>25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363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64" t="str">
        <f>IF(全体項目一覧_60!AN119="","",全体項目一覧_60!AN119)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86"/>
      <c r="B1063" s="687"/>
      <c r="C1063" s="687"/>
      <c r="D1063" s="687"/>
      <c r="E1063" s="687"/>
      <c r="F1063" s="687"/>
      <c r="G1063" s="687"/>
      <c r="H1063" s="687"/>
      <c r="I1063" s="687"/>
      <c r="J1063" s="687"/>
      <c r="K1063" s="688"/>
      <c r="L1063" s="12" t="s">
        <v>20</v>
      </c>
      <c r="M1063" s="709" t="s">
        <v>18</v>
      </c>
      <c r="N1063" s="709"/>
      <c r="O1063" s="709"/>
      <c r="P1063" s="709"/>
      <c r="Q1063" s="709"/>
      <c r="R1063" s="709"/>
      <c r="S1063" s="709"/>
      <c r="T1063" s="710" t="str">
        <f>$X$34</f>
        <v>バレーボール指数</v>
      </c>
      <c r="U1063" s="710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689"/>
      <c r="B1064" s="690"/>
      <c r="C1064" s="690"/>
      <c r="D1064" s="690"/>
      <c r="E1064" s="690"/>
      <c r="F1064" s="690"/>
      <c r="G1064" s="690"/>
      <c r="H1064" s="690"/>
      <c r="I1064" s="690"/>
      <c r="J1064" s="690"/>
      <c r="K1064" s="691"/>
      <c r="L1064" s="12" t="s">
        <v>20</v>
      </c>
      <c r="M1064" s="711" t="s">
        <v>19</v>
      </c>
      <c r="N1064" s="711"/>
      <c r="O1064" s="711"/>
      <c r="P1064" s="711"/>
      <c r="Q1064" s="711"/>
      <c r="R1064" s="711"/>
      <c r="S1064" s="711"/>
      <c r="T1064" s="712" t="str">
        <f>X1060</f>
        <v/>
      </c>
      <c r="U1064" s="713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692" t="str">
        <f>$A$40</f>
        <v>フォーマット作成者　：　Komuro Consulting Group　小室匡史</v>
      </c>
      <c r="B1065" s="692"/>
      <c r="C1065" s="692"/>
      <c r="D1065" s="692"/>
      <c r="E1065" s="692"/>
      <c r="F1065" s="692"/>
      <c r="G1065" s="692"/>
      <c r="H1065" s="692"/>
      <c r="I1065" s="692"/>
      <c r="J1065" s="692"/>
      <c r="K1065" s="692"/>
      <c r="L1065" s="421" t="s">
        <v>20</v>
      </c>
      <c r="M1065" s="714" t="s">
        <v>104</v>
      </c>
      <c r="N1065" s="714"/>
      <c r="O1065" s="714"/>
      <c r="P1065" s="714"/>
      <c r="Q1065" s="714"/>
      <c r="R1065" s="714"/>
      <c r="S1065" s="714"/>
      <c r="T1065" s="713"/>
      <c r="U1065" s="713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99" t="str">
        <f>$A$1</f>
        <v>●●チームバレーボール体力指数　レーダーチャート</v>
      </c>
      <c r="B1067" s="699"/>
      <c r="C1067" s="699"/>
      <c r="D1067" s="699"/>
      <c r="E1067" s="699"/>
      <c r="F1067" s="699"/>
      <c r="G1067" s="699"/>
      <c r="H1067" s="699"/>
      <c r="I1067" s="699"/>
      <c r="J1067" s="699"/>
      <c r="K1067" s="699"/>
      <c r="L1067" s="699"/>
      <c r="M1067" s="699"/>
      <c r="N1067" s="699"/>
      <c r="O1067" s="699"/>
      <c r="P1067" s="699"/>
      <c r="Q1067" s="699"/>
      <c r="R1067" s="699"/>
      <c r="S1067" s="699"/>
      <c r="T1067" s="699"/>
      <c r="U1067" s="699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72" t="s">
        <v>10</v>
      </c>
      <c r="B1068" s="695" t="str">
        <f>IF(表示変換!B32="","",表示変換!B32)</f>
        <v/>
      </c>
      <c r="C1068" s="695"/>
      <c r="D1068" s="9"/>
      <c r="E1068" s="372" t="s">
        <v>11</v>
      </c>
      <c r="F1068" s="696" t="str">
        <f>IF(表示変換!I32="","",表示変換!I32)</f>
        <v/>
      </c>
      <c r="G1068" s="696"/>
      <c r="H1068" s="373" t="s">
        <v>12</v>
      </c>
      <c r="I1068" s="14"/>
      <c r="J1068" s="373" t="s">
        <v>13</v>
      </c>
      <c r="K1068" s="696" t="str">
        <f>IF(表示変換!J32="","",表示変換!J32)</f>
        <v/>
      </c>
      <c r="L1068" s="696"/>
      <c r="M1068" s="372" t="s">
        <v>14</v>
      </c>
      <c r="N1068" s="6"/>
      <c r="O1068" s="695" t="s">
        <v>15</v>
      </c>
      <c r="P1068" s="695"/>
      <c r="Q1068" s="695" t="str">
        <f>IF(表示変換!H32="","",表示変換!H32)</f>
        <v/>
      </c>
      <c r="R1068" s="695"/>
      <c r="S1068" s="715" t="str">
        <f>IF(入力!$C$4="","",入力!$C$4)</f>
        <v>2016.01.01</v>
      </c>
      <c r="T1068" s="715"/>
      <c r="U1068" s="9" t="s">
        <v>98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3" t="s">
        <v>5</v>
      </c>
      <c r="B1070" s="706" t="s">
        <v>6</v>
      </c>
      <c r="C1070" s="700" t="s">
        <v>0</v>
      </c>
      <c r="D1070" s="693" t="s">
        <v>45</v>
      </c>
      <c r="E1070" s="694"/>
      <c r="F1070" s="693" t="s">
        <v>57</v>
      </c>
      <c r="G1070" s="694"/>
      <c r="H1070" s="693" t="s">
        <v>378</v>
      </c>
      <c r="I1070" s="694"/>
      <c r="J1070" s="693" t="s">
        <v>41</v>
      </c>
      <c r="K1070" s="694"/>
      <c r="L1070" s="697" t="s">
        <v>58</v>
      </c>
      <c r="M1070" s="698"/>
      <c r="N1070" s="697" t="s">
        <v>59</v>
      </c>
      <c r="O1070" s="698"/>
      <c r="P1070" s="697" t="s">
        <v>42</v>
      </c>
      <c r="Q1070" s="698"/>
      <c r="R1070" s="693" t="s">
        <v>46</v>
      </c>
      <c r="S1070" s="694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4"/>
      <c r="B1071" s="707"/>
      <c r="C1071" s="701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05"/>
      <c r="B1072" s="708"/>
      <c r="C1072" s="702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211</v>
      </c>
      <c r="AA1072" s="26" t="s">
        <v>28</v>
      </c>
      <c r="AB1072" s="26" t="s">
        <v>73</v>
      </c>
      <c r="AC1072" s="26" t="s">
        <v>65</v>
      </c>
      <c r="AD1072" s="26" t="s">
        <v>76</v>
      </c>
      <c r="AE1072" s="11" t="s">
        <v>75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71"/>
      <c r="B1074" s="72"/>
      <c r="C1074" s="73"/>
      <c r="D1074" s="74"/>
      <c r="E1074" s="75"/>
      <c r="F1074" s="76"/>
      <c r="G1074" s="77"/>
      <c r="H1074" s="78"/>
      <c r="I1074" s="75"/>
      <c r="J1074" s="76"/>
      <c r="K1074" s="77"/>
      <c r="L1074" s="74"/>
      <c r="M1074" s="75"/>
      <c r="N1074" s="76"/>
      <c r="O1074" s="77"/>
      <c r="P1074" s="74"/>
      <c r="Q1074" s="75"/>
      <c r="R1074" s="72"/>
      <c r="S1074" s="77"/>
      <c r="T1074" s="78"/>
      <c r="U1074" s="7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9"/>
      <c r="B1075" s="72"/>
      <c r="C1075" s="77"/>
      <c r="D1075" s="76"/>
      <c r="E1075" s="77"/>
      <c r="F1075" s="76"/>
      <c r="G1075" s="77"/>
      <c r="H1075" s="72"/>
      <c r="I1075" s="77"/>
      <c r="J1075" s="76"/>
      <c r="K1075" s="77"/>
      <c r="L1075" s="76"/>
      <c r="M1075" s="77"/>
      <c r="N1075" s="76"/>
      <c r="O1075" s="77"/>
      <c r="P1075" s="76"/>
      <c r="Q1075" s="77"/>
      <c r="R1075" s="72"/>
      <c r="S1075" s="77"/>
      <c r="T1075" s="72"/>
      <c r="U1075" s="7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9"/>
      <c r="B1076" s="80"/>
      <c r="C1076" s="81"/>
      <c r="D1076" s="76"/>
      <c r="E1076" s="75"/>
      <c r="F1076" s="76"/>
      <c r="G1076" s="77"/>
      <c r="H1076" s="78"/>
      <c r="I1076" s="75"/>
      <c r="J1076" s="76"/>
      <c r="K1076" s="77"/>
      <c r="L1076" s="74"/>
      <c r="M1076" s="75"/>
      <c r="N1076" s="76"/>
      <c r="O1076" s="77"/>
      <c r="P1076" s="74"/>
      <c r="Q1076" s="75"/>
      <c r="R1076" s="72"/>
      <c r="S1076" s="77"/>
      <c r="T1076" s="78"/>
      <c r="U1076" s="7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71"/>
      <c r="B1077" s="72"/>
      <c r="C1077" s="73"/>
      <c r="D1077" s="74"/>
      <c r="E1077" s="75"/>
      <c r="F1077" s="76"/>
      <c r="G1077" s="77"/>
      <c r="H1077" s="78"/>
      <c r="I1077" s="75"/>
      <c r="J1077" s="76"/>
      <c r="K1077" s="77"/>
      <c r="L1077" s="74"/>
      <c r="M1077" s="75"/>
      <c r="N1077" s="76"/>
      <c r="O1077" s="77"/>
      <c r="P1077" s="74"/>
      <c r="Q1077" s="75"/>
      <c r="R1077" s="72"/>
      <c r="S1077" s="77"/>
      <c r="T1077" s="78"/>
      <c r="U1077" s="77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9"/>
      <c r="B1078" s="72"/>
      <c r="C1078" s="77"/>
      <c r="D1078" s="76"/>
      <c r="E1078" s="77"/>
      <c r="F1078" s="76"/>
      <c r="G1078" s="77"/>
      <c r="H1078" s="72"/>
      <c r="I1078" s="77"/>
      <c r="J1078" s="76"/>
      <c r="K1078" s="77"/>
      <c r="L1078" s="76"/>
      <c r="M1078" s="77"/>
      <c r="N1078" s="76"/>
      <c r="O1078" s="77"/>
      <c r="P1078" s="76"/>
      <c r="Q1078" s="77"/>
      <c r="R1078" s="72"/>
      <c r="S1078" s="77"/>
      <c r="T1078" s="72"/>
      <c r="U1078" s="77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79"/>
      <c r="B1079" s="80"/>
      <c r="C1079" s="81"/>
      <c r="D1079" s="76"/>
      <c r="E1079" s="75"/>
      <c r="F1079" s="76"/>
      <c r="G1079" s="77"/>
      <c r="H1079" s="78"/>
      <c r="I1079" s="75"/>
      <c r="J1079" s="76"/>
      <c r="K1079" s="77"/>
      <c r="L1079" s="74"/>
      <c r="M1079" s="75"/>
      <c r="N1079" s="76"/>
      <c r="O1079" s="77"/>
      <c r="P1079" s="74"/>
      <c r="Q1079" s="75"/>
      <c r="R1079" s="72"/>
      <c r="S1079" s="77"/>
      <c r="T1079" s="78"/>
      <c r="U1079" s="77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71"/>
      <c r="B1080" s="72"/>
      <c r="C1080" s="73"/>
      <c r="D1080" s="74"/>
      <c r="E1080" s="75"/>
      <c r="F1080" s="76"/>
      <c r="G1080" s="77"/>
      <c r="H1080" s="78"/>
      <c r="I1080" s="75"/>
      <c r="J1080" s="76"/>
      <c r="K1080" s="77"/>
      <c r="L1080" s="74"/>
      <c r="M1080" s="75"/>
      <c r="N1080" s="76"/>
      <c r="O1080" s="77"/>
      <c r="P1080" s="74"/>
      <c r="Q1080" s="75"/>
      <c r="R1080" s="72"/>
      <c r="S1080" s="77"/>
      <c r="T1080" s="78"/>
      <c r="U1080" s="77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79"/>
      <c r="B1081" s="80"/>
      <c r="C1081" s="81"/>
      <c r="D1081" s="76"/>
      <c r="E1081" s="75"/>
      <c r="F1081" s="76"/>
      <c r="G1081" s="77"/>
      <c r="H1081" s="78"/>
      <c r="I1081" s="75"/>
      <c r="J1081" s="76"/>
      <c r="K1081" s="77"/>
      <c r="L1081" s="74"/>
      <c r="M1081" s="75"/>
      <c r="N1081" s="76"/>
      <c r="O1081" s="77"/>
      <c r="P1081" s="74"/>
      <c r="Q1081" s="75"/>
      <c r="R1081" s="72"/>
      <c r="S1081" s="77"/>
      <c r="T1081" s="78"/>
      <c r="U1081" s="77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71"/>
      <c r="B1082" s="72"/>
      <c r="C1082" s="73"/>
      <c r="D1082" s="74"/>
      <c r="E1082" s="75"/>
      <c r="F1082" s="76"/>
      <c r="G1082" s="77"/>
      <c r="H1082" s="78"/>
      <c r="I1082" s="75"/>
      <c r="J1082" s="76"/>
      <c r="K1082" s="77"/>
      <c r="L1082" s="74"/>
      <c r="M1082" s="75"/>
      <c r="N1082" s="76"/>
      <c r="O1082" s="77"/>
      <c r="P1082" s="74"/>
      <c r="Q1082" s="75"/>
      <c r="R1082" s="72"/>
      <c r="S1082" s="77"/>
      <c r="T1082" s="78"/>
      <c r="U1082" s="77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24</v>
      </c>
      <c r="Y1086" s="12" t="s">
        <v>92</v>
      </c>
      <c r="Z1086" s="12" t="s">
        <v>25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363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64" t="str">
        <f>IF(全体項目一覧_60!AN120="","",全体項目一覧_60!AN120)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86"/>
      <c r="B1104" s="687"/>
      <c r="C1104" s="687"/>
      <c r="D1104" s="687"/>
      <c r="E1104" s="687"/>
      <c r="F1104" s="687"/>
      <c r="G1104" s="687"/>
      <c r="H1104" s="687"/>
      <c r="I1104" s="687"/>
      <c r="J1104" s="687"/>
      <c r="K1104" s="688"/>
      <c r="L1104" s="12" t="s">
        <v>20</v>
      </c>
      <c r="M1104" s="709" t="s">
        <v>18</v>
      </c>
      <c r="N1104" s="709"/>
      <c r="O1104" s="709"/>
      <c r="P1104" s="709"/>
      <c r="Q1104" s="709"/>
      <c r="R1104" s="709"/>
      <c r="S1104" s="709"/>
      <c r="T1104" s="710" t="str">
        <f>$X$34</f>
        <v>バレーボール指数</v>
      </c>
      <c r="U1104" s="710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689"/>
      <c r="B1105" s="690"/>
      <c r="C1105" s="690"/>
      <c r="D1105" s="690"/>
      <c r="E1105" s="690"/>
      <c r="F1105" s="690"/>
      <c r="G1105" s="690"/>
      <c r="H1105" s="690"/>
      <c r="I1105" s="690"/>
      <c r="J1105" s="690"/>
      <c r="K1105" s="691"/>
      <c r="L1105" s="12" t="s">
        <v>20</v>
      </c>
      <c r="M1105" s="711" t="s">
        <v>19</v>
      </c>
      <c r="N1105" s="711"/>
      <c r="O1105" s="711"/>
      <c r="P1105" s="711"/>
      <c r="Q1105" s="711"/>
      <c r="R1105" s="711"/>
      <c r="S1105" s="711"/>
      <c r="T1105" s="712" t="str">
        <f>X1101</f>
        <v/>
      </c>
      <c r="U1105" s="713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692" t="str">
        <f>$A$40</f>
        <v>フォーマット作成者　：　Komuro Consulting Group　小室匡史</v>
      </c>
      <c r="B1106" s="692"/>
      <c r="C1106" s="692"/>
      <c r="D1106" s="692"/>
      <c r="E1106" s="692"/>
      <c r="F1106" s="692"/>
      <c r="G1106" s="692"/>
      <c r="H1106" s="692"/>
      <c r="I1106" s="692"/>
      <c r="J1106" s="692"/>
      <c r="K1106" s="692"/>
      <c r="L1106" s="421" t="s">
        <v>20</v>
      </c>
      <c r="M1106" s="714" t="s">
        <v>104</v>
      </c>
      <c r="N1106" s="714"/>
      <c r="O1106" s="714"/>
      <c r="P1106" s="714"/>
      <c r="Q1106" s="714"/>
      <c r="R1106" s="714"/>
      <c r="S1106" s="714"/>
      <c r="T1106" s="713"/>
      <c r="U1106" s="713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99" t="str">
        <f>$A$1</f>
        <v>●●チームバレーボール体力指数　レーダーチャート</v>
      </c>
      <c r="B1108" s="699"/>
      <c r="C1108" s="699"/>
      <c r="D1108" s="699"/>
      <c r="E1108" s="699"/>
      <c r="F1108" s="699"/>
      <c r="G1108" s="699"/>
      <c r="H1108" s="699"/>
      <c r="I1108" s="699"/>
      <c r="J1108" s="699"/>
      <c r="K1108" s="699"/>
      <c r="L1108" s="699"/>
      <c r="M1108" s="699"/>
      <c r="N1108" s="699"/>
      <c r="O1108" s="699"/>
      <c r="P1108" s="699"/>
      <c r="Q1108" s="699"/>
      <c r="R1108" s="699"/>
      <c r="S1108" s="699"/>
      <c r="T1108" s="699"/>
      <c r="U1108" s="699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72" t="s">
        <v>10</v>
      </c>
      <c r="B1109" s="695" t="str">
        <f>IF(表示変換!B33="","",表示変換!B33)</f>
        <v/>
      </c>
      <c r="C1109" s="695"/>
      <c r="D1109" s="9"/>
      <c r="E1109" s="372" t="s">
        <v>11</v>
      </c>
      <c r="F1109" s="696" t="str">
        <f>IF(表示変換!I33="","",表示変換!I33)</f>
        <v/>
      </c>
      <c r="G1109" s="696"/>
      <c r="H1109" s="373" t="s">
        <v>12</v>
      </c>
      <c r="I1109" s="14"/>
      <c r="J1109" s="373" t="s">
        <v>13</v>
      </c>
      <c r="K1109" s="696" t="str">
        <f>IF(表示変換!J33="","",表示変換!J33)</f>
        <v/>
      </c>
      <c r="L1109" s="696"/>
      <c r="M1109" s="372" t="s">
        <v>14</v>
      </c>
      <c r="N1109" s="6"/>
      <c r="O1109" s="695" t="s">
        <v>15</v>
      </c>
      <c r="P1109" s="695"/>
      <c r="Q1109" s="695" t="str">
        <f>IF(表示変換!H33="","",表示変換!H33)</f>
        <v/>
      </c>
      <c r="R1109" s="695"/>
      <c r="S1109" s="715" t="str">
        <f>IF(入力!$C$4="","",入力!$C$4)</f>
        <v>2016.01.01</v>
      </c>
      <c r="T1109" s="715"/>
      <c r="U1109" s="9" t="s">
        <v>98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3" t="s">
        <v>5</v>
      </c>
      <c r="B1111" s="706" t="s">
        <v>6</v>
      </c>
      <c r="C1111" s="700" t="s">
        <v>0</v>
      </c>
      <c r="D1111" s="693" t="s">
        <v>45</v>
      </c>
      <c r="E1111" s="694"/>
      <c r="F1111" s="693" t="s">
        <v>57</v>
      </c>
      <c r="G1111" s="694"/>
      <c r="H1111" s="693" t="s">
        <v>378</v>
      </c>
      <c r="I1111" s="694"/>
      <c r="J1111" s="693" t="s">
        <v>41</v>
      </c>
      <c r="K1111" s="694"/>
      <c r="L1111" s="697" t="s">
        <v>58</v>
      </c>
      <c r="M1111" s="698"/>
      <c r="N1111" s="697" t="s">
        <v>59</v>
      </c>
      <c r="O1111" s="698"/>
      <c r="P1111" s="697" t="s">
        <v>42</v>
      </c>
      <c r="Q1111" s="698"/>
      <c r="R1111" s="693" t="s">
        <v>46</v>
      </c>
      <c r="S1111" s="694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4"/>
      <c r="B1112" s="707"/>
      <c r="C1112" s="701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05"/>
      <c r="B1113" s="708"/>
      <c r="C1113" s="702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211</v>
      </c>
      <c r="AA1113" s="26" t="s">
        <v>28</v>
      </c>
      <c r="AB1113" s="26" t="s">
        <v>73</v>
      </c>
      <c r="AC1113" s="26" t="s">
        <v>65</v>
      </c>
      <c r="AD1113" s="26" t="s">
        <v>76</v>
      </c>
      <c r="AE1113" s="11" t="s">
        <v>75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71"/>
      <c r="B1115" s="72"/>
      <c r="C1115" s="73"/>
      <c r="D1115" s="74"/>
      <c r="E1115" s="75"/>
      <c r="F1115" s="76"/>
      <c r="G1115" s="77"/>
      <c r="H1115" s="78"/>
      <c r="I1115" s="75"/>
      <c r="J1115" s="76"/>
      <c r="K1115" s="77"/>
      <c r="L1115" s="74"/>
      <c r="M1115" s="75"/>
      <c r="N1115" s="76"/>
      <c r="O1115" s="77"/>
      <c r="P1115" s="74"/>
      <c r="Q1115" s="75"/>
      <c r="R1115" s="72"/>
      <c r="S1115" s="77"/>
      <c r="T1115" s="78"/>
      <c r="U1115" s="7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9"/>
      <c r="B1116" s="72"/>
      <c r="C1116" s="77"/>
      <c r="D1116" s="76"/>
      <c r="E1116" s="77"/>
      <c r="F1116" s="76"/>
      <c r="G1116" s="77"/>
      <c r="H1116" s="72"/>
      <c r="I1116" s="77"/>
      <c r="J1116" s="76"/>
      <c r="K1116" s="77"/>
      <c r="L1116" s="76"/>
      <c r="M1116" s="77"/>
      <c r="N1116" s="76"/>
      <c r="O1116" s="77"/>
      <c r="P1116" s="76"/>
      <c r="Q1116" s="77"/>
      <c r="R1116" s="72"/>
      <c r="S1116" s="77"/>
      <c r="T1116" s="72"/>
      <c r="U1116" s="7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9"/>
      <c r="B1117" s="80"/>
      <c r="C1117" s="81"/>
      <c r="D1117" s="76"/>
      <c r="E1117" s="75"/>
      <c r="F1117" s="76"/>
      <c r="G1117" s="77"/>
      <c r="H1117" s="78"/>
      <c r="I1117" s="75"/>
      <c r="J1117" s="76"/>
      <c r="K1117" s="77"/>
      <c r="L1117" s="74"/>
      <c r="M1117" s="75"/>
      <c r="N1117" s="76"/>
      <c r="O1117" s="77"/>
      <c r="P1117" s="74"/>
      <c r="Q1117" s="75"/>
      <c r="R1117" s="72"/>
      <c r="S1117" s="77"/>
      <c r="T1117" s="78"/>
      <c r="U1117" s="7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71"/>
      <c r="B1118" s="72"/>
      <c r="C1118" s="73"/>
      <c r="D1118" s="74"/>
      <c r="E1118" s="75"/>
      <c r="F1118" s="76"/>
      <c r="G1118" s="77"/>
      <c r="H1118" s="78"/>
      <c r="I1118" s="75"/>
      <c r="J1118" s="76"/>
      <c r="K1118" s="77"/>
      <c r="L1118" s="74"/>
      <c r="M1118" s="75"/>
      <c r="N1118" s="76"/>
      <c r="O1118" s="77"/>
      <c r="P1118" s="74"/>
      <c r="Q1118" s="75"/>
      <c r="R1118" s="72"/>
      <c r="S1118" s="77"/>
      <c r="T1118" s="78"/>
      <c r="U1118" s="77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9"/>
      <c r="B1119" s="72"/>
      <c r="C1119" s="77"/>
      <c r="D1119" s="76"/>
      <c r="E1119" s="77"/>
      <c r="F1119" s="76"/>
      <c r="G1119" s="77"/>
      <c r="H1119" s="72"/>
      <c r="I1119" s="77"/>
      <c r="J1119" s="76"/>
      <c r="K1119" s="77"/>
      <c r="L1119" s="76"/>
      <c r="M1119" s="77"/>
      <c r="N1119" s="76"/>
      <c r="O1119" s="77"/>
      <c r="P1119" s="76"/>
      <c r="Q1119" s="77"/>
      <c r="R1119" s="72"/>
      <c r="S1119" s="77"/>
      <c r="T1119" s="72"/>
      <c r="U1119" s="77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79"/>
      <c r="B1120" s="80"/>
      <c r="C1120" s="81"/>
      <c r="D1120" s="76"/>
      <c r="E1120" s="75"/>
      <c r="F1120" s="76"/>
      <c r="G1120" s="77"/>
      <c r="H1120" s="78"/>
      <c r="I1120" s="75"/>
      <c r="J1120" s="76"/>
      <c r="K1120" s="77"/>
      <c r="L1120" s="74"/>
      <c r="M1120" s="75"/>
      <c r="N1120" s="76"/>
      <c r="O1120" s="77"/>
      <c r="P1120" s="74"/>
      <c r="Q1120" s="75"/>
      <c r="R1120" s="72"/>
      <c r="S1120" s="77"/>
      <c r="T1120" s="78"/>
      <c r="U1120" s="77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71"/>
      <c r="B1121" s="72"/>
      <c r="C1121" s="73"/>
      <c r="D1121" s="74"/>
      <c r="E1121" s="75"/>
      <c r="F1121" s="76"/>
      <c r="G1121" s="77"/>
      <c r="H1121" s="78"/>
      <c r="I1121" s="75"/>
      <c r="J1121" s="76"/>
      <c r="K1121" s="77"/>
      <c r="L1121" s="74"/>
      <c r="M1121" s="75"/>
      <c r="N1121" s="76"/>
      <c r="O1121" s="77"/>
      <c r="P1121" s="74"/>
      <c r="Q1121" s="75"/>
      <c r="R1121" s="72"/>
      <c r="S1121" s="77"/>
      <c r="T1121" s="78"/>
      <c r="U1121" s="77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79"/>
      <c r="B1122" s="80"/>
      <c r="C1122" s="81"/>
      <c r="D1122" s="76"/>
      <c r="E1122" s="75"/>
      <c r="F1122" s="76"/>
      <c r="G1122" s="77"/>
      <c r="H1122" s="78"/>
      <c r="I1122" s="75"/>
      <c r="J1122" s="76"/>
      <c r="K1122" s="77"/>
      <c r="L1122" s="74"/>
      <c r="M1122" s="75"/>
      <c r="N1122" s="76"/>
      <c r="O1122" s="77"/>
      <c r="P1122" s="74"/>
      <c r="Q1122" s="75"/>
      <c r="R1122" s="72"/>
      <c r="S1122" s="77"/>
      <c r="T1122" s="78"/>
      <c r="U1122" s="77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71"/>
      <c r="B1123" s="72"/>
      <c r="C1123" s="73"/>
      <c r="D1123" s="74"/>
      <c r="E1123" s="75"/>
      <c r="F1123" s="76"/>
      <c r="G1123" s="77"/>
      <c r="H1123" s="78"/>
      <c r="I1123" s="75"/>
      <c r="J1123" s="76"/>
      <c r="K1123" s="77"/>
      <c r="L1123" s="74"/>
      <c r="M1123" s="75"/>
      <c r="N1123" s="76"/>
      <c r="O1123" s="77"/>
      <c r="P1123" s="74"/>
      <c r="Q1123" s="75"/>
      <c r="R1123" s="72"/>
      <c r="S1123" s="77"/>
      <c r="T1123" s="78"/>
      <c r="U1123" s="77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24</v>
      </c>
      <c r="Y1127" s="12" t="s">
        <v>92</v>
      </c>
      <c r="Z1127" s="12" t="s">
        <v>25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363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64" t="str">
        <f>IF(全体項目一覧_60!AN121="","",全体項目一覧_60!AN121)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86"/>
      <c r="B1145" s="687"/>
      <c r="C1145" s="687"/>
      <c r="D1145" s="687"/>
      <c r="E1145" s="687"/>
      <c r="F1145" s="687"/>
      <c r="G1145" s="687"/>
      <c r="H1145" s="687"/>
      <c r="I1145" s="687"/>
      <c r="J1145" s="687"/>
      <c r="K1145" s="688"/>
      <c r="L1145" s="12" t="s">
        <v>20</v>
      </c>
      <c r="M1145" s="709" t="s">
        <v>18</v>
      </c>
      <c r="N1145" s="709"/>
      <c r="O1145" s="709"/>
      <c r="P1145" s="709"/>
      <c r="Q1145" s="709"/>
      <c r="R1145" s="709"/>
      <c r="S1145" s="709"/>
      <c r="T1145" s="710" t="str">
        <f>$X$34</f>
        <v>バレーボール指数</v>
      </c>
      <c r="U1145" s="710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689"/>
      <c r="B1146" s="690"/>
      <c r="C1146" s="690"/>
      <c r="D1146" s="690"/>
      <c r="E1146" s="690"/>
      <c r="F1146" s="690"/>
      <c r="G1146" s="690"/>
      <c r="H1146" s="690"/>
      <c r="I1146" s="690"/>
      <c r="J1146" s="690"/>
      <c r="K1146" s="691"/>
      <c r="L1146" s="12" t="s">
        <v>20</v>
      </c>
      <c r="M1146" s="711" t="s">
        <v>19</v>
      </c>
      <c r="N1146" s="711"/>
      <c r="O1146" s="711"/>
      <c r="P1146" s="711"/>
      <c r="Q1146" s="711"/>
      <c r="R1146" s="711"/>
      <c r="S1146" s="711"/>
      <c r="T1146" s="712" t="str">
        <f>X1142</f>
        <v/>
      </c>
      <c r="U1146" s="713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692" t="str">
        <f>$A$40</f>
        <v>フォーマット作成者　：　Komuro Consulting Group　小室匡史</v>
      </c>
      <c r="B1147" s="692"/>
      <c r="C1147" s="692"/>
      <c r="D1147" s="692"/>
      <c r="E1147" s="692"/>
      <c r="F1147" s="692"/>
      <c r="G1147" s="692"/>
      <c r="H1147" s="692"/>
      <c r="I1147" s="692"/>
      <c r="J1147" s="692"/>
      <c r="K1147" s="692"/>
      <c r="L1147" s="421" t="s">
        <v>20</v>
      </c>
      <c r="M1147" s="714" t="s">
        <v>104</v>
      </c>
      <c r="N1147" s="714"/>
      <c r="O1147" s="714"/>
      <c r="P1147" s="714"/>
      <c r="Q1147" s="714"/>
      <c r="R1147" s="714"/>
      <c r="S1147" s="714"/>
      <c r="T1147" s="713"/>
      <c r="U1147" s="713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99" t="str">
        <f>$A$1</f>
        <v>●●チームバレーボール体力指数　レーダーチャート</v>
      </c>
      <c r="B1149" s="699"/>
      <c r="C1149" s="699"/>
      <c r="D1149" s="699"/>
      <c r="E1149" s="699"/>
      <c r="F1149" s="699"/>
      <c r="G1149" s="699"/>
      <c r="H1149" s="699"/>
      <c r="I1149" s="699"/>
      <c r="J1149" s="699"/>
      <c r="K1149" s="699"/>
      <c r="L1149" s="699"/>
      <c r="M1149" s="699"/>
      <c r="N1149" s="699"/>
      <c r="O1149" s="699"/>
      <c r="P1149" s="699"/>
      <c r="Q1149" s="699"/>
      <c r="R1149" s="699"/>
      <c r="S1149" s="699"/>
      <c r="T1149" s="699"/>
      <c r="U1149" s="699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72" t="s">
        <v>10</v>
      </c>
      <c r="B1150" s="695" t="str">
        <f>IF(表示変換!B34="","",表示変換!B34)</f>
        <v/>
      </c>
      <c r="C1150" s="695"/>
      <c r="D1150" s="9"/>
      <c r="E1150" s="372" t="s">
        <v>11</v>
      </c>
      <c r="F1150" s="696" t="str">
        <f>IF(表示変換!I34="","",表示変換!I34)</f>
        <v/>
      </c>
      <c r="G1150" s="696"/>
      <c r="H1150" s="373" t="s">
        <v>12</v>
      </c>
      <c r="I1150" s="14"/>
      <c r="J1150" s="373" t="s">
        <v>13</v>
      </c>
      <c r="K1150" s="696" t="str">
        <f>IF(表示変換!J34="","",表示変換!J34)</f>
        <v/>
      </c>
      <c r="L1150" s="696"/>
      <c r="M1150" s="372" t="s">
        <v>14</v>
      </c>
      <c r="N1150" s="6"/>
      <c r="O1150" s="695" t="s">
        <v>15</v>
      </c>
      <c r="P1150" s="695"/>
      <c r="Q1150" s="695" t="str">
        <f>IF(表示変換!H34="","",表示変換!H34)</f>
        <v/>
      </c>
      <c r="R1150" s="695"/>
      <c r="S1150" s="715" t="str">
        <f>IF(入力!$C$4="","",入力!$C$4)</f>
        <v>2016.01.01</v>
      </c>
      <c r="T1150" s="715"/>
      <c r="U1150" s="9" t="s">
        <v>98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3" t="s">
        <v>5</v>
      </c>
      <c r="B1152" s="706" t="s">
        <v>6</v>
      </c>
      <c r="C1152" s="700" t="s">
        <v>0</v>
      </c>
      <c r="D1152" s="693" t="s">
        <v>45</v>
      </c>
      <c r="E1152" s="694"/>
      <c r="F1152" s="693" t="s">
        <v>57</v>
      </c>
      <c r="G1152" s="694"/>
      <c r="H1152" s="693" t="s">
        <v>378</v>
      </c>
      <c r="I1152" s="694"/>
      <c r="J1152" s="693" t="s">
        <v>41</v>
      </c>
      <c r="K1152" s="694"/>
      <c r="L1152" s="697" t="s">
        <v>58</v>
      </c>
      <c r="M1152" s="698"/>
      <c r="N1152" s="697" t="s">
        <v>59</v>
      </c>
      <c r="O1152" s="698"/>
      <c r="P1152" s="697" t="s">
        <v>42</v>
      </c>
      <c r="Q1152" s="698"/>
      <c r="R1152" s="693" t="s">
        <v>46</v>
      </c>
      <c r="S1152" s="694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4"/>
      <c r="B1153" s="707"/>
      <c r="C1153" s="701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05"/>
      <c r="B1154" s="708"/>
      <c r="C1154" s="702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211</v>
      </c>
      <c r="AA1154" s="26" t="s">
        <v>28</v>
      </c>
      <c r="AB1154" s="26" t="s">
        <v>73</v>
      </c>
      <c r="AC1154" s="26" t="s">
        <v>65</v>
      </c>
      <c r="AD1154" s="26" t="s">
        <v>76</v>
      </c>
      <c r="AE1154" s="11" t="s">
        <v>75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71"/>
      <c r="B1156" s="72"/>
      <c r="C1156" s="73"/>
      <c r="D1156" s="74"/>
      <c r="E1156" s="75"/>
      <c r="F1156" s="76"/>
      <c r="G1156" s="77"/>
      <c r="H1156" s="78"/>
      <c r="I1156" s="75"/>
      <c r="J1156" s="76"/>
      <c r="K1156" s="77"/>
      <c r="L1156" s="74"/>
      <c r="M1156" s="75"/>
      <c r="N1156" s="76"/>
      <c r="O1156" s="77"/>
      <c r="P1156" s="74"/>
      <c r="Q1156" s="75"/>
      <c r="R1156" s="72"/>
      <c r="S1156" s="77"/>
      <c r="T1156" s="78"/>
      <c r="U1156" s="7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9"/>
      <c r="B1157" s="72"/>
      <c r="C1157" s="77"/>
      <c r="D1157" s="76"/>
      <c r="E1157" s="77"/>
      <c r="F1157" s="76"/>
      <c r="G1157" s="77"/>
      <c r="H1157" s="72"/>
      <c r="I1157" s="77"/>
      <c r="J1157" s="76"/>
      <c r="K1157" s="77"/>
      <c r="L1157" s="76"/>
      <c r="M1157" s="77"/>
      <c r="N1157" s="76"/>
      <c r="O1157" s="77"/>
      <c r="P1157" s="76"/>
      <c r="Q1157" s="77"/>
      <c r="R1157" s="72"/>
      <c r="S1157" s="77"/>
      <c r="T1157" s="72"/>
      <c r="U1157" s="7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9"/>
      <c r="B1158" s="80"/>
      <c r="C1158" s="81"/>
      <c r="D1158" s="76"/>
      <c r="E1158" s="75"/>
      <c r="F1158" s="76"/>
      <c r="G1158" s="77"/>
      <c r="H1158" s="78"/>
      <c r="I1158" s="75"/>
      <c r="J1158" s="76"/>
      <c r="K1158" s="77"/>
      <c r="L1158" s="74"/>
      <c r="M1158" s="75"/>
      <c r="N1158" s="76"/>
      <c r="O1158" s="77"/>
      <c r="P1158" s="74"/>
      <c r="Q1158" s="75"/>
      <c r="R1158" s="72"/>
      <c r="S1158" s="77"/>
      <c r="T1158" s="78"/>
      <c r="U1158" s="7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71"/>
      <c r="B1159" s="72"/>
      <c r="C1159" s="73"/>
      <c r="D1159" s="74"/>
      <c r="E1159" s="75"/>
      <c r="F1159" s="76"/>
      <c r="G1159" s="77"/>
      <c r="H1159" s="78"/>
      <c r="I1159" s="75"/>
      <c r="J1159" s="76"/>
      <c r="K1159" s="77"/>
      <c r="L1159" s="74"/>
      <c r="M1159" s="75"/>
      <c r="N1159" s="76"/>
      <c r="O1159" s="77"/>
      <c r="P1159" s="74"/>
      <c r="Q1159" s="75"/>
      <c r="R1159" s="72"/>
      <c r="S1159" s="77"/>
      <c r="T1159" s="78"/>
      <c r="U1159" s="77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9"/>
      <c r="B1160" s="72"/>
      <c r="C1160" s="77"/>
      <c r="D1160" s="76"/>
      <c r="E1160" s="77"/>
      <c r="F1160" s="76"/>
      <c r="G1160" s="77"/>
      <c r="H1160" s="72"/>
      <c r="I1160" s="77"/>
      <c r="J1160" s="76"/>
      <c r="K1160" s="77"/>
      <c r="L1160" s="76"/>
      <c r="M1160" s="77"/>
      <c r="N1160" s="76"/>
      <c r="O1160" s="77"/>
      <c r="P1160" s="76"/>
      <c r="Q1160" s="77"/>
      <c r="R1160" s="72"/>
      <c r="S1160" s="77"/>
      <c r="T1160" s="72"/>
      <c r="U1160" s="77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79"/>
      <c r="B1161" s="80"/>
      <c r="C1161" s="81"/>
      <c r="D1161" s="76"/>
      <c r="E1161" s="75"/>
      <c r="F1161" s="76"/>
      <c r="G1161" s="77"/>
      <c r="H1161" s="78"/>
      <c r="I1161" s="75"/>
      <c r="J1161" s="76"/>
      <c r="K1161" s="77"/>
      <c r="L1161" s="74"/>
      <c r="M1161" s="75"/>
      <c r="N1161" s="76"/>
      <c r="O1161" s="77"/>
      <c r="P1161" s="74"/>
      <c r="Q1161" s="75"/>
      <c r="R1161" s="72"/>
      <c r="S1161" s="77"/>
      <c r="T1161" s="78"/>
      <c r="U1161" s="77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71"/>
      <c r="B1162" s="72"/>
      <c r="C1162" s="73"/>
      <c r="D1162" s="74"/>
      <c r="E1162" s="75"/>
      <c r="F1162" s="76"/>
      <c r="G1162" s="77"/>
      <c r="H1162" s="78"/>
      <c r="I1162" s="75"/>
      <c r="J1162" s="76"/>
      <c r="K1162" s="77"/>
      <c r="L1162" s="74"/>
      <c r="M1162" s="75"/>
      <c r="N1162" s="76"/>
      <c r="O1162" s="77"/>
      <c r="P1162" s="74"/>
      <c r="Q1162" s="75"/>
      <c r="R1162" s="72"/>
      <c r="S1162" s="77"/>
      <c r="T1162" s="78"/>
      <c r="U1162" s="77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79"/>
      <c r="B1163" s="80"/>
      <c r="C1163" s="81"/>
      <c r="D1163" s="76"/>
      <c r="E1163" s="75"/>
      <c r="F1163" s="76"/>
      <c r="G1163" s="77"/>
      <c r="H1163" s="78"/>
      <c r="I1163" s="75"/>
      <c r="J1163" s="76"/>
      <c r="K1163" s="77"/>
      <c r="L1163" s="74"/>
      <c r="M1163" s="75"/>
      <c r="N1163" s="76"/>
      <c r="O1163" s="77"/>
      <c r="P1163" s="74"/>
      <c r="Q1163" s="75"/>
      <c r="R1163" s="72"/>
      <c r="S1163" s="77"/>
      <c r="T1163" s="78"/>
      <c r="U1163" s="77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71"/>
      <c r="B1164" s="72"/>
      <c r="C1164" s="73"/>
      <c r="D1164" s="74"/>
      <c r="E1164" s="75"/>
      <c r="F1164" s="76"/>
      <c r="G1164" s="77"/>
      <c r="H1164" s="78"/>
      <c r="I1164" s="75"/>
      <c r="J1164" s="76"/>
      <c r="K1164" s="77"/>
      <c r="L1164" s="74"/>
      <c r="M1164" s="75"/>
      <c r="N1164" s="76"/>
      <c r="O1164" s="77"/>
      <c r="P1164" s="74"/>
      <c r="Q1164" s="75"/>
      <c r="R1164" s="72"/>
      <c r="S1164" s="77"/>
      <c r="T1164" s="78"/>
      <c r="U1164" s="77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24</v>
      </c>
      <c r="Y1168" s="12" t="s">
        <v>92</v>
      </c>
      <c r="Z1168" s="12" t="s">
        <v>25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363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64" t="str">
        <f>IF(全体項目一覧_60!AN122="","",全体項目一覧_60!AN122)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86"/>
      <c r="B1186" s="687"/>
      <c r="C1186" s="687"/>
      <c r="D1186" s="687"/>
      <c r="E1186" s="687"/>
      <c r="F1186" s="687"/>
      <c r="G1186" s="687"/>
      <c r="H1186" s="687"/>
      <c r="I1186" s="687"/>
      <c r="J1186" s="687"/>
      <c r="K1186" s="688"/>
      <c r="L1186" s="12" t="s">
        <v>20</v>
      </c>
      <c r="M1186" s="709" t="s">
        <v>18</v>
      </c>
      <c r="N1186" s="709"/>
      <c r="O1186" s="709"/>
      <c r="P1186" s="709"/>
      <c r="Q1186" s="709"/>
      <c r="R1186" s="709"/>
      <c r="S1186" s="709"/>
      <c r="T1186" s="710" t="str">
        <f>$X$34</f>
        <v>バレーボール指数</v>
      </c>
      <c r="U1186" s="710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689"/>
      <c r="B1187" s="690"/>
      <c r="C1187" s="690"/>
      <c r="D1187" s="690"/>
      <c r="E1187" s="690"/>
      <c r="F1187" s="690"/>
      <c r="G1187" s="690"/>
      <c r="H1187" s="690"/>
      <c r="I1187" s="690"/>
      <c r="J1187" s="690"/>
      <c r="K1187" s="691"/>
      <c r="L1187" s="12" t="s">
        <v>20</v>
      </c>
      <c r="M1187" s="711" t="s">
        <v>19</v>
      </c>
      <c r="N1187" s="711"/>
      <c r="O1187" s="711"/>
      <c r="P1187" s="711"/>
      <c r="Q1187" s="711"/>
      <c r="R1187" s="711"/>
      <c r="S1187" s="711"/>
      <c r="T1187" s="712" t="str">
        <f>X1183</f>
        <v/>
      </c>
      <c r="U1187" s="713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692" t="str">
        <f>$A$40</f>
        <v>フォーマット作成者　：　Komuro Consulting Group　小室匡史</v>
      </c>
      <c r="B1188" s="692"/>
      <c r="C1188" s="692"/>
      <c r="D1188" s="692"/>
      <c r="E1188" s="692"/>
      <c r="F1188" s="692"/>
      <c r="G1188" s="692"/>
      <c r="H1188" s="692"/>
      <c r="I1188" s="692"/>
      <c r="J1188" s="692"/>
      <c r="K1188" s="692"/>
      <c r="L1188" s="421" t="s">
        <v>20</v>
      </c>
      <c r="M1188" s="714" t="s">
        <v>104</v>
      </c>
      <c r="N1188" s="714"/>
      <c r="O1188" s="714"/>
      <c r="P1188" s="714"/>
      <c r="Q1188" s="714"/>
      <c r="R1188" s="714"/>
      <c r="S1188" s="714"/>
      <c r="T1188" s="713"/>
      <c r="U1188" s="713"/>
      <c r="X1188" s="12"/>
      <c r="Y1188" s="152"/>
      <c r="Z1188" s="152"/>
      <c r="AA1188" s="152"/>
      <c r="AB1188" s="152"/>
      <c r="AC1188" s="152"/>
      <c r="AD1188" s="152"/>
      <c r="AE1188" s="152"/>
    </row>
    <row r="1189" spans="1:31" ht="13.5" customHeight="1"/>
    <row r="1190" spans="1:31" ht="30" customHeight="1">
      <c r="A1190" s="699" t="str">
        <f>$A$1</f>
        <v>●●チームバレーボール体力指数　レーダーチャート</v>
      </c>
      <c r="B1190" s="699"/>
      <c r="C1190" s="699"/>
      <c r="D1190" s="699"/>
      <c r="E1190" s="699"/>
      <c r="F1190" s="699"/>
      <c r="G1190" s="699"/>
      <c r="H1190" s="699"/>
      <c r="I1190" s="699"/>
      <c r="J1190" s="699"/>
      <c r="K1190" s="699"/>
      <c r="L1190" s="699"/>
      <c r="M1190" s="699"/>
      <c r="N1190" s="699"/>
      <c r="O1190" s="699"/>
      <c r="P1190" s="699"/>
      <c r="Q1190" s="699"/>
      <c r="R1190" s="699"/>
      <c r="S1190" s="699"/>
      <c r="T1190" s="699"/>
      <c r="U1190" s="699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72" t="s">
        <v>10</v>
      </c>
      <c r="B1191" s="695" t="str">
        <f>IF(表示変換!B35="","",表示変換!B35)</f>
        <v/>
      </c>
      <c r="C1191" s="695"/>
      <c r="D1191" s="9"/>
      <c r="E1191" s="372" t="s">
        <v>11</v>
      </c>
      <c r="F1191" s="696" t="str">
        <f>IF(表示変換!I35="","",表示変換!I35)</f>
        <v/>
      </c>
      <c r="G1191" s="696"/>
      <c r="H1191" s="373" t="s">
        <v>12</v>
      </c>
      <c r="I1191" s="14"/>
      <c r="J1191" s="373" t="s">
        <v>13</v>
      </c>
      <c r="K1191" s="696" t="str">
        <f>IF(表示変換!J35="","",表示変換!J35)</f>
        <v/>
      </c>
      <c r="L1191" s="696"/>
      <c r="M1191" s="372" t="s">
        <v>14</v>
      </c>
      <c r="N1191" s="6"/>
      <c r="O1191" s="695" t="s">
        <v>15</v>
      </c>
      <c r="P1191" s="695"/>
      <c r="Q1191" s="695" t="str">
        <f>IF(表示変換!H35="","",表示変換!H35)</f>
        <v/>
      </c>
      <c r="R1191" s="695"/>
      <c r="S1191" s="715" t="str">
        <f>IF(入力!$C$4="","",入力!$C$4)</f>
        <v>2016.01.01</v>
      </c>
      <c r="T1191" s="715"/>
      <c r="U1191" s="9" t="s">
        <v>98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3" t="s">
        <v>5</v>
      </c>
      <c r="B1193" s="706" t="s">
        <v>6</v>
      </c>
      <c r="C1193" s="700" t="s">
        <v>0</v>
      </c>
      <c r="D1193" s="693" t="s">
        <v>45</v>
      </c>
      <c r="E1193" s="694"/>
      <c r="F1193" s="693" t="s">
        <v>57</v>
      </c>
      <c r="G1193" s="694"/>
      <c r="H1193" s="693" t="s">
        <v>378</v>
      </c>
      <c r="I1193" s="694"/>
      <c r="J1193" s="693" t="s">
        <v>41</v>
      </c>
      <c r="K1193" s="694"/>
      <c r="L1193" s="697" t="s">
        <v>58</v>
      </c>
      <c r="M1193" s="698"/>
      <c r="N1193" s="697" t="s">
        <v>59</v>
      </c>
      <c r="O1193" s="698"/>
      <c r="P1193" s="697" t="s">
        <v>42</v>
      </c>
      <c r="Q1193" s="698"/>
      <c r="R1193" s="693" t="s">
        <v>46</v>
      </c>
      <c r="S1193" s="694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4"/>
      <c r="B1194" s="707"/>
      <c r="C1194" s="701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05"/>
      <c r="B1195" s="708"/>
      <c r="C1195" s="702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211</v>
      </c>
      <c r="AA1195" s="26" t="s">
        <v>28</v>
      </c>
      <c r="AB1195" s="26" t="s">
        <v>73</v>
      </c>
      <c r="AC1195" s="26" t="s">
        <v>65</v>
      </c>
      <c r="AD1195" s="26" t="s">
        <v>76</v>
      </c>
      <c r="AE1195" s="11" t="s">
        <v>75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71"/>
      <c r="B1197" s="72"/>
      <c r="C1197" s="73"/>
      <c r="D1197" s="74"/>
      <c r="E1197" s="75"/>
      <c r="F1197" s="76"/>
      <c r="G1197" s="77"/>
      <c r="H1197" s="78"/>
      <c r="I1197" s="75"/>
      <c r="J1197" s="76"/>
      <c r="K1197" s="77"/>
      <c r="L1197" s="74"/>
      <c r="M1197" s="75"/>
      <c r="N1197" s="76"/>
      <c r="O1197" s="77"/>
      <c r="P1197" s="74"/>
      <c r="Q1197" s="75"/>
      <c r="R1197" s="72"/>
      <c r="S1197" s="77"/>
      <c r="T1197" s="78"/>
      <c r="U1197" s="7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9"/>
      <c r="B1198" s="72"/>
      <c r="C1198" s="77"/>
      <c r="D1198" s="76"/>
      <c r="E1198" s="77"/>
      <c r="F1198" s="76"/>
      <c r="G1198" s="77"/>
      <c r="H1198" s="72"/>
      <c r="I1198" s="77"/>
      <c r="J1198" s="76"/>
      <c r="K1198" s="77"/>
      <c r="L1198" s="76"/>
      <c r="M1198" s="77"/>
      <c r="N1198" s="76"/>
      <c r="O1198" s="77"/>
      <c r="P1198" s="76"/>
      <c r="Q1198" s="77"/>
      <c r="R1198" s="72"/>
      <c r="S1198" s="77"/>
      <c r="T1198" s="72"/>
      <c r="U1198" s="7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9"/>
      <c r="B1199" s="80"/>
      <c r="C1199" s="81"/>
      <c r="D1199" s="76"/>
      <c r="E1199" s="75"/>
      <c r="F1199" s="76"/>
      <c r="G1199" s="77"/>
      <c r="H1199" s="78"/>
      <c r="I1199" s="75"/>
      <c r="J1199" s="76"/>
      <c r="K1199" s="77"/>
      <c r="L1199" s="74"/>
      <c r="M1199" s="75"/>
      <c r="N1199" s="76"/>
      <c r="O1199" s="77"/>
      <c r="P1199" s="74"/>
      <c r="Q1199" s="75"/>
      <c r="R1199" s="72"/>
      <c r="S1199" s="77"/>
      <c r="T1199" s="78"/>
      <c r="U1199" s="7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71"/>
      <c r="B1200" s="72"/>
      <c r="C1200" s="73"/>
      <c r="D1200" s="74"/>
      <c r="E1200" s="75"/>
      <c r="F1200" s="76"/>
      <c r="G1200" s="77"/>
      <c r="H1200" s="78"/>
      <c r="I1200" s="75"/>
      <c r="J1200" s="76"/>
      <c r="K1200" s="77"/>
      <c r="L1200" s="74"/>
      <c r="M1200" s="75"/>
      <c r="N1200" s="76"/>
      <c r="O1200" s="77"/>
      <c r="P1200" s="74"/>
      <c r="Q1200" s="75"/>
      <c r="R1200" s="72"/>
      <c r="S1200" s="77"/>
      <c r="T1200" s="78"/>
      <c r="U1200" s="77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9"/>
      <c r="B1201" s="72"/>
      <c r="C1201" s="77"/>
      <c r="D1201" s="76"/>
      <c r="E1201" s="77"/>
      <c r="F1201" s="76"/>
      <c r="G1201" s="77"/>
      <c r="H1201" s="72"/>
      <c r="I1201" s="77"/>
      <c r="J1201" s="76"/>
      <c r="K1201" s="77"/>
      <c r="L1201" s="76"/>
      <c r="M1201" s="77"/>
      <c r="N1201" s="76"/>
      <c r="O1201" s="77"/>
      <c r="P1201" s="76"/>
      <c r="Q1201" s="77"/>
      <c r="R1201" s="72"/>
      <c r="S1201" s="77"/>
      <c r="T1201" s="72"/>
      <c r="U1201" s="77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79"/>
      <c r="B1202" s="80"/>
      <c r="C1202" s="81"/>
      <c r="D1202" s="76"/>
      <c r="E1202" s="75"/>
      <c r="F1202" s="76"/>
      <c r="G1202" s="77"/>
      <c r="H1202" s="78"/>
      <c r="I1202" s="75"/>
      <c r="J1202" s="76"/>
      <c r="K1202" s="77"/>
      <c r="L1202" s="74"/>
      <c r="M1202" s="75"/>
      <c r="N1202" s="76"/>
      <c r="O1202" s="77"/>
      <c r="P1202" s="74"/>
      <c r="Q1202" s="75"/>
      <c r="R1202" s="72"/>
      <c r="S1202" s="77"/>
      <c r="T1202" s="78"/>
      <c r="U1202" s="77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71"/>
      <c r="B1203" s="72"/>
      <c r="C1203" s="73"/>
      <c r="D1203" s="74"/>
      <c r="E1203" s="75"/>
      <c r="F1203" s="76"/>
      <c r="G1203" s="77"/>
      <c r="H1203" s="78"/>
      <c r="I1203" s="75"/>
      <c r="J1203" s="76"/>
      <c r="K1203" s="77"/>
      <c r="L1203" s="74"/>
      <c r="M1203" s="75"/>
      <c r="N1203" s="76"/>
      <c r="O1203" s="77"/>
      <c r="P1203" s="74"/>
      <c r="Q1203" s="75"/>
      <c r="R1203" s="72"/>
      <c r="S1203" s="77"/>
      <c r="T1203" s="78"/>
      <c r="U1203" s="77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79"/>
      <c r="B1204" s="80"/>
      <c r="C1204" s="81"/>
      <c r="D1204" s="76"/>
      <c r="E1204" s="75"/>
      <c r="F1204" s="76"/>
      <c r="G1204" s="77"/>
      <c r="H1204" s="78"/>
      <c r="I1204" s="75"/>
      <c r="J1204" s="76"/>
      <c r="K1204" s="77"/>
      <c r="L1204" s="74"/>
      <c r="M1204" s="75"/>
      <c r="N1204" s="76"/>
      <c r="O1204" s="77"/>
      <c r="P1204" s="74"/>
      <c r="Q1204" s="75"/>
      <c r="R1204" s="72"/>
      <c r="S1204" s="77"/>
      <c r="T1204" s="78"/>
      <c r="U1204" s="77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71"/>
      <c r="B1205" s="72"/>
      <c r="C1205" s="73"/>
      <c r="D1205" s="74"/>
      <c r="E1205" s="75"/>
      <c r="F1205" s="76"/>
      <c r="G1205" s="77"/>
      <c r="H1205" s="78"/>
      <c r="I1205" s="75"/>
      <c r="J1205" s="76"/>
      <c r="K1205" s="77"/>
      <c r="L1205" s="74"/>
      <c r="M1205" s="75"/>
      <c r="N1205" s="76"/>
      <c r="O1205" s="77"/>
      <c r="P1205" s="74"/>
      <c r="Q1205" s="75"/>
      <c r="R1205" s="72"/>
      <c r="S1205" s="77"/>
      <c r="T1205" s="78"/>
      <c r="U1205" s="77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24</v>
      </c>
      <c r="Y1209" s="12" t="s">
        <v>92</v>
      </c>
      <c r="Z1209" s="12" t="s">
        <v>25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363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64" t="str">
        <f>IF(全体項目一覧_60!AN123="","",全体項目一覧_60!AN123)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86"/>
      <c r="B1227" s="687"/>
      <c r="C1227" s="687"/>
      <c r="D1227" s="687"/>
      <c r="E1227" s="687"/>
      <c r="F1227" s="687"/>
      <c r="G1227" s="687"/>
      <c r="H1227" s="687"/>
      <c r="I1227" s="687"/>
      <c r="J1227" s="687"/>
      <c r="K1227" s="688"/>
      <c r="L1227" s="12" t="s">
        <v>20</v>
      </c>
      <c r="M1227" s="709" t="s">
        <v>18</v>
      </c>
      <c r="N1227" s="709"/>
      <c r="O1227" s="709"/>
      <c r="P1227" s="709"/>
      <c r="Q1227" s="709"/>
      <c r="R1227" s="709"/>
      <c r="S1227" s="709"/>
      <c r="T1227" s="710" t="str">
        <f>$X$34</f>
        <v>バレーボール指数</v>
      </c>
      <c r="U1227" s="710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689"/>
      <c r="B1228" s="690"/>
      <c r="C1228" s="690"/>
      <c r="D1228" s="690"/>
      <c r="E1228" s="690"/>
      <c r="F1228" s="690"/>
      <c r="G1228" s="690"/>
      <c r="H1228" s="690"/>
      <c r="I1228" s="690"/>
      <c r="J1228" s="690"/>
      <c r="K1228" s="691"/>
      <c r="L1228" s="12" t="s">
        <v>20</v>
      </c>
      <c r="M1228" s="711" t="s">
        <v>19</v>
      </c>
      <c r="N1228" s="711"/>
      <c r="O1228" s="711"/>
      <c r="P1228" s="711"/>
      <c r="Q1228" s="711"/>
      <c r="R1228" s="711"/>
      <c r="S1228" s="711"/>
      <c r="T1228" s="712" t="str">
        <f>X1224</f>
        <v/>
      </c>
      <c r="U1228" s="713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692" t="str">
        <f>$A$40</f>
        <v>フォーマット作成者　：　Komuro Consulting Group　小室匡史</v>
      </c>
      <c r="B1229" s="692"/>
      <c r="C1229" s="692"/>
      <c r="D1229" s="692"/>
      <c r="E1229" s="692"/>
      <c r="F1229" s="692"/>
      <c r="G1229" s="692"/>
      <c r="H1229" s="692"/>
      <c r="I1229" s="692"/>
      <c r="J1229" s="692"/>
      <c r="K1229" s="692"/>
      <c r="L1229" s="421" t="s">
        <v>20</v>
      </c>
      <c r="M1229" s="714" t="s">
        <v>104</v>
      </c>
      <c r="N1229" s="714"/>
      <c r="O1229" s="714"/>
      <c r="P1229" s="714"/>
      <c r="Q1229" s="714"/>
      <c r="R1229" s="714"/>
      <c r="S1229" s="714"/>
      <c r="T1229" s="713"/>
      <c r="U1229" s="713"/>
      <c r="X1229" s="12"/>
      <c r="Y1229" s="152"/>
      <c r="Z1229" s="152"/>
      <c r="AA1229" s="152"/>
      <c r="AB1229" s="152"/>
      <c r="AC1229" s="152"/>
      <c r="AD1229" s="152"/>
      <c r="AE1229" s="152"/>
    </row>
    <row r="1231" spans="1:31" ht="30" customHeight="1">
      <c r="A1231" s="699" t="str">
        <f>$A$1</f>
        <v>●●チームバレーボール体力指数　レーダーチャート</v>
      </c>
      <c r="B1231" s="699"/>
      <c r="C1231" s="699"/>
      <c r="D1231" s="699"/>
      <c r="E1231" s="699"/>
      <c r="F1231" s="699"/>
      <c r="G1231" s="699"/>
      <c r="H1231" s="699"/>
      <c r="I1231" s="699"/>
      <c r="J1231" s="699"/>
      <c r="K1231" s="699"/>
      <c r="L1231" s="699"/>
      <c r="M1231" s="699"/>
      <c r="N1231" s="699"/>
      <c r="O1231" s="699"/>
      <c r="P1231" s="699"/>
      <c r="Q1231" s="699"/>
      <c r="R1231" s="699"/>
      <c r="S1231" s="699"/>
      <c r="T1231" s="699"/>
      <c r="U1231" s="699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404" t="s">
        <v>10</v>
      </c>
      <c r="B1232" s="695" t="str">
        <f>IF(表示変換!B36="","",表示変換!B36)</f>
        <v/>
      </c>
      <c r="C1232" s="695"/>
      <c r="D1232" s="9"/>
      <c r="E1232" s="404" t="s">
        <v>11</v>
      </c>
      <c r="F1232" s="696" t="str">
        <f>IF(表示変換!I36="","",表示変換!I36)</f>
        <v/>
      </c>
      <c r="G1232" s="696"/>
      <c r="H1232" s="405" t="s">
        <v>12</v>
      </c>
      <c r="I1232" s="14"/>
      <c r="J1232" s="405" t="s">
        <v>13</v>
      </c>
      <c r="K1232" s="696" t="str">
        <f>IF(表示変換!J36="","",表示変換!J36)</f>
        <v/>
      </c>
      <c r="L1232" s="696"/>
      <c r="M1232" s="404" t="s">
        <v>14</v>
      </c>
      <c r="N1232" s="6"/>
      <c r="O1232" s="695" t="s">
        <v>15</v>
      </c>
      <c r="P1232" s="695"/>
      <c r="Q1232" s="695" t="str">
        <f>IF(表示変換!H36="","",表示変換!H36)</f>
        <v/>
      </c>
      <c r="R1232" s="695"/>
      <c r="S1232" s="715" t="str">
        <f>IF(入力!$C$4="","",入力!$C$4)</f>
        <v>2016.01.01</v>
      </c>
      <c r="T1232" s="715"/>
      <c r="U1232" s="9" t="s">
        <v>98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03" t="s">
        <v>5</v>
      </c>
      <c r="B1234" s="706" t="s">
        <v>6</v>
      </c>
      <c r="C1234" s="700" t="s">
        <v>0</v>
      </c>
      <c r="D1234" s="693" t="s">
        <v>45</v>
      </c>
      <c r="E1234" s="694"/>
      <c r="F1234" s="693" t="s">
        <v>57</v>
      </c>
      <c r="G1234" s="694"/>
      <c r="H1234" s="693" t="s">
        <v>378</v>
      </c>
      <c r="I1234" s="694"/>
      <c r="J1234" s="693" t="s">
        <v>41</v>
      </c>
      <c r="K1234" s="694"/>
      <c r="L1234" s="697" t="s">
        <v>58</v>
      </c>
      <c r="M1234" s="698"/>
      <c r="N1234" s="697" t="s">
        <v>59</v>
      </c>
      <c r="O1234" s="698"/>
      <c r="P1234" s="697" t="s">
        <v>42</v>
      </c>
      <c r="Q1234" s="698"/>
      <c r="R1234" s="693" t="s">
        <v>46</v>
      </c>
      <c r="S1234" s="694"/>
      <c r="T1234" s="156" t="s">
        <v>1</v>
      </c>
      <c r="U1234" s="157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04"/>
      <c r="B1235" s="707"/>
      <c r="C1235" s="701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05"/>
      <c r="B1236" s="708"/>
      <c r="C1236" s="702"/>
      <c r="D1236" s="2" t="str">
        <f>IF(表示変換!$N$5="","",表示変換!$N$5)</f>
        <v>sec</v>
      </c>
      <c r="E1236" s="4" t="s">
        <v>7</v>
      </c>
      <c r="F1236" s="2" t="str">
        <f>IF(表示変換!$O$5="","",表示変換!$O$5)</f>
        <v>sec</v>
      </c>
      <c r="G1236" s="4" t="s">
        <v>7</v>
      </c>
      <c r="H1236" s="2" t="str">
        <f>IF(表示変換!$P$5="","",表示変換!$P$5)</f>
        <v>m</v>
      </c>
      <c r="I1236" s="4" t="s">
        <v>7</v>
      </c>
      <c r="J1236" s="2" t="str">
        <f>IF(表示変換!$Q$5="","",表示変換!$Q$5)</f>
        <v>m</v>
      </c>
      <c r="K1236" s="4" t="s">
        <v>7</v>
      </c>
      <c r="L1236" s="2" t="str">
        <f>IF(表示変換!$R$5="","",表示変換!$R$5)</f>
        <v>cm</v>
      </c>
      <c r="M1236" s="4" t="s">
        <v>7</v>
      </c>
      <c r="N1236" s="2" t="str">
        <f>IF(表示変換!$S$5="","",表示変換!$S$5)</f>
        <v>m</v>
      </c>
      <c r="O1236" s="4" t="s">
        <v>7</v>
      </c>
      <c r="P1236" s="2" t="str">
        <f>IF(表示変換!$T$5="","",表示変換!$T$5)</f>
        <v>回</v>
      </c>
      <c r="Q1236" s="4" t="s">
        <v>7</v>
      </c>
      <c r="R1236" s="2" t="str">
        <f>IF(表示変換!$U$5="","",表示変換!$U$5)</f>
        <v>m</v>
      </c>
      <c r="S1236" s="4" t="s">
        <v>7</v>
      </c>
      <c r="T1236" s="2" t="s">
        <v>8</v>
      </c>
      <c r="U1236" s="5" t="s">
        <v>9</v>
      </c>
      <c r="X1236" s="26" t="s">
        <v>16</v>
      </c>
      <c r="Y1236" s="26" t="s">
        <v>17</v>
      </c>
      <c r="Z1236" s="26" t="s">
        <v>211</v>
      </c>
      <c r="AA1236" s="26" t="s">
        <v>28</v>
      </c>
      <c r="AB1236" s="26" t="s">
        <v>73</v>
      </c>
      <c r="AC1236" s="26" t="s">
        <v>65</v>
      </c>
      <c r="AD1236" s="26" t="s">
        <v>246</v>
      </c>
      <c r="AE1236" s="11" t="s">
        <v>75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71"/>
      <c r="B1238" s="72"/>
      <c r="C1238" s="73"/>
      <c r="D1238" s="74"/>
      <c r="E1238" s="75"/>
      <c r="F1238" s="76"/>
      <c r="G1238" s="77"/>
      <c r="H1238" s="78"/>
      <c r="I1238" s="75"/>
      <c r="J1238" s="76"/>
      <c r="K1238" s="77"/>
      <c r="L1238" s="74"/>
      <c r="M1238" s="75"/>
      <c r="N1238" s="76"/>
      <c r="O1238" s="77"/>
      <c r="P1238" s="74"/>
      <c r="Q1238" s="75"/>
      <c r="R1238" s="72"/>
      <c r="S1238" s="77"/>
      <c r="T1238" s="78"/>
      <c r="U1238" s="77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9"/>
      <c r="B1239" s="72"/>
      <c r="C1239" s="77"/>
      <c r="D1239" s="76"/>
      <c r="E1239" s="77"/>
      <c r="F1239" s="76"/>
      <c r="G1239" s="77"/>
      <c r="H1239" s="72"/>
      <c r="I1239" s="77"/>
      <c r="J1239" s="76"/>
      <c r="K1239" s="77"/>
      <c r="L1239" s="76"/>
      <c r="M1239" s="77"/>
      <c r="N1239" s="76"/>
      <c r="O1239" s="77"/>
      <c r="P1239" s="76"/>
      <c r="Q1239" s="77"/>
      <c r="R1239" s="72"/>
      <c r="S1239" s="77"/>
      <c r="T1239" s="72"/>
      <c r="U1239" s="77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9"/>
      <c r="B1240" s="80"/>
      <c r="C1240" s="81"/>
      <c r="D1240" s="76"/>
      <c r="E1240" s="75"/>
      <c r="F1240" s="76"/>
      <c r="G1240" s="77"/>
      <c r="H1240" s="78"/>
      <c r="I1240" s="75"/>
      <c r="J1240" s="76"/>
      <c r="K1240" s="77"/>
      <c r="L1240" s="74"/>
      <c r="M1240" s="75"/>
      <c r="N1240" s="76"/>
      <c r="O1240" s="77"/>
      <c r="P1240" s="74"/>
      <c r="Q1240" s="75"/>
      <c r="R1240" s="72"/>
      <c r="S1240" s="77"/>
      <c r="T1240" s="78"/>
      <c r="U1240" s="77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71"/>
      <c r="B1241" s="72"/>
      <c r="C1241" s="73"/>
      <c r="D1241" s="74"/>
      <c r="E1241" s="75"/>
      <c r="F1241" s="76"/>
      <c r="G1241" s="77"/>
      <c r="H1241" s="78"/>
      <c r="I1241" s="75"/>
      <c r="J1241" s="76"/>
      <c r="K1241" s="77"/>
      <c r="L1241" s="74"/>
      <c r="M1241" s="75"/>
      <c r="N1241" s="76"/>
      <c r="O1241" s="77"/>
      <c r="P1241" s="74"/>
      <c r="Q1241" s="75"/>
      <c r="R1241" s="72"/>
      <c r="S1241" s="77"/>
      <c r="T1241" s="78"/>
      <c r="U1241" s="77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9"/>
      <c r="B1242" s="72"/>
      <c r="C1242" s="77"/>
      <c r="D1242" s="76"/>
      <c r="E1242" s="77"/>
      <c r="F1242" s="76"/>
      <c r="G1242" s="77"/>
      <c r="H1242" s="72"/>
      <c r="I1242" s="77"/>
      <c r="J1242" s="76"/>
      <c r="K1242" s="77"/>
      <c r="L1242" s="76"/>
      <c r="M1242" s="77"/>
      <c r="N1242" s="76"/>
      <c r="O1242" s="77"/>
      <c r="P1242" s="76"/>
      <c r="Q1242" s="77"/>
      <c r="R1242" s="72"/>
      <c r="S1242" s="77"/>
      <c r="T1242" s="72"/>
      <c r="U1242" s="77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79"/>
      <c r="B1243" s="80"/>
      <c r="C1243" s="81"/>
      <c r="D1243" s="76"/>
      <c r="E1243" s="75"/>
      <c r="F1243" s="76"/>
      <c r="G1243" s="77"/>
      <c r="H1243" s="78"/>
      <c r="I1243" s="75"/>
      <c r="J1243" s="76"/>
      <c r="K1243" s="77"/>
      <c r="L1243" s="74"/>
      <c r="M1243" s="75"/>
      <c r="N1243" s="76"/>
      <c r="O1243" s="77"/>
      <c r="P1243" s="74"/>
      <c r="Q1243" s="75"/>
      <c r="R1243" s="72"/>
      <c r="S1243" s="77"/>
      <c r="T1243" s="78"/>
      <c r="U1243" s="77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71"/>
      <c r="B1244" s="72"/>
      <c r="C1244" s="73"/>
      <c r="D1244" s="74"/>
      <c r="E1244" s="75"/>
      <c r="F1244" s="76"/>
      <c r="G1244" s="77"/>
      <c r="H1244" s="78"/>
      <c r="I1244" s="75"/>
      <c r="J1244" s="76"/>
      <c r="K1244" s="77"/>
      <c r="L1244" s="74"/>
      <c r="M1244" s="75"/>
      <c r="N1244" s="76"/>
      <c r="O1244" s="77"/>
      <c r="P1244" s="74"/>
      <c r="Q1244" s="75"/>
      <c r="R1244" s="72"/>
      <c r="S1244" s="77"/>
      <c r="T1244" s="78"/>
      <c r="U1244" s="77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79"/>
      <c r="B1245" s="80"/>
      <c r="C1245" s="81"/>
      <c r="D1245" s="76"/>
      <c r="E1245" s="75"/>
      <c r="F1245" s="76"/>
      <c r="G1245" s="77"/>
      <c r="H1245" s="78"/>
      <c r="I1245" s="75"/>
      <c r="J1245" s="76"/>
      <c r="K1245" s="77"/>
      <c r="L1245" s="74"/>
      <c r="M1245" s="75"/>
      <c r="N1245" s="76"/>
      <c r="O1245" s="77"/>
      <c r="P1245" s="74"/>
      <c r="Q1245" s="75"/>
      <c r="R1245" s="72"/>
      <c r="S1245" s="77"/>
      <c r="T1245" s="78"/>
      <c r="U1245" s="77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71"/>
      <c r="B1246" s="72"/>
      <c r="C1246" s="73"/>
      <c r="D1246" s="74"/>
      <c r="E1246" s="75"/>
      <c r="F1246" s="76"/>
      <c r="G1246" s="77"/>
      <c r="H1246" s="78"/>
      <c r="I1246" s="75"/>
      <c r="J1246" s="76"/>
      <c r="K1246" s="77"/>
      <c r="L1246" s="74"/>
      <c r="M1246" s="75"/>
      <c r="N1246" s="76"/>
      <c r="O1246" s="77"/>
      <c r="P1246" s="74"/>
      <c r="Q1246" s="75"/>
      <c r="R1246" s="72"/>
      <c r="S1246" s="77"/>
      <c r="T1246" s="78"/>
      <c r="U1246" s="77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24</v>
      </c>
      <c r="Y1250" s="12" t="s">
        <v>92</v>
      </c>
      <c r="Z1250" s="12" t="s">
        <v>25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5" t="s">
        <v>363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64" t="str">
        <f>IF(全体項目一覧_60!AN124="","",全体項目一覧_60!AN124)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686"/>
      <c r="B1268" s="687"/>
      <c r="C1268" s="687"/>
      <c r="D1268" s="687"/>
      <c r="E1268" s="687"/>
      <c r="F1268" s="687"/>
      <c r="G1268" s="687"/>
      <c r="H1268" s="687"/>
      <c r="I1268" s="687"/>
      <c r="J1268" s="687"/>
      <c r="K1268" s="688"/>
      <c r="L1268" s="12" t="s">
        <v>20</v>
      </c>
      <c r="M1268" s="709" t="s">
        <v>18</v>
      </c>
      <c r="N1268" s="709"/>
      <c r="O1268" s="709"/>
      <c r="P1268" s="709"/>
      <c r="Q1268" s="709"/>
      <c r="R1268" s="709"/>
      <c r="S1268" s="709"/>
      <c r="T1268" s="710" t="str">
        <f>$X$34</f>
        <v>バレーボール指数</v>
      </c>
      <c r="U1268" s="710"/>
      <c r="X1268" s="12"/>
      <c r="Y1268" s="150"/>
      <c r="Z1268" s="150"/>
      <c r="AA1268" s="150"/>
      <c r="AB1268" s="150"/>
      <c r="AC1268" s="150"/>
      <c r="AD1268" s="150"/>
      <c r="AE1268" s="150"/>
    </row>
    <row r="1269" spans="1:31">
      <c r="A1269" s="689"/>
      <c r="B1269" s="690"/>
      <c r="C1269" s="690"/>
      <c r="D1269" s="690"/>
      <c r="E1269" s="690"/>
      <c r="F1269" s="690"/>
      <c r="G1269" s="690"/>
      <c r="H1269" s="690"/>
      <c r="I1269" s="690"/>
      <c r="J1269" s="690"/>
      <c r="K1269" s="691"/>
      <c r="L1269" s="12" t="s">
        <v>20</v>
      </c>
      <c r="M1269" s="711" t="s">
        <v>19</v>
      </c>
      <c r="N1269" s="711"/>
      <c r="O1269" s="711"/>
      <c r="P1269" s="711"/>
      <c r="Q1269" s="711"/>
      <c r="R1269" s="711"/>
      <c r="S1269" s="711"/>
      <c r="T1269" s="712" t="str">
        <f>X1265</f>
        <v/>
      </c>
      <c r="U1269" s="713"/>
      <c r="X1269" s="12"/>
      <c r="Y1269" s="151"/>
      <c r="Z1269" s="151"/>
      <c r="AA1269" s="151"/>
      <c r="AB1269" s="151"/>
      <c r="AC1269" s="151"/>
      <c r="AD1269" s="151"/>
      <c r="AE1269" s="151"/>
    </row>
    <row r="1270" spans="1:31" ht="14.25">
      <c r="A1270" s="692" t="str">
        <f>$A$40</f>
        <v>フォーマット作成者　：　Komuro Consulting Group　小室匡史</v>
      </c>
      <c r="B1270" s="692"/>
      <c r="C1270" s="692"/>
      <c r="D1270" s="692"/>
      <c r="E1270" s="692"/>
      <c r="F1270" s="692"/>
      <c r="G1270" s="692"/>
      <c r="H1270" s="692"/>
      <c r="I1270" s="692"/>
      <c r="J1270" s="692"/>
      <c r="K1270" s="692"/>
      <c r="L1270" s="421" t="s">
        <v>20</v>
      </c>
      <c r="M1270" s="714" t="s">
        <v>104</v>
      </c>
      <c r="N1270" s="714"/>
      <c r="O1270" s="714"/>
      <c r="P1270" s="714"/>
      <c r="Q1270" s="714"/>
      <c r="R1270" s="714"/>
      <c r="S1270" s="714"/>
      <c r="T1270" s="713"/>
      <c r="U1270" s="713"/>
      <c r="X1270" s="12"/>
      <c r="Y1270" s="152"/>
      <c r="Z1270" s="152"/>
      <c r="AA1270" s="152"/>
      <c r="AB1270" s="152"/>
      <c r="AC1270" s="152"/>
      <c r="AD1270" s="152"/>
      <c r="AE1270" s="152"/>
    </row>
    <row r="1272" spans="1:31" ht="30" customHeight="1">
      <c r="A1272" s="699" t="str">
        <f>$A$1</f>
        <v>●●チームバレーボール体力指数　レーダーチャート</v>
      </c>
      <c r="B1272" s="699"/>
      <c r="C1272" s="699"/>
      <c r="D1272" s="699"/>
      <c r="E1272" s="699"/>
      <c r="F1272" s="699"/>
      <c r="G1272" s="699"/>
      <c r="H1272" s="699"/>
      <c r="I1272" s="699"/>
      <c r="J1272" s="699"/>
      <c r="K1272" s="699"/>
      <c r="L1272" s="699"/>
      <c r="M1272" s="699"/>
      <c r="N1272" s="699"/>
      <c r="O1272" s="699"/>
      <c r="P1272" s="699"/>
      <c r="Q1272" s="699"/>
      <c r="R1272" s="699"/>
      <c r="S1272" s="699"/>
      <c r="T1272" s="699"/>
      <c r="U1272" s="699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404" t="s">
        <v>10</v>
      </c>
      <c r="B1273" s="695" t="str">
        <f>IF(表示変換!B37="","",表示変換!B37)</f>
        <v/>
      </c>
      <c r="C1273" s="695"/>
      <c r="D1273" s="9"/>
      <c r="E1273" s="404" t="s">
        <v>11</v>
      </c>
      <c r="F1273" s="696" t="str">
        <f>IF(表示変換!I37="","",表示変換!I37)</f>
        <v/>
      </c>
      <c r="G1273" s="696"/>
      <c r="H1273" s="405" t="s">
        <v>12</v>
      </c>
      <c r="I1273" s="14"/>
      <c r="J1273" s="405" t="s">
        <v>13</v>
      </c>
      <c r="K1273" s="696" t="str">
        <f>IF(表示変換!J37="","",表示変換!J37)</f>
        <v/>
      </c>
      <c r="L1273" s="696"/>
      <c r="M1273" s="404" t="s">
        <v>14</v>
      </c>
      <c r="N1273" s="6"/>
      <c r="O1273" s="695" t="s">
        <v>15</v>
      </c>
      <c r="P1273" s="695"/>
      <c r="Q1273" s="695" t="str">
        <f>IF(表示変換!H37="","",表示変換!H37)</f>
        <v/>
      </c>
      <c r="R1273" s="695"/>
      <c r="S1273" s="715" t="str">
        <f>IF(入力!$C$4="","",入力!$C$4)</f>
        <v>2016.01.01</v>
      </c>
      <c r="T1273" s="715"/>
      <c r="U1273" s="9" t="s">
        <v>98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03" t="s">
        <v>5</v>
      </c>
      <c r="B1275" s="706" t="s">
        <v>6</v>
      </c>
      <c r="C1275" s="700" t="s">
        <v>0</v>
      </c>
      <c r="D1275" s="693" t="s">
        <v>45</v>
      </c>
      <c r="E1275" s="694"/>
      <c r="F1275" s="693" t="s">
        <v>57</v>
      </c>
      <c r="G1275" s="694"/>
      <c r="H1275" s="693" t="s">
        <v>378</v>
      </c>
      <c r="I1275" s="694"/>
      <c r="J1275" s="693" t="s">
        <v>41</v>
      </c>
      <c r="K1275" s="694"/>
      <c r="L1275" s="697" t="s">
        <v>58</v>
      </c>
      <c r="M1275" s="698"/>
      <c r="N1275" s="697" t="s">
        <v>59</v>
      </c>
      <c r="O1275" s="698"/>
      <c r="P1275" s="697" t="s">
        <v>42</v>
      </c>
      <c r="Q1275" s="698"/>
      <c r="R1275" s="693" t="s">
        <v>46</v>
      </c>
      <c r="S1275" s="694"/>
      <c r="T1275" s="156" t="s">
        <v>1</v>
      </c>
      <c r="U1275" s="157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04"/>
      <c r="B1276" s="707"/>
      <c r="C1276" s="701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05"/>
      <c r="B1277" s="708"/>
      <c r="C1277" s="702"/>
      <c r="D1277" s="2" t="str">
        <f>IF(表示変換!$N$5="","",表示変換!$N$5)</f>
        <v>sec</v>
      </c>
      <c r="E1277" s="4" t="s">
        <v>7</v>
      </c>
      <c r="F1277" s="2" t="str">
        <f>IF(表示変換!$O$5="","",表示変換!$O$5)</f>
        <v>sec</v>
      </c>
      <c r="G1277" s="4" t="s">
        <v>7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m</v>
      </c>
      <c r="K1277" s="4" t="s">
        <v>7</v>
      </c>
      <c r="L1277" s="2" t="str">
        <f>IF(表示変換!$R$5="","",表示変換!$R$5)</f>
        <v>cm</v>
      </c>
      <c r="M1277" s="4" t="s">
        <v>7</v>
      </c>
      <c r="N1277" s="2" t="str">
        <f>IF(表示変換!$S$5="","",表示変換!$S$5)</f>
        <v>m</v>
      </c>
      <c r="O1277" s="4" t="s">
        <v>7</v>
      </c>
      <c r="P1277" s="2" t="str">
        <f>IF(表示変換!$T$5="","",表示変換!$T$5)</f>
        <v>回</v>
      </c>
      <c r="Q1277" s="4" t="s">
        <v>7</v>
      </c>
      <c r="R1277" s="2" t="str">
        <f>IF(表示変換!$U$5="","",表示変換!$U$5)</f>
        <v>m</v>
      </c>
      <c r="S1277" s="4" t="s">
        <v>7</v>
      </c>
      <c r="T1277" s="2" t="s">
        <v>8</v>
      </c>
      <c r="U1277" s="5" t="s">
        <v>9</v>
      </c>
      <c r="X1277" s="26" t="s">
        <v>16</v>
      </c>
      <c r="Y1277" s="26" t="s">
        <v>17</v>
      </c>
      <c r="Z1277" s="26" t="s">
        <v>211</v>
      </c>
      <c r="AA1277" s="26" t="s">
        <v>28</v>
      </c>
      <c r="AB1277" s="26" t="s">
        <v>73</v>
      </c>
      <c r="AC1277" s="26" t="s">
        <v>65</v>
      </c>
      <c r="AD1277" s="26" t="s">
        <v>246</v>
      </c>
      <c r="AE1277" s="11" t="s">
        <v>75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71"/>
      <c r="B1279" s="72"/>
      <c r="C1279" s="73"/>
      <c r="D1279" s="74"/>
      <c r="E1279" s="75"/>
      <c r="F1279" s="76"/>
      <c r="G1279" s="77"/>
      <c r="H1279" s="78"/>
      <c r="I1279" s="75"/>
      <c r="J1279" s="76"/>
      <c r="K1279" s="77"/>
      <c r="L1279" s="74"/>
      <c r="M1279" s="75"/>
      <c r="N1279" s="76"/>
      <c r="O1279" s="77"/>
      <c r="P1279" s="74"/>
      <c r="Q1279" s="75"/>
      <c r="R1279" s="72"/>
      <c r="S1279" s="77"/>
      <c r="T1279" s="78"/>
      <c r="U1279" s="77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9"/>
      <c r="B1280" s="72"/>
      <c r="C1280" s="77"/>
      <c r="D1280" s="76"/>
      <c r="E1280" s="77"/>
      <c r="F1280" s="76"/>
      <c r="G1280" s="77"/>
      <c r="H1280" s="72"/>
      <c r="I1280" s="77"/>
      <c r="J1280" s="76"/>
      <c r="K1280" s="77"/>
      <c r="L1280" s="76"/>
      <c r="M1280" s="77"/>
      <c r="N1280" s="76"/>
      <c r="O1280" s="77"/>
      <c r="P1280" s="76"/>
      <c r="Q1280" s="77"/>
      <c r="R1280" s="72"/>
      <c r="S1280" s="77"/>
      <c r="T1280" s="72"/>
      <c r="U1280" s="77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9"/>
      <c r="B1281" s="80"/>
      <c r="C1281" s="81"/>
      <c r="D1281" s="76"/>
      <c r="E1281" s="75"/>
      <c r="F1281" s="76"/>
      <c r="G1281" s="77"/>
      <c r="H1281" s="78"/>
      <c r="I1281" s="75"/>
      <c r="J1281" s="76"/>
      <c r="K1281" s="77"/>
      <c r="L1281" s="74"/>
      <c r="M1281" s="75"/>
      <c r="N1281" s="76"/>
      <c r="O1281" s="77"/>
      <c r="P1281" s="74"/>
      <c r="Q1281" s="75"/>
      <c r="R1281" s="72"/>
      <c r="S1281" s="77"/>
      <c r="T1281" s="78"/>
      <c r="U1281" s="77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71"/>
      <c r="B1282" s="72"/>
      <c r="C1282" s="73"/>
      <c r="D1282" s="74"/>
      <c r="E1282" s="75"/>
      <c r="F1282" s="76"/>
      <c r="G1282" s="77"/>
      <c r="H1282" s="78"/>
      <c r="I1282" s="75"/>
      <c r="J1282" s="76"/>
      <c r="K1282" s="77"/>
      <c r="L1282" s="74"/>
      <c r="M1282" s="75"/>
      <c r="N1282" s="76"/>
      <c r="O1282" s="77"/>
      <c r="P1282" s="74"/>
      <c r="Q1282" s="75"/>
      <c r="R1282" s="72"/>
      <c r="S1282" s="77"/>
      <c r="T1282" s="78"/>
      <c r="U1282" s="77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9"/>
      <c r="B1283" s="72"/>
      <c r="C1283" s="77"/>
      <c r="D1283" s="76"/>
      <c r="E1283" s="77"/>
      <c r="F1283" s="76"/>
      <c r="G1283" s="77"/>
      <c r="H1283" s="72"/>
      <c r="I1283" s="77"/>
      <c r="J1283" s="76"/>
      <c r="K1283" s="77"/>
      <c r="L1283" s="76"/>
      <c r="M1283" s="77"/>
      <c r="N1283" s="76"/>
      <c r="O1283" s="77"/>
      <c r="P1283" s="76"/>
      <c r="Q1283" s="77"/>
      <c r="R1283" s="72"/>
      <c r="S1283" s="77"/>
      <c r="T1283" s="72"/>
      <c r="U1283" s="77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79"/>
      <c r="B1284" s="80"/>
      <c r="C1284" s="81"/>
      <c r="D1284" s="76"/>
      <c r="E1284" s="75"/>
      <c r="F1284" s="76"/>
      <c r="G1284" s="77"/>
      <c r="H1284" s="78"/>
      <c r="I1284" s="75"/>
      <c r="J1284" s="76"/>
      <c r="K1284" s="77"/>
      <c r="L1284" s="74"/>
      <c r="M1284" s="75"/>
      <c r="N1284" s="76"/>
      <c r="O1284" s="77"/>
      <c r="P1284" s="74"/>
      <c r="Q1284" s="75"/>
      <c r="R1284" s="72"/>
      <c r="S1284" s="77"/>
      <c r="T1284" s="78"/>
      <c r="U1284" s="77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71"/>
      <c r="B1285" s="72"/>
      <c r="C1285" s="73"/>
      <c r="D1285" s="74"/>
      <c r="E1285" s="75"/>
      <c r="F1285" s="76"/>
      <c r="G1285" s="77"/>
      <c r="H1285" s="78"/>
      <c r="I1285" s="75"/>
      <c r="J1285" s="76"/>
      <c r="K1285" s="77"/>
      <c r="L1285" s="74"/>
      <c r="M1285" s="75"/>
      <c r="N1285" s="76"/>
      <c r="O1285" s="77"/>
      <c r="P1285" s="74"/>
      <c r="Q1285" s="75"/>
      <c r="R1285" s="72"/>
      <c r="S1285" s="77"/>
      <c r="T1285" s="78"/>
      <c r="U1285" s="77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79"/>
      <c r="B1286" s="80"/>
      <c r="C1286" s="81"/>
      <c r="D1286" s="76"/>
      <c r="E1286" s="75"/>
      <c r="F1286" s="76"/>
      <c r="G1286" s="77"/>
      <c r="H1286" s="78"/>
      <c r="I1286" s="75"/>
      <c r="J1286" s="76"/>
      <c r="K1286" s="77"/>
      <c r="L1286" s="74"/>
      <c r="M1286" s="75"/>
      <c r="N1286" s="76"/>
      <c r="O1286" s="77"/>
      <c r="P1286" s="74"/>
      <c r="Q1286" s="75"/>
      <c r="R1286" s="72"/>
      <c r="S1286" s="77"/>
      <c r="T1286" s="78"/>
      <c r="U1286" s="77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71"/>
      <c r="B1287" s="72"/>
      <c r="C1287" s="73"/>
      <c r="D1287" s="74"/>
      <c r="E1287" s="75"/>
      <c r="F1287" s="76"/>
      <c r="G1287" s="77"/>
      <c r="H1287" s="78"/>
      <c r="I1287" s="75"/>
      <c r="J1287" s="76"/>
      <c r="K1287" s="77"/>
      <c r="L1287" s="74"/>
      <c r="M1287" s="75"/>
      <c r="N1287" s="76"/>
      <c r="O1287" s="77"/>
      <c r="P1287" s="74"/>
      <c r="Q1287" s="75"/>
      <c r="R1287" s="72"/>
      <c r="S1287" s="77"/>
      <c r="T1287" s="78"/>
      <c r="U1287" s="77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24</v>
      </c>
      <c r="Y1291" s="12" t="s">
        <v>92</v>
      </c>
      <c r="Z1291" s="12" t="s">
        <v>25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5" t="s">
        <v>363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64" t="str">
        <f>IF(全体項目一覧_60!AN125="","",全体項目一覧_60!AN125)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686"/>
      <c r="B1309" s="687"/>
      <c r="C1309" s="687"/>
      <c r="D1309" s="687"/>
      <c r="E1309" s="687"/>
      <c r="F1309" s="687"/>
      <c r="G1309" s="687"/>
      <c r="H1309" s="687"/>
      <c r="I1309" s="687"/>
      <c r="J1309" s="687"/>
      <c r="K1309" s="688"/>
      <c r="L1309" s="12" t="s">
        <v>20</v>
      </c>
      <c r="M1309" s="709" t="s">
        <v>18</v>
      </c>
      <c r="N1309" s="709"/>
      <c r="O1309" s="709"/>
      <c r="P1309" s="709"/>
      <c r="Q1309" s="709"/>
      <c r="R1309" s="709"/>
      <c r="S1309" s="709"/>
      <c r="T1309" s="710" t="str">
        <f>$X$34</f>
        <v>バレーボール指数</v>
      </c>
      <c r="U1309" s="710"/>
      <c r="X1309" s="12"/>
      <c r="Y1309" s="150"/>
      <c r="Z1309" s="150"/>
      <c r="AA1309" s="150"/>
      <c r="AB1309" s="150"/>
      <c r="AC1309" s="150"/>
      <c r="AD1309" s="150"/>
      <c r="AE1309" s="150"/>
    </row>
    <row r="1310" spans="1:31">
      <c r="A1310" s="689"/>
      <c r="B1310" s="690"/>
      <c r="C1310" s="690"/>
      <c r="D1310" s="690"/>
      <c r="E1310" s="690"/>
      <c r="F1310" s="690"/>
      <c r="G1310" s="690"/>
      <c r="H1310" s="690"/>
      <c r="I1310" s="690"/>
      <c r="J1310" s="690"/>
      <c r="K1310" s="691"/>
      <c r="L1310" s="12" t="s">
        <v>20</v>
      </c>
      <c r="M1310" s="711" t="s">
        <v>19</v>
      </c>
      <c r="N1310" s="711"/>
      <c r="O1310" s="711"/>
      <c r="P1310" s="711"/>
      <c r="Q1310" s="711"/>
      <c r="R1310" s="711"/>
      <c r="S1310" s="711"/>
      <c r="T1310" s="712" t="str">
        <f>X1306</f>
        <v/>
      </c>
      <c r="U1310" s="713"/>
      <c r="X1310" s="12"/>
      <c r="Y1310" s="151"/>
      <c r="Z1310" s="151"/>
      <c r="AA1310" s="151"/>
      <c r="AB1310" s="151"/>
      <c r="AC1310" s="151"/>
      <c r="AD1310" s="151"/>
      <c r="AE1310" s="151"/>
    </row>
    <row r="1311" spans="1:31" ht="14.25">
      <c r="A1311" s="692" t="str">
        <f>$A$40</f>
        <v>フォーマット作成者　：　Komuro Consulting Group　小室匡史</v>
      </c>
      <c r="B1311" s="692"/>
      <c r="C1311" s="692"/>
      <c r="D1311" s="692"/>
      <c r="E1311" s="692"/>
      <c r="F1311" s="692"/>
      <c r="G1311" s="692"/>
      <c r="H1311" s="692"/>
      <c r="I1311" s="692"/>
      <c r="J1311" s="692"/>
      <c r="K1311" s="692"/>
      <c r="L1311" s="421" t="s">
        <v>20</v>
      </c>
      <c r="M1311" s="714" t="s">
        <v>104</v>
      </c>
      <c r="N1311" s="714"/>
      <c r="O1311" s="714"/>
      <c r="P1311" s="714"/>
      <c r="Q1311" s="714"/>
      <c r="R1311" s="714"/>
      <c r="S1311" s="714"/>
      <c r="T1311" s="713"/>
      <c r="U1311" s="713"/>
      <c r="X1311" s="12"/>
      <c r="Y1311" s="152"/>
      <c r="Z1311" s="152"/>
      <c r="AA1311" s="152"/>
      <c r="AB1311" s="152"/>
      <c r="AC1311" s="152"/>
      <c r="AD1311" s="152"/>
      <c r="AE1311" s="152"/>
    </row>
    <row r="1313" spans="1:31" ht="30" customHeight="1">
      <c r="A1313" s="699" t="str">
        <f>$A$1</f>
        <v>●●チームバレーボール体力指数　レーダーチャート</v>
      </c>
      <c r="B1313" s="699"/>
      <c r="C1313" s="699"/>
      <c r="D1313" s="699"/>
      <c r="E1313" s="699"/>
      <c r="F1313" s="699"/>
      <c r="G1313" s="699"/>
      <c r="H1313" s="699"/>
      <c r="I1313" s="699"/>
      <c r="J1313" s="699"/>
      <c r="K1313" s="699"/>
      <c r="L1313" s="699"/>
      <c r="M1313" s="699"/>
      <c r="N1313" s="699"/>
      <c r="O1313" s="699"/>
      <c r="P1313" s="699"/>
      <c r="Q1313" s="699"/>
      <c r="R1313" s="699"/>
      <c r="S1313" s="699"/>
      <c r="T1313" s="699"/>
      <c r="U1313" s="699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406" t="s">
        <v>10</v>
      </c>
      <c r="B1314" s="695" t="str">
        <f>IF(表示変換!B38="","",表示変換!B38)</f>
        <v/>
      </c>
      <c r="C1314" s="695"/>
      <c r="D1314" s="9"/>
      <c r="E1314" s="406" t="s">
        <v>11</v>
      </c>
      <c r="F1314" s="696" t="str">
        <f>IF(表示変換!I38="","",表示変換!I38)</f>
        <v/>
      </c>
      <c r="G1314" s="696"/>
      <c r="H1314" s="407" t="s">
        <v>12</v>
      </c>
      <c r="I1314" s="14"/>
      <c r="J1314" s="407" t="s">
        <v>13</v>
      </c>
      <c r="K1314" s="696" t="str">
        <f>IF(表示変換!J38="","",表示変換!J38)</f>
        <v/>
      </c>
      <c r="L1314" s="696"/>
      <c r="M1314" s="406" t="s">
        <v>14</v>
      </c>
      <c r="N1314" s="6"/>
      <c r="O1314" s="695" t="s">
        <v>15</v>
      </c>
      <c r="P1314" s="695"/>
      <c r="Q1314" s="695" t="str">
        <f>IF(表示変換!H38="","",表示変換!H38)</f>
        <v/>
      </c>
      <c r="R1314" s="695"/>
      <c r="S1314" s="715" t="str">
        <f>IF(入力!$C$4="","",入力!$C$4)</f>
        <v>2016.01.01</v>
      </c>
      <c r="T1314" s="715"/>
      <c r="U1314" s="9" t="s">
        <v>98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03" t="s">
        <v>5</v>
      </c>
      <c r="B1316" s="706" t="s">
        <v>6</v>
      </c>
      <c r="C1316" s="700" t="s">
        <v>0</v>
      </c>
      <c r="D1316" s="693" t="s">
        <v>45</v>
      </c>
      <c r="E1316" s="694"/>
      <c r="F1316" s="693" t="s">
        <v>57</v>
      </c>
      <c r="G1316" s="694"/>
      <c r="H1316" s="693" t="s">
        <v>378</v>
      </c>
      <c r="I1316" s="694"/>
      <c r="J1316" s="693" t="s">
        <v>41</v>
      </c>
      <c r="K1316" s="694"/>
      <c r="L1316" s="697" t="s">
        <v>58</v>
      </c>
      <c r="M1316" s="698"/>
      <c r="N1316" s="697" t="s">
        <v>59</v>
      </c>
      <c r="O1316" s="698"/>
      <c r="P1316" s="697" t="s">
        <v>42</v>
      </c>
      <c r="Q1316" s="698"/>
      <c r="R1316" s="693" t="s">
        <v>46</v>
      </c>
      <c r="S1316" s="694"/>
      <c r="T1316" s="156" t="s">
        <v>1</v>
      </c>
      <c r="U1316" s="157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04"/>
      <c r="B1317" s="707"/>
      <c r="C1317" s="701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05"/>
      <c r="B1318" s="708"/>
      <c r="C1318" s="702"/>
      <c r="D1318" s="2" t="str">
        <f>IF(表示変換!$N$5="","",表示変換!$N$5)</f>
        <v>sec</v>
      </c>
      <c r="E1318" s="4" t="s">
        <v>7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7</v>
      </c>
      <c r="J1318" s="2" t="str">
        <f>IF(表示変換!$Q$5="","",表示変換!$Q$5)</f>
        <v>m</v>
      </c>
      <c r="K1318" s="4" t="s">
        <v>7</v>
      </c>
      <c r="L1318" s="2" t="str">
        <f>IF(表示変換!$R$5="","",表示変換!$R$5)</f>
        <v>cm</v>
      </c>
      <c r="M1318" s="4" t="s">
        <v>7</v>
      </c>
      <c r="N1318" s="2" t="str">
        <f>IF(表示変換!$S$5="","",表示変換!$S$5)</f>
        <v>m</v>
      </c>
      <c r="O1318" s="4" t="s">
        <v>7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8</v>
      </c>
      <c r="U1318" s="5" t="s">
        <v>9</v>
      </c>
      <c r="X1318" s="26" t="s">
        <v>16</v>
      </c>
      <c r="Y1318" s="26" t="s">
        <v>17</v>
      </c>
      <c r="Z1318" s="26" t="s">
        <v>211</v>
      </c>
      <c r="AA1318" s="26" t="s">
        <v>28</v>
      </c>
      <c r="AB1318" s="26" t="s">
        <v>73</v>
      </c>
      <c r="AC1318" s="26" t="s">
        <v>65</v>
      </c>
      <c r="AD1318" s="26" t="s">
        <v>246</v>
      </c>
      <c r="AE1318" s="11" t="s">
        <v>75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71"/>
      <c r="B1320" s="72"/>
      <c r="C1320" s="73"/>
      <c r="D1320" s="74"/>
      <c r="E1320" s="75"/>
      <c r="F1320" s="76"/>
      <c r="G1320" s="77"/>
      <c r="H1320" s="78"/>
      <c r="I1320" s="75"/>
      <c r="J1320" s="76"/>
      <c r="K1320" s="77"/>
      <c r="L1320" s="74"/>
      <c r="M1320" s="75"/>
      <c r="N1320" s="76"/>
      <c r="O1320" s="77"/>
      <c r="P1320" s="74"/>
      <c r="Q1320" s="75"/>
      <c r="R1320" s="72"/>
      <c r="S1320" s="77"/>
      <c r="T1320" s="78"/>
      <c r="U1320" s="77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9"/>
      <c r="B1321" s="72"/>
      <c r="C1321" s="77"/>
      <c r="D1321" s="76"/>
      <c r="E1321" s="77"/>
      <c r="F1321" s="76"/>
      <c r="G1321" s="77"/>
      <c r="H1321" s="72"/>
      <c r="I1321" s="77"/>
      <c r="J1321" s="76"/>
      <c r="K1321" s="77"/>
      <c r="L1321" s="76"/>
      <c r="M1321" s="77"/>
      <c r="N1321" s="76"/>
      <c r="O1321" s="77"/>
      <c r="P1321" s="76"/>
      <c r="Q1321" s="77"/>
      <c r="R1321" s="72"/>
      <c r="S1321" s="77"/>
      <c r="T1321" s="72"/>
      <c r="U1321" s="77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9"/>
      <c r="B1322" s="80"/>
      <c r="C1322" s="81"/>
      <c r="D1322" s="76"/>
      <c r="E1322" s="75"/>
      <c r="F1322" s="76"/>
      <c r="G1322" s="77"/>
      <c r="H1322" s="78"/>
      <c r="I1322" s="75"/>
      <c r="J1322" s="76"/>
      <c r="K1322" s="77"/>
      <c r="L1322" s="74"/>
      <c r="M1322" s="75"/>
      <c r="N1322" s="76"/>
      <c r="O1322" s="77"/>
      <c r="P1322" s="74"/>
      <c r="Q1322" s="75"/>
      <c r="R1322" s="72"/>
      <c r="S1322" s="77"/>
      <c r="T1322" s="78"/>
      <c r="U1322" s="77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71"/>
      <c r="B1323" s="72"/>
      <c r="C1323" s="73"/>
      <c r="D1323" s="74"/>
      <c r="E1323" s="75"/>
      <c r="F1323" s="76"/>
      <c r="G1323" s="77"/>
      <c r="H1323" s="78"/>
      <c r="I1323" s="75"/>
      <c r="J1323" s="76"/>
      <c r="K1323" s="77"/>
      <c r="L1323" s="74"/>
      <c r="M1323" s="75"/>
      <c r="N1323" s="76"/>
      <c r="O1323" s="77"/>
      <c r="P1323" s="74"/>
      <c r="Q1323" s="75"/>
      <c r="R1323" s="72"/>
      <c r="S1323" s="77"/>
      <c r="T1323" s="78"/>
      <c r="U1323" s="77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9"/>
      <c r="B1324" s="72"/>
      <c r="C1324" s="77"/>
      <c r="D1324" s="76"/>
      <c r="E1324" s="77"/>
      <c r="F1324" s="76"/>
      <c r="G1324" s="77"/>
      <c r="H1324" s="72"/>
      <c r="I1324" s="77"/>
      <c r="J1324" s="76"/>
      <c r="K1324" s="77"/>
      <c r="L1324" s="76"/>
      <c r="M1324" s="77"/>
      <c r="N1324" s="76"/>
      <c r="O1324" s="77"/>
      <c r="P1324" s="76"/>
      <c r="Q1324" s="77"/>
      <c r="R1324" s="72"/>
      <c r="S1324" s="77"/>
      <c r="T1324" s="72"/>
      <c r="U1324" s="77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79"/>
      <c r="B1325" s="80"/>
      <c r="C1325" s="81"/>
      <c r="D1325" s="76"/>
      <c r="E1325" s="75"/>
      <c r="F1325" s="76"/>
      <c r="G1325" s="77"/>
      <c r="H1325" s="78"/>
      <c r="I1325" s="75"/>
      <c r="J1325" s="76"/>
      <c r="K1325" s="77"/>
      <c r="L1325" s="74"/>
      <c r="M1325" s="75"/>
      <c r="N1325" s="76"/>
      <c r="O1325" s="77"/>
      <c r="P1325" s="74"/>
      <c r="Q1325" s="75"/>
      <c r="R1325" s="72"/>
      <c r="S1325" s="77"/>
      <c r="T1325" s="78"/>
      <c r="U1325" s="77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71"/>
      <c r="B1326" s="72"/>
      <c r="C1326" s="73"/>
      <c r="D1326" s="74"/>
      <c r="E1326" s="75"/>
      <c r="F1326" s="76"/>
      <c r="G1326" s="77"/>
      <c r="H1326" s="78"/>
      <c r="I1326" s="75"/>
      <c r="J1326" s="76"/>
      <c r="K1326" s="77"/>
      <c r="L1326" s="74"/>
      <c r="M1326" s="75"/>
      <c r="N1326" s="76"/>
      <c r="O1326" s="77"/>
      <c r="P1326" s="74"/>
      <c r="Q1326" s="75"/>
      <c r="R1326" s="72"/>
      <c r="S1326" s="77"/>
      <c r="T1326" s="78"/>
      <c r="U1326" s="77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79"/>
      <c r="B1327" s="80"/>
      <c r="C1327" s="81"/>
      <c r="D1327" s="76"/>
      <c r="E1327" s="75"/>
      <c r="F1327" s="76"/>
      <c r="G1327" s="77"/>
      <c r="H1327" s="78"/>
      <c r="I1327" s="75"/>
      <c r="J1327" s="76"/>
      <c r="K1327" s="77"/>
      <c r="L1327" s="74"/>
      <c r="M1327" s="75"/>
      <c r="N1327" s="76"/>
      <c r="O1327" s="77"/>
      <c r="P1327" s="74"/>
      <c r="Q1327" s="75"/>
      <c r="R1327" s="72"/>
      <c r="S1327" s="77"/>
      <c r="T1327" s="78"/>
      <c r="U1327" s="77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71"/>
      <c r="B1328" s="72"/>
      <c r="C1328" s="73"/>
      <c r="D1328" s="74"/>
      <c r="E1328" s="75"/>
      <c r="F1328" s="76"/>
      <c r="G1328" s="77"/>
      <c r="H1328" s="78"/>
      <c r="I1328" s="75"/>
      <c r="J1328" s="76"/>
      <c r="K1328" s="77"/>
      <c r="L1328" s="74"/>
      <c r="M1328" s="75"/>
      <c r="N1328" s="76"/>
      <c r="O1328" s="77"/>
      <c r="P1328" s="74"/>
      <c r="Q1328" s="75"/>
      <c r="R1328" s="72"/>
      <c r="S1328" s="77"/>
      <c r="T1328" s="78"/>
      <c r="U1328" s="77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24</v>
      </c>
      <c r="Y1332" s="12" t="s">
        <v>92</v>
      </c>
      <c r="Z1332" s="12" t="s">
        <v>25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5" t="s">
        <v>363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64" t="str">
        <f>IF(全体項目一覧_60!AN126="","",全体項目一覧_60!AN126)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686"/>
      <c r="B1350" s="687"/>
      <c r="C1350" s="687"/>
      <c r="D1350" s="687"/>
      <c r="E1350" s="687"/>
      <c r="F1350" s="687"/>
      <c r="G1350" s="687"/>
      <c r="H1350" s="687"/>
      <c r="I1350" s="687"/>
      <c r="J1350" s="687"/>
      <c r="K1350" s="688"/>
      <c r="L1350" s="12" t="s">
        <v>20</v>
      </c>
      <c r="M1350" s="709" t="s">
        <v>18</v>
      </c>
      <c r="N1350" s="709"/>
      <c r="O1350" s="709"/>
      <c r="P1350" s="709"/>
      <c r="Q1350" s="709"/>
      <c r="R1350" s="709"/>
      <c r="S1350" s="709"/>
      <c r="T1350" s="710" t="str">
        <f>$X$34</f>
        <v>バレーボール指数</v>
      </c>
      <c r="U1350" s="710"/>
      <c r="X1350" s="12"/>
      <c r="Y1350" s="150"/>
      <c r="Z1350" s="150"/>
      <c r="AA1350" s="150"/>
      <c r="AB1350" s="150"/>
      <c r="AC1350" s="150"/>
      <c r="AD1350" s="150"/>
      <c r="AE1350" s="150"/>
    </row>
    <row r="1351" spans="1:31">
      <c r="A1351" s="689"/>
      <c r="B1351" s="690"/>
      <c r="C1351" s="690"/>
      <c r="D1351" s="690"/>
      <c r="E1351" s="690"/>
      <c r="F1351" s="690"/>
      <c r="G1351" s="690"/>
      <c r="H1351" s="690"/>
      <c r="I1351" s="690"/>
      <c r="J1351" s="690"/>
      <c r="K1351" s="691"/>
      <c r="L1351" s="12" t="s">
        <v>20</v>
      </c>
      <c r="M1351" s="711" t="s">
        <v>19</v>
      </c>
      <c r="N1351" s="711"/>
      <c r="O1351" s="711"/>
      <c r="P1351" s="711"/>
      <c r="Q1351" s="711"/>
      <c r="R1351" s="711"/>
      <c r="S1351" s="711"/>
      <c r="T1351" s="712" t="str">
        <f>X1347</f>
        <v/>
      </c>
      <c r="U1351" s="713"/>
      <c r="X1351" s="12"/>
      <c r="Y1351" s="151"/>
      <c r="Z1351" s="151"/>
      <c r="AA1351" s="151"/>
      <c r="AB1351" s="151"/>
      <c r="AC1351" s="151"/>
      <c r="AD1351" s="151"/>
      <c r="AE1351" s="151"/>
    </row>
    <row r="1352" spans="1:31" ht="14.25">
      <c r="A1352" s="692" t="str">
        <f>$A$40</f>
        <v>フォーマット作成者　：　Komuro Consulting Group　小室匡史</v>
      </c>
      <c r="B1352" s="692"/>
      <c r="C1352" s="692"/>
      <c r="D1352" s="692"/>
      <c r="E1352" s="692"/>
      <c r="F1352" s="692"/>
      <c r="G1352" s="692"/>
      <c r="H1352" s="692"/>
      <c r="I1352" s="692"/>
      <c r="J1352" s="692"/>
      <c r="K1352" s="692"/>
      <c r="L1352" s="421" t="s">
        <v>20</v>
      </c>
      <c r="M1352" s="714" t="s">
        <v>104</v>
      </c>
      <c r="N1352" s="714"/>
      <c r="O1352" s="714"/>
      <c r="P1352" s="714"/>
      <c r="Q1352" s="714"/>
      <c r="R1352" s="714"/>
      <c r="S1352" s="714"/>
      <c r="T1352" s="713"/>
      <c r="U1352" s="713"/>
      <c r="X1352" s="12"/>
      <c r="Y1352" s="152"/>
      <c r="Z1352" s="152"/>
      <c r="AA1352" s="152"/>
      <c r="AB1352" s="152"/>
      <c r="AC1352" s="152"/>
      <c r="AD1352" s="152"/>
      <c r="AE1352" s="152"/>
    </row>
    <row r="1354" spans="1:31" ht="30" customHeight="1">
      <c r="A1354" s="699" t="str">
        <f>$A$1</f>
        <v>●●チームバレーボール体力指数　レーダーチャート</v>
      </c>
      <c r="B1354" s="699"/>
      <c r="C1354" s="699"/>
      <c r="D1354" s="699"/>
      <c r="E1354" s="699"/>
      <c r="F1354" s="699"/>
      <c r="G1354" s="699"/>
      <c r="H1354" s="699"/>
      <c r="I1354" s="699"/>
      <c r="J1354" s="699"/>
      <c r="K1354" s="699"/>
      <c r="L1354" s="699"/>
      <c r="M1354" s="699"/>
      <c r="N1354" s="699"/>
      <c r="O1354" s="699"/>
      <c r="P1354" s="699"/>
      <c r="Q1354" s="699"/>
      <c r="R1354" s="699"/>
      <c r="S1354" s="699"/>
      <c r="T1354" s="699"/>
      <c r="U1354" s="699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410" t="s">
        <v>10</v>
      </c>
      <c r="B1355" s="695" t="str">
        <f>IF(表示変換!B39="","",表示変換!B39)</f>
        <v/>
      </c>
      <c r="C1355" s="695"/>
      <c r="D1355" s="9"/>
      <c r="E1355" s="410" t="s">
        <v>11</v>
      </c>
      <c r="F1355" s="696" t="str">
        <f>IF(表示変換!I39="","",表示変換!I39)</f>
        <v/>
      </c>
      <c r="G1355" s="696"/>
      <c r="H1355" s="411" t="s">
        <v>265</v>
      </c>
      <c r="I1355" s="14"/>
      <c r="J1355" s="411" t="s">
        <v>13</v>
      </c>
      <c r="K1355" s="696" t="str">
        <f>IF(表示変換!J39="","",表示変換!J39)</f>
        <v/>
      </c>
      <c r="L1355" s="696"/>
      <c r="M1355" s="410" t="s">
        <v>247</v>
      </c>
      <c r="N1355" s="6"/>
      <c r="O1355" s="695" t="s">
        <v>332</v>
      </c>
      <c r="P1355" s="695"/>
      <c r="Q1355" s="695" t="str">
        <f>IF(表示変換!H39="","",表示変換!H39)</f>
        <v/>
      </c>
      <c r="R1355" s="695"/>
      <c r="S1355" s="715" t="str">
        <f>IF(入力!$C$4="","",入力!$C$4)</f>
        <v>2016.01.01</v>
      </c>
      <c r="T1355" s="715"/>
      <c r="U1355" s="9" t="s">
        <v>98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03" t="s">
        <v>5</v>
      </c>
      <c r="B1357" s="706" t="s">
        <v>333</v>
      </c>
      <c r="C1357" s="700" t="s">
        <v>0</v>
      </c>
      <c r="D1357" s="693" t="s">
        <v>45</v>
      </c>
      <c r="E1357" s="694"/>
      <c r="F1357" s="693" t="s">
        <v>334</v>
      </c>
      <c r="G1357" s="694"/>
      <c r="H1357" s="693" t="s">
        <v>378</v>
      </c>
      <c r="I1357" s="694"/>
      <c r="J1357" s="693" t="s">
        <v>41</v>
      </c>
      <c r="K1357" s="694"/>
      <c r="L1357" s="697" t="s">
        <v>335</v>
      </c>
      <c r="M1357" s="698"/>
      <c r="N1357" s="697" t="s">
        <v>336</v>
      </c>
      <c r="O1357" s="698"/>
      <c r="P1357" s="697" t="s">
        <v>42</v>
      </c>
      <c r="Q1357" s="698"/>
      <c r="R1357" s="693" t="s">
        <v>337</v>
      </c>
      <c r="S1357" s="694"/>
      <c r="T1357" s="156" t="s">
        <v>1</v>
      </c>
      <c r="U1357" s="157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04"/>
      <c r="B1358" s="707"/>
      <c r="C1358" s="701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05"/>
      <c r="B1359" s="708"/>
      <c r="C1359" s="702"/>
      <c r="D1359" s="2" t="str">
        <f>IF(表示変換!$N$5="","",表示変換!$N$5)</f>
        <v>sec</v>
      </c>
      <c r="E1359" s="4" t="s">
        <v>338</v>
      </c>
      <c r="F1359" s="2" t="str">
        <f>IF(表示変換!$O$5="","",表示変換!$O$5)</f>
        <v>sec</v>
      </c>
      <c r="G1359" s="4" t="s">
        <v>338</v>
      </c>
      <c r="H1359" s="2" t="str">
        <f>IF(表示変換!$P$5="","",表示変換!$P$5)</f>
        <v>m</v>
      </c>
      <c r="I1359" s="4" t="s">
        <v>338</v>
      </c>
      <c r="J1359" s="2" t="str">
        <f>IF(表示変換!$Q$5="","",表示変換!$Q$5)</f>
        <v>m</v>
      </c>
      <c r="K1359" s="4" t="s">
        <v>338</v>
      </c>
      <c r="L1359" s="2" t="str">
        <f>IF(表示変換!$R$5="","",表示変換!$R$5)</f>
        <v>cm</v>
      </c>
      <c r="M1359" s="4" t="s">
        <v>338</v>
      </c>
      <c r="N1359" s="2" t="str">
        <f>IF(表示変換!$S$5="","",表示変換!$S$5)</f>
        <v>m</v>
      </c>
      <c r="O1359" s="4" t="s">
        <v>255</v>
      </c>
      <c r="P1359" s="2" t="str">
        <f>IF(表示変換!$T$5="","",表示変換!$T$5)</f>
        <v>回</v>
      </c>
      <c r="Q1359" s="4" t="s">
        <v>338</v>
      </c>
      <c r="R1359" s="2" t="str">
        <f>IF(表示変換!$U$5="","",表示変換!$U$5)</f>
        <v>m</v>
      </c>
      <c r="S1359" s="4" t="s">
        <v>338</v>
      </c>
      <c r="T1359" s="2" t="s">
        <v>339</v>
      </c>
      <c r="U1359" s="5" t="s">
        <v>340</v>
      </c>
      <c r="X1359" s="26" t="s">
        <v>258</v>
      </c>
      <c r="Y1359" s="26" t="s">
        <v>341</v>
      </c>
      <c r="Z1359" s="26" t="s">
        <v>211</v>
      </c>
      <c r="AA1359" s="26" t="s">
        <v>28</v>
      </c>
      <c r="AB1359" s="26" t="s">
        <v>342</v>
      </c>
      <c r="AC1359" s="26" t="s">
        <v>65</v>
      </c>
      <c r="AD1359" s="26" t="s">
        <v>246</v>
      </c>
      <c r="AE1359" s="11" t="s">
        <v>343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W1360" s="19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71"/>
      <c r="B1361" s="72"/>
      <c r="C1361" s="73"/>
      <c r="D1361" s="74"/>
      <c r="E1361" s="75"/>
      <c r="F1361" s="76"/>
      <c r="G1361" s="77"/>
      <c r="H1361" s="78"/>
      <c r="I1361" s="75"/>
      <c r="J1361" s="76"/>
      <c r="K1361" s="77"/>
      <c r="L1361" s="74"/>
      <c r="M1361" s="75"/>
      <c r="N1361" s="76"/>
      <c r="O1361" s="77"/>
      <c r="P1361" s="74"/>
      <c r="Q1361" s="75"/>
      <c r="R1361" s="72"/>
      <c r="S1361" s="77"/>
      <c r="T1361" s="78"/>
      <c r="U1361" s="77"/>
      <c r="W1361" s="1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9"/>
      <c r="B1362" s="72"/>
      <c r="C1362" s="77"/>
      <c r="D1362" s="76"/>
      <c r="E1362" s="77"/>
      <c r="F1362" s="76"/>
      <c r="G1362" s="77"/>
      <c r="H1362" s="72"/>
      <c r="I1362" s="77"/>
      <c r="J1362" s="76"/>
      <c r="K1362" s="77"/>
      <c r="L1362" s="76"/>
      <c r="M1362" s="77"/>
      <c r="N1362" s="76"/>
      <c r="O1362" s="77"/>
      <c r="P1362" s="76"/>
      <c r="Q1362" s="77"/>
      <c r="R1362" s="72"/>
      <c r="S1362" s="77"/>
      <c r="T1362" s="72"/>
      <c r="U1362" s="77"/>
      <c r="W1362" s="19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9"/>
      <c r="B1363" s="80"/>
      <c r="C1363" s="81"/>
      <c r="D1363" s="76"/>
      <c r="E1363" s="75"/>
      <c r="F1363" s="76"/>
      <c r="G1363" s="77"/>
      <c r="H1363" s="78"/>
      <c r="I1363" s="75"/>
      <c r="J1363" s="76"/>
      <c r="K1363" s="77"/>
      <c r="L1363" s="74"/>
      <c r="M1363" s="75"/>
      <c r="N1363" s="76"/>
      <c r="O1363" s="77"/>
      <c r="P1363" s="74"/>
      <c r="Q1363" s="75"/>
      <c r="R1363" s="72"/>
      <c r="S1363" s="77"/>
      <c r="T1363" s="78"/>
      <c r="U1363" s="77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71"/>
      <c r="B1364" s="72"/>
      <c r="C1364" s="73"/>
      <c r="D1364" s="74"/>
      <c r="E1364" s="75"/>
      <c r="F1364" s="76"/>
      <c r="G1364" s="77"/>
      <c r="H1364" s="78"/>
      <c r="I1364" s="75"/>
      <c r="J1364" s="76"/>
      <c r="K1364" s="77"/>
      <c r="L1364" s="74"/>
      <c r="M1364" s="75"/>
      <c r="N1364" s="76"/>
      <c r="O1364" s="77"/>
      <c r="P1364" s="74"/>
      <c r="Q1364" s="75"/>
      <c r="R1364" s="72"/>
      <c r="S1364" s="77"/>
      <c r="T1364" s="78"/>
      <c r="U1364" s="77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9"/>
      <c r="B1365" s="72"/>
      <c r="C1365" s="77"/>
      <c r="D1365" s="76"/>
      <c r="E1365" s="77"/>
      <c r="F1365" s="76"/>
      <c r="G1365" s="77"/>
      <c r="H1365" s="72"/>
      <c r="I1365" s="77"/>
      <c r="J1365" s="76"/>
      <c r="K1365" s="77"/>
      <c r="L1365" s="76"/>
      <c r="M1365" s="77"/>
      <c r="N1365" s="76"/>
      <c r="O1365" s="77"/>
      <c r="P1365" s="76"/>
      <c r="Q1365" s="77"/>
      <c r="R1365" s="72"/>
      <c r="S1365" s="77"/>
      <c r="T1365" s="72"/>
      <c r="U1365" s="77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79"/>
      <c r="B1366" s="80"/>
      <c r="C1366" s="81"/>
      <c r="D1366" s="76"/>
      <c r="E1366" s="75"/>
      <c r="F1366" s="76"/>
      <c r="G1366" s="77"/>
      <c r="H1366" s="78"/>
      <c r="I1366" s="75"/>
      <c r="J1366" s="76"/>
      <c r="K1366" s="77"/>
      <c r="L1366" s="74"/>
      <c r="M1366" s="75"/>
      <c r="N1366" s="76"/>
      <c r="O1366" s="77"/>
      <c r="P1366" s="74"/>
      <c r="Q1366" s="75"/>
      <c r="R1366" s="72"/>
      <c r="S1366" s="77"/>
      <c r="T1366" s="78"/>
      <c r="U1366" s="77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71"/>
      <c r="B1367" s="72"/>
      <c r="C1367" s="73"/>
      <c r="D1367" s="74"/>
      <c r="E1367" s="75"/>
      <c r="F1367" s="76"/>
      <c r="G1367" s="77"/>
      <c r="H1367" s="78"/>
      <c r="I1367" s="75"/>
      <c r="J1367" s="76"/>
      <c r="K1367" s="77"/>
      <c r="L1367" s="74"/>
      <c r="M1367" s="75"/>
      <c r="N1367" s="76"/>
      <c r="O1367" s="77"/>
      <c r="P1367" s="74"/>
      <c r="Q1367" s="75"/>
      <c r="R1367" s="72"/>
      <c r="S1367" s="77"/>
      <c r="T1367" s="78"/>
      <c r="U1367" s="77"/>
      <c r="X1367" s="25"/>
      <c r="Y1367" s="25"/>
      <c r="Z1367" s="25"/>
      <c r="AA1367" s="25"/>
      <c r="AB1367" s="25"/>
      <c r="AC1367" s="25"/>
      <c r="AD1367" s="25"/>
      <c r="AE1367" s="25"/>
    </row>
    <row r="1368" spans="1:31">
      <c r="A1368" s="79"/>
      <c r="B1368" s="80"/>
      <c r="C1368" s="81"/>
      <c r="D1368" s="76"/>
      <c r="E1368" s="75"/>
      <c r="F1368" s="76"/>
      <c r="G1368" s="77"/>
      <c r="H1368" s="78"/>
      <c r="I1368" s="75"/>
      <c r="J1368" s="76"/>
      <c r="K1368" s="77"/>
      <c r="L1368" s="74"/>
      <c r="M1368" s="75"/>
      <c r="N1368" s="76"/>
      <c r="O1368" s="77"/>
      <c r="P1368" s="74"/>
      <c r="Q1368" s="75"/>
      <c r="R1368" s="72"/>
      <c r="S1368" s="77"/>
      <c r="T1368" s="78"/>
      <c r="U1368" s="77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71"/>
      <c r="B1369" s="72"/>
      <c r="C1369" s="73"/>
      <c r="D1369" s="74"/>
      <c r="E1369" s="75"/>
      <c r="F1369" s="76"/>
      <c r="G1369" s="77"/>
      <c r="H1369" s="78"/>
      <c r="I1369" s="75"/>
      <c r="J1369" s="76"/>
      <c r="K1369" s="77"/>
      <c r="L1369" s="74"/>
      <c r="M1369" s="75"/>
      <c r="N1369" s="76"/>
      <c r="O1369" s="77"/>
      <c r="P1369" s="74"/>
      <c r="Q1369" s="75"/>
      <c r="R1369" s="72"/>
      <c r="S1369" s="77"/>
      <c r="T1369" s="78"/>
      <c r="U1369" s="77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24</v>
      </c>
      <c r="Y1373" s="12" t="s">
        <v>344</v>
      </c>
      <c r="Z1373" s="12" t="s">
        <v>25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5" t="s">
        <v>363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64" t="str">
        <f>IF(全体項目一覧_60!AN127="","",全体項目一覧_60!AN127)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686"/>
      <c r="B1391" s="687"/>
      <c r="C1391" s="687"/>
      <c r="D1391" s="687"/>
      <c r="E1391" s="687"/>
      <c r="F1391" s="687"/>
      <c r="G1391" s="687"/>
      <c r="H1391" s="687"/>
      <c r="I1391" s="687"/>
      <c r="J1391" s="687"/>
      <c r="K1391" s="688"/>
      <c r="L1391" s="12" t="s">
        <v>20</v>
      </c>
      <c r="M1391" s="709" t="s">
        <v>18</v>
      </c>
      <c r="N1391" s="709"/>
      <c r="O1391" s="709"/>
      <c r="P1391" s="709"/>
      <c r="Q1391" s="709"/>
      <c r="R1391" s="709"/>
      <c r="S1391" s="709"/>
      <c r="T1391" s="710" t="str">
        <f>$X$34</f>
        <v>バレーボール指数</v>
      </c>
      <c r="U1391" s="710"/>
      <c r="X1391" s="12"/>
      <c r="Y1391" s="150"/>
      <c r="Z1391" s="150"/>
      <c r="AA1391" s="150"/>
      <c r="AB1391" s="150"/>
      <c r="AC1391" s="150"/>
      <c r="AD1391" s="150"/>
      <c r="AE1391" s="150"/>
    </row>
    <row r="1392" spans="1:31">
      <c r="A1392" s="689"/>
      <c r="B1392" s="690"/>
      <c r="C1392" s="690"/>
      <c r="D1392" s="690"/>
      <c r="E1392" s="690"/>
      <c r="F1392" s="690"/>
      <c r="G1392" s="690"/>
      <c r="H1392" s="690"/>
      <c r="I1392" s="690"/>
      <c r="J1392" s="690"/>
      <c r="K1392" s="691"/>
      <c r="L1392" s="12" t="s">
        <v>20</v>
      </c>
      <c r="M1392" s="711" t="s">
        <v>19</v>
      </c>
      <c r="N1392" s="711"/>
      <c r="O1392" s="711"/>
      <c r="P1392" s="711"/>
      <c r="Q1392" s="711"/>
      <c r="R1392" s="711"/>
      <c r="S1392" s="711"/>
      <c r="T1392" s="712" t="str">
        <f>X1388</f>
        <v/>
      </c>
      <c r="U1392" s="713"/>
      <c r="X1392" s="12"/>
      <c r="Y1392" s="151"/>
      <c r="Z1392" s="151"/>
      <c r="AA1392" s="151"/>
      <c r="AB1392" s="151"/>
      <c r="AC1392" s="151"/>
      <c r="AD1392" s="151"/>
      <c r="AE1392" s="151"/>
    </row>
    <row r="1393" spans="1:31" ht="14.25">
      <c r="A1393" s="692" t="str">
        <f>$A$40</f>
        <v>フォーマット作成者　：　Komuro Consulting Group　小室匡史</v>
      </c>
      <c r="B1393" s="692"/>
      <c r="C1393" s="692"/>
      <c r="D1393" s="692"/>
      <c r="E1393" s="692"/>
      <c r="F1393" s="692"/>
      <c r="G1393" s="692"/>
      <c r="H1393" s="692"/>
      <c r="I1393" s="692"/>
      <c r="J1393" s="692"/>
      <c r="K1393" s="692"/>
      <c r="L1393" s="421" t="s">
        <v>20</v>
      </c>
      <c r="M1393" s="714" t="s">
        <v>104</v>
      </c>
      <c r="N1393" s="714"/>
      <c r="O1393" s="714"/>
      <c r="P1393" s="714"/>
      <c r="Q1393" s="714"/>
      <c r="R1393" s="714"/>
      <c r="S1393" s="714"/>
      <c r="T1393" s="713"/>
      <c r="U1393" s="713"/>
      <c r="X1393" s="12"/>
      <c r="Y1393" s="152"/>
      <c r="Z1393" s="152"/>
      <c r="AA1393" s="152"/>
      <c r="AB1393" s="152"/>
      <c r="AC1393" s="152"/>
      <c r="AD1393" s="152"/>
      <c r="AE1393" s="152"/>
    </row>
    <row r="1395" spans="1:31" ht="30" customHeight="1">
      <c r="A1395" s="699" t="str">
        <f>$A$1</f>
        <v>●●チームバレーボール体力指数　レーダーチャート</v>
      </c>
      <c r="B1395" s="699"/>
      <c r="C1395" s="699"/>
      <c r="D1395" s="699"/>
      <c r="E1395" s="699"/>
      <c r="F1395" s="699"/>
      <c r="G1395" s="699"/>
      <c r="H1395" s="699"/>
      <c r="I1395" s="699"/>
      <c r="J1395" s="699"/>
      <c r="K1395" s="699"/>
      <c r="L1395" s="699"/>
      <c r="M1395" s="699"/>
      <c r="N1395" s="699"/>
      <c r="O1395" s="699"/>
      <c r="P1395" s="699"/>
      <c r="Q1395" s="699"/>
      <c r="R1395" s="699"/>
      <c r="S1395" s="699"/>
      <c r="T1395" s="699"/>
      <c r="U1395" s="699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404" t="s">
        <v>10</v>
      </c>
      <c r="B1396" s="695" t="str">
        <f>IF(表示変換!B40="","",表示変換!B40)</f>
        <v/>
      </c>
      <c r="C1396" s="695"/>
      <c r="D1396" s="9"/>
      <c r="E1396" s="404" t="s">
        <v>11</v>
      </c>
      <c r="F1396" s="696" t="str">
        <f>IF(表示変換!I40="","",表示変換!I40)</f>
        <v/>
      </c>
      <c r="G1396" s="696"/>
      <c r="H1396" s="405" t="s">
        <v>12</v>
      </c>
      <c r="I1396" s="14"/>
      <c r="J1396" s="405" t="s">
        <v>13</v>
      </c>
      <c r="K1396" s="696" t="str">
        <f>IF(表示変換!J40="","",表示変換!J40)</f>
        <v/>
      </c>
      <c r="L1396" s="696"/>
      <c r="M1396" s="404" t="s">
        <v>14</v>
      </c>
      <c r="N1396" s="6"/>
      <c r="O1396" s="695" t="s">
        <v>15</v>
      </c>
      <c r="P1396" s="695"/>
      <c r="Q1396" s="695" t="str">
        <f>IF(表示変換!H40="","",表示変換!H40)</f>
        <v/>
      </c>
      <c r="R1396" s="695"/>
      <c r="S1396" s="715" t="str">
        <f>IF(入力!$C$4="","",入力!$C$4)</f>
        <v>2016.01.01</v>
      </c>
      <c r="T1396" s="715"/>
      <c r="U1396" s="9" t="s">
        <v>98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03" t="s">
        <v>5</v>
      </c>
      <c r="B1398" s="706" t="s">
        <v>6</v>
      </c>
      <c r="C1398" s="700" t="s">
        <v>0</v>
      </c>
      <c r="D1398" s="693" t="s">
        <v>45</v>
      </c>
      <c r="E1398" s="694"/>
      <c r="F1398" s="693" t="s">
        <v>57</v>
      </c>
      <c r="G1398" s="694"/>
      <c r="H1398" s="693" t="s">
        <v>378</v>
      </c>
      <c r="I1398" s="694"/>
      <c r="J1398" s="693" t="s">
        <v>41</v>
      </c>
      <c r="K1398" s="694"/>
      <c r="L1398" s="697" t="s">
        <v>58</v>
      </c>
      <c r="M1398" s="698"/>
      <c r="N1398" s="697" t="s">
        <v>59</v>
      </c>
      <c r="O1398" s="698"/>
      <c r="P1398" s="697" t="s">
        <v>42</v>
      </c>
      <c r="Q1398" s="698"/>
      <c r="R1398" s="693" t="s">
        <v>46</v>
      </c>
      <c r="S1398" s="694"/>
      <c r="T1398" s="156" t="s">
        <v>1</v>
      </c>
      <c r="U1398" s="157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04"/>
      <c r="B1399" s="707"/>
      <c r="C1399" s="701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05"/>
      <c r="B1400" s="708"/>
      <c r="C1400" s="702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211</v>
      </c>
      <c r="AA1400" s="26" t="s">
        <v>28</v>
      </c>
      <c r="AB1400" s="26" t="s">
        <v>73</v>
      </c>
      <c r="AC1400" s="26" t="s">
        <v>65</v>
      </c>
      <c r="AD1400" s="26" t="s">
        <v>246</v>
      </c>
      <c r="AE1400" s="11" t="s">
        <v>75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71"/>
      <c r="B1402" s="72"/>
      <c r="C1402" s="73"/>
      <c r="D1402" s="74"/>
      <c r="E1402" s="75"/>
      <c r="F1402" s="76"/>
      <c r="G1402" s="77"/>
      <c r="H1402" s="78"/>
      <c r="I1402" s="75"/>
      <c r="J1402" s="76"/>
      <c r="K1402" s="77"/>
      <c r="L1402" s="74"/>
      <c r="M1402" s="75"/>
      <c r="N1402" s="76"/>
      <c r="O1402" s="77"/>
      <c r="P1402" s="74"/>
      <c r="Q1402" s="75"/>
      <c r="R1402" s="72"/>
      <c r="S1402" s="77"/>
      <c r="T1402" s="78"/>
      <c r="U1402" s="77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9"/>
      <c r="B1403" s="72"/>
      <c r="C1403" s="77"/>
      <c r="D1403" s="76"/>
      <c r="E1403" s="77"/>
      <c r="F1403" s="76"/>
      <c r="G1403" s="77"/>
      <c r="H1403" s="72"/>
      <c r="I1403" s="77"/>
      <c r="J1403" s="76"/>
      <c r="K1403" s="77"/>
      <c r="L1403" s="76"/>
      <c r="M1403" s="77"/>
      <c r="N1403" s="76"/>
      <c r="O1403" s="77"/>
      <c r="P1403" s="76"/>
      <c r="Q1403" s="77"/>
      <c r="R1403" s="72"/>
      <c r="S1403" s="77"/>
      <c r="T1403" s="72"/>
      <c r="U1403" s="77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9"/>
      <c r="B1404" s="80"/>
      <c r="C1404" s="81"/>
      <c r="D1404" s="76"/>
      <c r="E1404" s="75"/>
      <c r="F1404" s="76"/>
      <c r="G1404" s="77"/>
      <c r="H1404" s="78"/>
      <c r="I1404" s="75"/>
      <c r="J1404" s="76"/>
      <c r="K1404" s="77"/>
      <c r="L1404" s="74"/>
      <c r="M1404" s="75"/>
      <c r="N1404" s="76"/>
      <c r="O1404" s="77"/>
      <c r="P1404" s="74"/>
      <c r="Q1404" s="75"/>
      <c r="R1404" s="72"/>
      <c r="S1404" s="77"/>
      <c r="T1404" s="78"/>
      <c r="U1404" s="77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71"/>
      <c r="B1405" s="72"/>
      <c r="C1405" s="73"/>
      <c r="D1405" s="74"/>
      <c r="E1405" s="75"/>
      <c r="F1405" s="76"/>
      <c r="G1405" s="77"/>
      <c r="H1405" s="78"/>
      <c r="I1405" s="75"/>
      <c r="J1405" s="76"/>
      <c r="K1405" s="77"/>
      <c r="L1405" s="74"/>
      <c r="M1405" s="75"/>
      <c r="N1405" s="76"/>
      <c r="O1405" s="77"/>
      <c r="P1405" s="74"/>
      <c r="Q1405" s="75"/>
      <c r="R1405" s="72"/>
      <c r="S1405" s="77"/>
      <c r="T1405" s="78"/>
      <c r="U1405" s="77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9"/>
      <c r="B1406" s="72"/>
      <c r="C1406" s="77"/>
      <c r="D1406" s="76"/>
      <c r="E1406" s="77"/>
      <c r="F1406" s="76"/>
      <c r="G1406" s="77"/>
      <c r="H1406" s="72"/>
      <c r="I1406" s="77"/>
      <c r="J1406" s="76"/>
      <c r="K1406" s="77"/>
      <c r="L1406" s="76"/>
      <c r="M1406" s="77"/>
      <c r="N1406" s="76"/>
      <c r="O1406" s="77"/>
      <c r="P1406" s="76"/>
      <c r="Q1406" s="77"/>
      <c r="R1406" s="72"/>
      <c r="S1406" s="77"/>
      <c r="T1406" s="72"/>
      <c r="U1406" s="77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79"/>
      <c r="B1407" s="80"/>
      <c r="C1407" s="81"/>
      <c r="D1407" s="76"/>
      <c r="E1407" s="75"/>
      <c r="F1407" s="76"/>
      <c r="G1407" s="77"/>
      <c r="H1407" s="78"/>
      <c r="I1407" s="75"/>
      <c r="J1407" s="76"/>
      <c r="K1407" s="77"/>
      <c r="L1407" s="74"/>
      <c r="M1407" s="75"/>
      <c r="N1407" s="76"/>
      <c r="O1407" s="77"/>
      <c r="P1407" s="74"/>
      <c r="Q1407" s="75"/>
      <c r="R1407" s="72"/>
      <c r="S1407" s="77"/>
      <c r="T1407" s="78"/>
      <c r="U1407" s="77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71"/>
      <c r="B1408" s="72"/>
      <c r="C1408" s="73"/>
      <c r="D1408" s="74"/>
      <c r="E1408" s="75"/>
      <c r="F1408" s="76"/>
      <c r="G1408" s="77"/>
      <c r="H1408" s="78"/>
      <c r="I1408" s="75"/>
      <c r="J1408" s="76"/>
      <c r="K1408" s="77"/>
      <c r="L1408" s="74"/>
      <c r="M1408" s="75"/>
      <c r="N1408" s="76"/>
      <c r="O1408" s="77"/>
      <c r="P1408" s="74"/>
      <c r="Q1408" s="75"/>
      <c r="R1408" s="72"/>
      <c r="S1408" s="77"/>
      <c r="T1408" s="78"/>
      <c r="U1408" s="77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79"/>
      <c r="B1409" s="80"/>
      <c r="C1409" s="81"/>
      <c r="D1409" s="76"/>
      <c r="E1409" s="75"/>
      <c r="F1409" s="76"/>
      <c r="G1409" s="77"/>
      <c r="H1409" s="78"/>
      <c r="I1409" s="75"/>
      <c r="J1409" s="76"/>
      <c r="K1409" s="77"/>
      <c r="L1409" s="74"/>
      <c r="M1409" s="75"/>
      <c r="N1409" s="76"/>
      <c r="O1409" s="77"/>
      <c r="P1409" s="74"/>
      <c r="Q1409" s="75"/>
      <c r="R1409" s="72"/>
      <c r="S1409" s="77"/>
      <c r="T1409" s="78"/>
      <c r="U1409" s="77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71"/>
      <c r="B1410" s="72"/>
      <c r="C1410" s="73"/>
      <c r="D1410" s="74"/>
      <c r="E1410" s="75"/>
      <c r="F1410" s="76"/>
      <c r="G1410" s="77"/>
      <c r="H1410" s="78"/>
      <c r="I1410" s="75"/>
      <c r="J1410" s="76"/>
      <c r="K1410" s="77"/>
      <c r="L1410" s="74"/>
      <c r="M1410" s="75"/>
      <c r="N1410" s="76"/>
      <c r="O1410" s="77"/>
      <c r="P1410" s="74"/>
      <c r="Q1410" s="75"/>
      <c r="R1410" s="72"/>
      <c r="S1410" s="77"/>
      <c r="T1410" s="78"/>
      <c r="U1410" s="77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24</v>
      </c>
      <c r="Y1414" s="12" t="s">
        <v>92</v>
      </c>
      <c r="Z1414" s="12" t="s">
        <v>25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5" t="s">
        <v>363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64" t="str">
        <f>IF(全体項目一覧_60!AN128="","",全体項目一覧_60!AN128)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686"/>
      <c r="B1432" s="687"/>
      <c r="C1432" s="687"/>
      <c r="D1432" s="687"/>
      <c r="E1432" s="687"/>
      <c r="F1432" s="687"/>
      <c r="G1432" s="687"/>
      <c r="H1432" s="687"/>
      <c r="I1432" s="687"/>
      <c r="J1432" s="687"/>
      <c r="K1432" s="688"/>
      <c r="L1432" s="12" t="s">
        <v>20</v>
      </c>
      <c r="M1432" s="709" t="s">
        <v>18</v>
      </c>
      <c r="N1432" s="709"/>
      <c r="O1432" s="709"/>
      <c r="P1432" s="709"/>
      <c r="Q1432" s="709"/>
      <c r="R1432" s="709"/>
      <c r="S1432" s="709"/>
      <c r="T1432" s="710" t="str">
        <f>$X$34</f>
        <v>バレーボール指数</v>
      </c>
      <c r="U1432" s="710"/>
      <c r="X1432" s="12"/>
      <c r="Y1432" s="150"/>
      <c r="Z1432" s="150"/>
      <c r="AA1432" s="150"/>
      <c r="AB1432" s="150"/>
      <c r="AC1432" s="150"/>
      <c r="AD1432" s="150"/>
      <c r="AE1432" s="150"/>
    </row>
    <row r="1433" spans="1:31">
      <c r="A1433" s="689"/>
      <c r="B1433" s="690"/>
      <c r="C1433" s="690"/>
      <c r="D1433" s="690"/>
      <c r="E1433" s="690"/>
      <c r="F1433" s="690"/>
      <c r="G1433" s="690"/>
      <c r="H1433" s="690"/>
      <c r="I1433" s="690"/>
      <c r="J1433" s="690"/>
      <c r="K1433" s="691"/>
      <c r="L1433" s="12" t="s">
        <v>20</v>
      </c>
      <c r="M1433" s="711" t="s">
        <v>19</v>
      </c>
      <c r="N1433" s="711"/>
      <c r="O1433" s="711"/>
      <c r="P1433" s="711"/>
      <c r="Q1433" s="711"/>
      <c r="R1433" s="711"/>
      <c r="S1433" s="711"/>
      <c r="T1433" s="712" t="str">
        <f>X1429</f>
        <v/>
      </c>
      <c r="U1433" s="713"/>
      <c r="X1433" s="12"/>
      <c r="Y1433" s="151"/>
      <c r="Z1433" s="151"/>
      <c r="AA1433" s="151"/>
      <c r="AB1433" s="151"/>
      <c r="AC1433" s="151"/>
      <c r="AD1433" s="151"/>
      <c r="AE1433" s="151"/>
    </row>
    <row r="1434" spans="1:31" ht="14.25">
      <c r="A1434" s="692" t="str">
        <f>$A$40</f>
        <v>フォーマット作成者　：　Komuro Consulting Group　小室匡史</v>
      </c>
      <c r="B1434" s="692"/>
      <c r="C1434" s="692"/>
      <c r="D1434" s="692"/>
      <c r="E1434" s="692"/>
      <c r="F1434" s="692"/>
      <c r="G1434" s="692"/>
      <c r="H1434" s="692"/>
      <c r="I1434" s="692"/>
      <c r="J1434" s="692"/>
      <c r="K1434" s="692"/>
      <c r="L1434" s="421" t="s">
        <v>20</v>
      </c>
      <c r="M1434" s="714" t="s">
        <v>104</v>
      </c>
      <c r="N1434" s="714"/>
      <c r="O1434" s="714"/>
      <c r="P1434" s="714"/>
      <c r="Q1434" s="714"/>
      <c r="R1434" s="714"/>
      <c r="S1434" s="714"/>
      <c r="T1434" s="713"/>
      <c r="U1434" s="713"/>
      <c r="X1434" s="12"/>
      <c r="Y1434" s="152"/>
      <c r="Z1434" s="152"/>
      <c r="AA1434" s="152"/>
      <c r="AB1434" s="152"/>
      <c r="AC1434" s="152"/>
      <c r="AD1434" s="152"/>
      <c r="AE1434" s="152"/>
    </row>
    <row r="1436" spans="1:31" ht="30" customHeight="1">
      <c r="A1436" s="699" t="str">
        <f>$A$1</f>
        <v>●●チームバレーボール体力指数　レーダーチャート</v>
      </c>
      <c r="B1436" s="699"/>
      <c r="C1436" s="699"/>
      <c r="D1436" s="699"/>
      <c r="E1436" s="699"/>
      <c r="F1436" s="699"/>
      <c r="G1436" s="699"/>
      <c r="H1436" s="699"/>
      <c r="I1436" s="699"/>
      <c r="J1436" s="699"/>
      <c r="K1436" s="699"/>
      <c r="L1436" s="699"/>
      <c r="M1436" s="699"/>
      <c r="N1436" s="699"/>
      <c r="O1436" s="699"/>
      <c r="P1436" s="699"/>
      <c r="Q1436" s="699"/>
      <c r="R1436" s="699"/>
      <c r="S1436" s="699"/>
      <c r="T1436" s="699"/>
      <c r="U1436" s="699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406" t="s">
        <v>10</v>
      </c>
      <c r="B1437" s="695" t="str">
        <f>IF(表示変換!B41="","",表示変換!B41)</f>
        <v/>
      </c>
      <c r="C1437" s="695"/>
      <c r="D1437" s="9"/>
      <c r="E1437" s="406" t="s">
        <v>11</v>
      </c>
      <c r="F1437" s="696" t="str">
        <f>IF(表示変換!I41="","",表示変換!I41)</f>
        <v/>
      </c>
      <c r="G1437" s="696"/>
      <c r="H1437" s="407" t="s">
        <v>12</v>
      </c>
      <c r="I1437" s="14"/>
      <c r="J1437" s="407" t="s">
        <v>13</v>
      </c>
      <c r="K1437" s="696" t="str">
        <f>IF(表示変換!J41="","",表示変換!J41)</f>
        <v/>
      </c>
      <c r="L1437" s="696"/>
      <c r="M1437" s="406" t="s">
        <v>247</v>
      </c>
      <c r="N1437" s="6"/>
      <c r="O1437" s="695" t="s">
        <v>248</v>
      </c>
      <c r="P1437" s="695"/>
      <c r="Q1437" s="695" t="str">
        <f>IF(表示変換!H41="","",表示変換!H41)</f>
        <v/>
      </c>
      <c r="R1437" s="695"/>
      <c r="S1437" s="715" t="str">
        <f>IF(入力!$C$4="","",入力!$C$4)</f>
        <v>2016.01.01</v>
      </c>
      <c r="T1437" s="715"/>
      <c r="U1437" s="9" t="s">
        <v>98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03" t="s">
        <v>5</v>
      </c>
      <c r="B1439" s="706" t="s">
        <v>249</v>
      </c>
      <c r="C1439" s="700" t="s">
        <v>0</v>
      </c>
      <c r="D1439" s="693" t="s">
        <v>250</v>
      </c>
      <c r="E1439" s="694"/>
      <c r="F1439" s="693" t="s">
        <v>251</v>
      </c>
      <c r="G1439" s="694"/>
      <c r="H1439" s="693" t="s">
        <v>378</v>
      </c>
      <c r="I1439" s="694"/>
      <c r="J1439" s="693" t="s">
        <v>41</v>
      </c>
      <c r="K1439" s="694"/>
      <c r="L1439" s="697" t="s">
        <v>252</v>
      </c>
      <c r="M1439" s="698"/>
      <c r="N1439" s="697" t="s">
        <v>253</v>
      </c>
      <c r="O1439" s="698"/>
      <c r="P1439" s="697" t="s">
        <v>42</v>
      </c>
      <c r="Q1439" s="698"/>
      <c r="R1439" s="693" t="s">
        <v>254</v>
      </c>
      <c r="S1439" s="694"/>
      <c r="T1439" s="156" t="s">
        <v>1</v>
      </c>
      <c r="U1439" s="157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04"/>
      <c r="B1440" s="707"/>
      <c r="C1440" s="701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05"/>
      <c r="B1441" s="708"/>
      <c r="C1441" s="702"/>
      <c r="D1441" s="2" t="str">
        <f>IF(表示変換!$N$5="","",表示変換!$N$5)</f>
        <v>sec</v>
      </c>
      <c r="E1441" s="4" t="s">
        <v>255</v>
      </c>
      <c r="F1441" s="2" t="str">
        <f>IF(表示変換!$O$5="","",表示変換!$O$5)</f>
        <v>sec</v>
      </c>
      <c r="G1441" s="4" t="s">
        <v>255</v>
      </c>
      <c r="H1441" s="2" t="str">
        <f>IF(表示変換!$P$5="","",表示変換!$P$5)</f>
        <v>m</v>
      </c>
      <c r="I1441" s="4" t="s">
        <v>255</v>
      </c>
      <c r="J1441" s="2" t="str">
        <f>IF(表示変換!$Q$5="","",表示変換!$Q$5)</f>
        <v>m</v>
      </c>
      <c r="K1441" s="4" t="s">
        <v>255</v>
      </c>
      <c r="L1441" s="2" t="str">
        <f>IF(表示変換!$R$5="","",表示変換!$R$5)</f>
        <v>cm</v>
      </c>
      <c r="M1441" s="4" t="s">
        <v>255</v>
      </c>
      <c r="N1441" s="2" t="str">
        <f>IF(表示変換!$S$5="","",表示変換!$S$5)</f>
        <v>m</v>
      </c>
      <c r="O1441" s="4" t="s">
        <v>255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256</v>
      </c>
      <c r="U1441" s="5" t="s">
        <v>257</v>
      </c>
      <c r="X1441" s="26" t="s">
        <v>258</v>
      </c>
      <c r="Y1441" s="26" t="s">
        <v>259</v>
      </c>
      <c r="Z1441" s="26" t="s">
        <v>211</v>
      </c>
      <c r="AA1441" s="26" t="s">
        <v>28</v>
      </c>
      <c r="AB1441" s="26" t="s">
        <v>260</v>
      </c>
      <c r="AC1441" s="26" t="s">
        <v>261</v>
      </c>
      <c r="AD1441" s="26" t="s">
        <v>262</v>
      </c>
      <c r="AE1441" s="11" t="s">
        <v>263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71"/>
      <c r="B1443" s="72"/>
      <c r="C1443" s="73"/>
      <c r="D1443" s="74"/>
      <c r="E1443" s="75"/>
      <c r="F1443" s="76"/>
      <c r="G1443" s="77"/>
      <c r="H1443" s="78"/>
      <c r="I1443" s="75"/>
      <c r="J1443" s="76"/>
      <c r="K1443" s="77"/>
      <c r="L1443" s="74"/>
      <c r="M1443" s="75"/>
      <c r="N1443" s="76"/>
      <c r="O1443" s="77"/>
      <c r="P1443" s="74"/>
      <c r="Q1443" s="75"/>
      <c r="R1443" s="72"/>
      <c r="S1443" s="77"/>
      <c r="T1443" s="78"/>
      <c r="U1443" s="77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9"/>
      <c r="B1444" s="72"/>
      <c r="C1444" s="77"/>
      <c r="D1444" s="76"/>
      <c r="E1444" s="77"/>
      <c r="F1444" s="76"/>
      <c r="G1444" s="77"/>
      <c r="H1444" s="72"/>
      <c r="I1444" s="77"/>
      <c r="J1444" s="76"/>
      <c r="K1444" s="77"/>
      <c r="L1444" s="76"/>
      <c r="M1444" s="77"/>
      <c r="N1444" s="76"/>
      <c r="O1444" s="77"/>
      <c r="P1444" s="76"/>
      <c r="Q1444" s="77"/>
      <c r="R1444" s="72"/>
      <c r="S1444" s="77"/>
      <c r="T1444" s="72"/>
      <c r="U1444" s="77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9"/>
      <c r="B1445" s="80"/>
      <c r="C1445" s="81"/>
      <c r="D1445" s="76"/>
      <c r="E1445" s="75"/>
      <c r="F1445" s="76"/>
      <c r="G1445" s="77"/>
      <c r="H1445" s="78"/>
      <c r="I1445" s="75"/>
      <c r="J1445" s="76"/>
      <c r="K1445" s="77"/>
      <c r="L1445" s="74"/>
      <c r="M1445" s="75"/>
      <c r="N1445" s="76"/>
      <c r="O1445" s="77"/>
      <c r="P1445" s="74"/>
      <c r="Q1445" s="75"/>
      <c r="R1445" s="72"/>
      <c r="S1445" s="77"/>
      <c r="T1445" s="78"/>
      <c r="U1445" s="77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71"/>
      <c r="B1446" s="72"/>
      <c r="C1446" s="73"/>
      <c r="D1446" s="74"/>
      <c r="E1446" s="75"/>
      <c r="F1446" s="76"/>
      <c r="G1446" s="77"/>
      <c r="H1446" s="78"/>
      <c r="I1446" s="75"/>
      <c r="J1446" s="76"/>
      <c r="K1446" s="77"/>
      <c r="L1446" s="74"/>
      <c r="M1446" s="75"/>
      <c r="N1446" s="76"/>
      <c r="O1446" s="77"/>
      <c r="P1446" s="74"/>
      <c r="Q1446" s="75"/>
      <c r="R1446" s="72"/>
      <c r="S1446" s="77"/>
      <c r="T1446" s="78"/>
      <c r="U1446" s="77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9"/>
      <c r="B1447" s="72"/>
      <c r="C1447" s="77"/>
      <c r="D1447" s="76"/>
      <c r="E1447" s="77"/>
      <c r="F1447" s="76"/>
      <c r="G1447" s="77"/>
      <c r="H1447" s="72"/>
      <c r="I1447" s="77"/>
      <c r="J1447" s="76"/>
      <c r="K1447" s="77"/>
      <c r="L1447" s="76"/>
      <c r="M1447" s="77"/>
      <c r="N1447" s="76"/>
      <c r="O1447" s="77"/>
      <c r="P1447" s="76"/>
      <c r="Q1447" s="77"/>
      <c r="R1447" s="72"/>
      <c r="S1447" s="77"/>
      <c r="T1447" s="72"/>
      <c r="U1447" s="77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79"/>
      <c r="B1448" s="80"/>
      <c r="C1448" s="81"/>
      <c r="D1448" s="76"/>
      <c r="E1448" s="75"/>
      <c r="F1448" s="76"/>
      <c r="G1448" s="77"/>
      <c r="H1448" s="78"/>
      <c r="I1448" s="75"/>
      <c r="J1448" s="76"/>
      <c r="K1448" s="77"/>
      <c r="L1448" s="74"/>
      <c r="M1448" s="75"/>
      <c r="N1448" s="76"/>
      <c r="O1448" s="77"/>
      <c r="P1448" s="74"/>
      <c r="Q1448" s="75"/>
      <c r="R1448" s="72"/>
      <c r="S1448" s="77"/>
      <c r="T1448" s="78"/>
      <c r="U1448" s="77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71"/>
      <c r="B1449" s="72"/>
      <c r="C1449" s="73"/>
      <c r="D1449" s="74"/>
      <c r="E1449" s="75"/>
      <c r="F1449" s="76"/>
      <c r="G1449" s="77"/>
      <c r="H1449" s="78"/>
      <c r="I1449" s="75"/>
      <c r="J1449" s="76"/>
      <c r="K1449" s="77"/>
      <c r="L1449" s="74"/>
      <c r="M1449" s="75"/>
      <c r="N1449" s="76"/>
      <c r="O1449" s="77"/>
      <c r="P1449" s="74"/>
      <c r="Q1449" s="75"/>
      <c r="R1449" s="72"/>
      <c r="S1449" s="77"/>
      <c r="T1449" s="78"/>
      <c r="U1449" s="77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79"/>
      <c r="B1450" s="80"/>
      <c r="C1450" s="81"/>
      <c r="D1450" s="76"/>
      <c r="E1450" s="75"/>
      <c r="F1450" s="76"/>
      <c r="G1450" s="77"/>
      <c r="H1450" s="78"/>
      <c r="I1450" s="75"/>
      <c r="J1450" s="76"/>
      <c r="K1450" s="77"/>
      <c r="L1450" s="74"/>
      <c r="M1450" s="75"/>
      <c r="N1450" s="76"/>
      <c r="O1450" s="77"/>
      <c r="P1450" s="74"/>
      <c r="Q1450" s="75"/>
      <c r="R1450" s="72"/>
      <c r="S1450" s="77"/>
      <c r="T1450" s="78"/>
      <c r="U1450" s="77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71"/>
      <c r="B1451" s="72"/>
      <c r="C1451" s="73"/>
      <c r="D1451" s="74"/>
      <c r="E1451" s="75"/>
      <c r="F1451" s="76"/>
      <c r="G1451" s="77"/>
      <c r="H1451" s="78"/>
      <c r="I1451" s="75"/>
      <c r="J1451" s="76"/>
      <c r="K1451" s="77"/>
      <c r="L1451" s="74"/>
      <c r="M1451" s="75"/>
      <c r="N1451" s="76"/>
      <c r="O1451" s="77"/>
      <c r="P1451" s="74"/>
      <c r="Q1451" s="75"/>
      <c r="R1451" s="72"/>
      <c r="S1451" s="77"/>
      <c r="T1451" s="78"/>
      <c r="U1451" s="77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24</v>
      </c>
      <c r="Y1455" s="12" t="s">
        <v>264</v>
      </c>
      <c r="Z1455" s="12" t="s">
        <v>25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5" t="s">
        <v>363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64" t="str">
        <f>IF(全体項目一覧_60!AN129="","",全体項目一覧_60!AN129)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686"/>
      <c r="B1473" s="687"/>
      <c r="C1473" s="687"/>
      <c r="D1473" s="687"/>
      <c r="E1473" s="687"/>
      <c r="F1473" s="687"/>
      <c r="G1473" s="687"/>
      <c r="H1473" s="687"/>
      <c r="I1473" s="687"/>
      <c r="J1473" s="687"/>
      <c r="K1473" s="688"/>
      <c r="L1473" s="12" t="s">
        <v>20</v>
      </c>
      <c r="M1473" s="709" t="s">
        <v>18</v>
      </c>
      <c r="N1473" s="709"/>
      <c r="O1473" s="709"/>
      <c r="P1473" s="709"/>
      <c r="Q1473" s="709"/>
      <c r="R1473" s="709"/>
      <c r="S1473" s="709"/>
      <c r="T1473" s="710" t="str">
        <f>$X$34</f>
        <v>バレーボール指数</v>
      </c>
      <c r="U1473" s="710"/>
      <c r="X1473" s="12"/>
      <c r="Y1473" s="150"/>
      <c r="Z1473" s="150"/>
      <c r="AA1473" s="150"/>
      <c r="AB1473" s="150"/>
      <c r="AC1473" s="150"/>
      <c r="AD1473" s="150"/>
      <c r="AE1473" s="150"/>
    </row>
    <row r="1474" spans="1:31">
      <c r="A1474" s="689"/>
      <c r="B1474" s="690"/>
      <c r="C1474" s="690"/>
      <c r="D1474" s="690"/>
      <c r="E1474" s="690"/>
      <c r="F1474" s="690"/>
      <c r="G1474" s="690"/>
      <c r="H1474" s="690"/>
      <c r="I1474" s="690"/>
      <c r="J1474" s="690"/>
      <c r="K1474" s="691"/>
      <c r="L1474" s="12" t="s">
        <v>20</v>
      </c>
      <c r="M1474" s="711" t="s">
        <v>19</v>
      </c>
      <c r="N1474" s="711"/>
      <c r="O1474" s="711"/>
      <c r="P1474" s="711"/>
      <c r="Q1474" s="711"/>
      <c r="R1474" s="711"/>
      <c r="S1474" s="711"/>
      <c r="T1474" s="712" t="str">
        <f>X1470</f>
        <v/>
      </c>
      <c r="U1474" s="713"/>
      <c r="X1474" s="12"/>
      <c r="Y1474" s="151"/>
      <c r="Z1474" s="151"/>
      <c r="AA1474" s="151"/>
      <c r="AB1474" s="151"/>
      <c r="AC1474" s="151"/>
      <c r="AD1474" s="151"/>
      <c r="AE1474" s="151"/>
    </row>
    <row r="1475" spans="1:31" ht="14.25">
      <c r="A1475" s="692" t="str">
        <f>$A$40</f>
        <v>フォーマット作成者　：　Komuro Consulting Group　小室匡史</v>
      </c>
      <c r="B1475" s="692"/>
      <c r="C1475" s="692"/>
      <c r="D1475" s="692"/>
      <c r="E1475" s="692"/>
      <c r="F1475" s="692"/>
      <c r="G1475" s="692"/>
      <c r="H1475" s="692"/>
      <c r="I1475" s="692"/>
      <c r="J1475" s="692"/>
      <c r="K1475" s="692"/>
      <c r="L1475" s="421" t="s">
        <v>20</v>
      </c>
      <c r="M1475" s="714" t="s">
        <v>104</v>
      </c>
      <c r="N1475" s="714"/>
      <c r="O1475" s="714"/>
      <c r="P1475" s="714"/>
      <c r="Q1475" s="714"/>
      <c r="R1475" s="714"/>
      <c r="S1475" s="714"/>
      <c r="T1475" s="713"/>
      <c r="U1475" s="713"/>
      <c r="X1475" s="12"/>
      <c r="Y1475" s="152"/>
      <c r="Z1475" s="152"/>
      <c r="AA1475" s="152"/>
      <c r="AB1475" s="152"/>
      <c r="AC1475" s="152"/>
      <c r="AD1475" s="152"/>
      <c r="AE1475" s="152"/>
    </row>
    <row r="1477" spans="1:31" ht="30" customHeight="1">
      <c r="A1477" s="699" t="str">
        <f>$A$1</f>
        <v>●●チームバレーボール体力指数　レーダーチャート</v>
      </c>
      <c r="B1477" s="699"/>
      <c r="C1477" s="699"/>
      <c r="D1477" s="699"/>
      <c r="E1477" s="699"/>
      <c r="F1477" s="699"/>
      <c r="G1477" s="699"/>
      <c r="H1477" s="699"/>
      <c r="I1477" s="699"/>
      <c r="J1477" s="699"/>
      <c r="K1477" s="699"/>
      <c r="L1477" s="699"/>
      <c r="M1477" s="699"/>
      <c r="N1477" s="699"/>
      <c r="O1477" s="699"/>
      <c r="P1477" s="699"/>
      <c r="Q1477" s="699"/>
      <c r="R1477" s="699"/>
      <c r="S1477" s="699"/>
      <c r="T1477" s="699"/>
      <c r="U1477" s="699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408" t="s">
        <v>10</v>
      </c>
      <c r="B1478" s="695" t="str">
        <f>IF(表示変換!B42="","",表示変換!B42)</f>
        <v/>
      </c>
      <c r="C1478" s="695"/>
      <c r="D1478" s="9"/>
      <c r="E1478" s="408" t="s">
        <v>11</v>
      </c>
      <c r="F1478" s="696" t="str">
        <f>IF(表示変換!I42="","",表示変換!I42)</f>
        <v/>
      </c>
      <c r="G1478" s="696"/>
      <c r="H1478" s="409" t="s">
        <v>265</v>
      </c>
      <c r="I1478" s="14"/>
      <c r="J1478" s="409" t="s">
        <v>13</v>
      </c>
      <c r="K1478" s="696" t="str">
        <f>IF(表示変換!J42="","",表示変換!J42)</f>
        <v/>
      </c>
      <c r="L1478" s="696"/>
      <c r="M1478" s="408" t="s">
        <v>266</v>
      </c>
      <c r="N1478" s="6"/>
      <c r="O1478" s="695" t="s">
        <v>267</v>
      </c>
      <c r="P1478" s="695"/>
      <c r="Q1478" s="695" t="str">
        <f>IF(表示変換!H42="","",表示変換!H42)</f>
        <v/>
      </c>
      <c r="R1478" s="695"/>
      <c r="S1478" s="715" t="str">
        <f>IF(入力!$C$4="","",入力!$C$4)</f>
        <v>2016.01.01</v>
      </c>
      <c r="T1478" s="715"/>
      <c r="U1478" s="9" t="s">
        <v>98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03" t="s">
        <v>5</v>
      </c>
      <c r="B1480" s="706" t="s">
        <v>268</v>
      </c>
      <c r="C1480" s="700" t="s">
        <v>0</v>
      </c>
      <c r="D1480" s="693" t="s">
        <v>269</v>
      </c>
      <c r="E1480" s="694"/>
      <c r="F1480" s="693" t="s">
        <v>270</v>
      </c>
      <c r="G1480" s="694"/>
      <c r="H1480" s="693" t="s">
        <v>378</v>
      </c>
      <c r="I1480" s="694"/>
      <c r="J1480" s="693" t="s">
        <v>41</v>
      </c>
      <c r="K1480" s="694"/>
      <c r="L1480" s="697" t="s">
        <v>271</v>
      </c>
      <c r="M1480" s="698"/>
      <c r="N1480" s="697" t="s">
        <v>272</v>
      </c>
      <c r="O1480" s="698"/>
      <c r="P1480" s="697" t="s">
        <v>42</v>
      </c>
      <c r="Q1480" s="698"/>
      <c r="R1480" s="693" t="s">
        <v>273</v>
      </c>
      <c r="S1480" s="694"/>
      <c r="T1480" s="156" t="s">
        <v>1</v>
      </c>
      <c r="U1480" s="157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04"/>
      <c r="B1481" s="707"/>
      <c r="C1481" s="701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05"/>
      <c r="B1482" s="708"/>
      <c r="C1482" s="702"/>
      <c r="D1482" s="2" t="str">
        <f>IF(表示変換!$N$5="","",表示変換!$N$5)</f>
        <v>sec</v>
      </c>
      <c r="E1482" s="4" t="s">
        <v>274</v>
      </c>
      <c r="F1482" s="2" t="str">
        <f>IF(表示変換!$O$5="","",表示変換!$O$5)</f>
        <v>sec</v>
      </c>
      <c r="G1482" s="4" t="s">
        <v>275</v>
      </c>
      <c r="H1482" s="2" t="str">
        <f>IF(表示変換!$P$5="","",表示変換!$P$5)</f>
        <v>m</v>
      </c>
      <c r="I1482" s="4" t="s">
        <v>7</v>
      </c>
      <c r="J1482" s="2" t="str">
        <f>IF(表示変換!$Q$5="","",表示変換!$Q$5)</f>
        <v>m</v>
      </c>
      <c r="K1482" s="4" t="s">
        <v>274</v>
      </c>
      <c r="L1482" s="2" t="str">
        <f>IF(表示変換!$R$5="","",表示変換!$R$5)</f>
        <v>cm</v>
      </c>
      <c r="M1482" s="4" t="s">
        <v>276</v>
      </c>
      <c r="N1482" s="2" t="str">
        <f>IF(表示変換!$S$5="","",表示変換!$S$5)</f>
        <v>m</v>
      </c>
      <c r="O1482" s="4" t="s">
        <v>274</v>
      </c>
      <c r="P1482" s="2" t="str">
        <f>IF(表示変換!$T$5="","",表示変換!$T$5)</f>
        <v>回</v>
      </c>
      <c r="Q1482" s="4" t="s">
        <v>275</v>
      </c>
      <c r="R1482" s="2" t="str">
        <f>IF(表示変換!$U$5="","",表示変換!$U$5)</f>
        <v>m</v>
      </c>
      <c r="S1482" s="4" t="s">
        <v>274</v>
      </c>
      <c r="T1482" s="2" t="s">
        <v>277</v>
      </c>
      <c r="U1482" s="5" t="s">
        <v>278</v>
      </c>
      <c r="X1482" s="26" t="s">
        <v>16</v>
      </c>
      <c r="Y1482" s="26" t="s">
        <v>17</v>
      </c>
      <c r="Z1482" s="26" t="s">
        <v>211</v>
      </c>
      <c r="AA1482" s="26" t="s">
        <v>28</v>
      </c>
      <c r="AB1482" s="26" t="s">
        <v>279</v>
      </c>
      <c r="AC1482" s="26" t="s">
        <v>280</v>
      </c>
      <c r="AD1482" s="26" t="s">
        <v>281</v>
      </c>
      <c r="AE1482" s="11" t="s">
        <v>282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71"/>
      <c r="B1484" s="72"/>
      <c r="C1484" s="73"/>
      <c r="D1484" s="74"/>
      <c r="E1484" s="75"/>
      <c r="F1484" s="76"/>
      <c r="G1484" s="77"/>
      <c r="H1484" s="78"/>
      <c r="I1484" s="75"/>
      <c r="J1484" s="76"/>
      <c r="K1484" s="77"/>
      <c r="L1484" s="74"/>
      <c r="M1484" s="75"/>
      <c r="N1484" s="76"/>
      <c r="O1484" s="77"/>
      <c r="P1484" s="74"/>
      <c r="Q1484" s="75"/>
      <c r="R1484" s="72"/>
      <c r="S1484" s="77"/>
      <c r="T1484" s="78"/>
      <c r="U1484" s="77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9"/>
      <c r="B1485" s="72"/>
      <c r="C1485" s="77"/>
      <c r="D1485" s="76"/>
      <c r="E1485" s="77"/>
      <c r="F1485" s="76"/>
      <c r="G1485" s="77"/>
      <c r="H1485" s="72"/>
      <c r="I1485" s="77"/>
      <c r="J1485" s="76"/>
      <c r="K1485" s="77"/>
      <c r="L1485" s="76"/>
      <c r="M1485" s="77"/>
      <c r="N1485" s="76"/>
      <c r="O1485" s="77"/>
      <c r="P1485" s="76"/>
      <c r="Q1485" s="77"/>
      <c r="R1485" s="72"/>
      <c r="S1485" s="77"/>
      <c r="T1485" s="72"/>
      <c r="U1485" s="77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9"/>
      <c r="B1486" s="80"/>
      <c r="C1486" s="81"/>
      <c r="D1486" s="76"/>
      <c r="E1486" s="75"/>
      <c r="F1486" s="76"/>
      <c r="G1486" s="77"/>
      <c r="H1486" s="78"/>
      <c r="I1486" s="75"/>
      <c r="J1486" s="76"/>
      <c r="K1486" s="77"/>
      <c r="L1486" s="74"/>
      <c r="M1486" s="75"/>
      <c r="N1486" s="76"/>
      <c r="O1486" s="77"/>
      <c r="P1486" s="74"/>
      <c r="Q1486" s="75"/>
      <c r="R1486" s="72"/>
      <c r="S1486" s="77"/>
      <c r="T1486" s="78"/>
      <c r="U1486" s="77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71"/>
      <c r="B1487" s="72"/>
      <c r="C1487" s="73"/>
      <c r="D1487" s="74"/>
      <c r="E1487" s="75"/>
      <c r="F1487" s="76"/>
      <c r="G1487" s="77"/>
      <c r="H1487" s="78"/>
      <c r="I1487" s="75"/>
      <c r="J1487" s="76"/>
      <c r="K1487" s="77"/>
      <c r="L1487" s="74"/>
      <c r="M1487" s="75"/>
      <c r="N1487" s="76"/>
      <c r="O1487" s="77"/>
      <c r="P1487" s="74"/>
      <c r="Q1487" s="75"/>
      <c r="R1487" s="72"/>
      <c r="S1487" s="77"/>
      <c r="T1487" s="78"/>
      <c r="U1487" s="77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9"/>
      <c r="B1488" s="72"/>
      <c r="C1488" s="77"/>
      <c r="D1488" s="76"/>
      <c r="E1488" s="77"/>
      <c r="F1488" s="76"/>
      <c r="G1488" s="77"/>
      <c r="H1488" s="72"/>
      <c r="I1488" s="77"/>
      <c r="J1488" s="76"/>
      <c r="K1488" s="77"/>
      <c r="L1488" s="76"/>
      <c r="M1488" s="77"/>
      <c r="N1488" s="76"/>
      <c r="O1488" s="77"/>
      <c r="P1488" s="76"/>
      <c r="Q1488" s="77"/>
      <c r="R1488" s="72"/>
      <c r="S1488" s="77"/>
      <c r="T1488" s="72"/>
      <c r="U1488" s="77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79"/>
      <c r="B1489" s="80"/>
      <c r="C1489" s="81"/>
      <c r="D1489" s="76"/>
      <c r="E1489" s="75"/>
      <c r="F1489" s="76"/>
      <c r="G1489" s="77"/>
      <c r="H1489" s="78"/>
      <c r="I1489" s="75"/>
      <c r="J1489" s="76"/>
      <c r="K1489" s="77"/>
      <c r="L1489" s="74"/>
      <c r="M1489" s="75"/>
      <c r="N1489" s="76"/>
      <c r="O1489" s="77"/>
      <c r="P1489" s="74"/>
      <c r="Q1489" s="75"/>
      <c r="R1489" s="72"/>
      <c r="S1489" s="77"/>
      <c r="T1489" s="78"/>
      <c r="U1489" s="77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71"/>
      <c r="B1490" s="72"/>
      <c r="C1490" s="73"/>
      <c r="D1490" s="74"/>
      <c r="E1490" s="75"/>
      <c r="F1490" s="76"/>
      <c r="G1490" s="77"/>
      <c r="H1490" s="78"/>
      <c r="I1490" s="75"/>
      <c r="J1490" s="76"/>
      <c r="K1490" s="77"/>
      <c r="L1490" s="74"/>
      <c r="M1490" s="75"/>
      <c r="N1490" s="76"/>
      <c r="O1490" s="77"/>
      <c r="P1490" s="74"/>
      <c r="Q1490" s="75"/>
      <c r="R1490" s="72"/>
      <c r="S1490" s="77"/>
      <c r="T1490" s="78"/>
      <c r="U1490" s="77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79"/>
      <c r="B1491" s="80"/>
      <c r="C1491" s="81"/>
      <c r="D1491" s="76"/>
      <c r="E1491" s="75"/>
      <c r="F1491" s="76"/>
      <c r="G1491" s="77"/>
      <c r="H1491" s="78"/>
      <c r="I1491" s="75"/>
      <c r="J1491" s="76"/>
      <c r="K1491" s="77"/>
      <c r="L1491" s="74"/>
      <c r="M1491" s="75"/>
      <c r="N1491" s="76"/>
      <c r="O1491" s="77"/>
      <c r="P1491" s="74"/>
      <c r="Q1491" s="75"/>
      <c r="R1491" s="72"/>
      <c r="S1491" s="77"/>
      <c r="T1491" s="78"/>
      <c r="U1491" s="77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71"/>
      <c r="B1492" s="72"/>
      <c r="C1492" s="73"/>
      <c r="D1492" s="74"/>
      <c r="E1492" s="75"/>
      <c r="F1492" s="76"/>
      <c r="G1492" s="77"/>
      <c r="H1492" s="78"/>
      <c r="I1492" s="75"/>
      <c r="J1492" s="76"/>
      <c r="K1492" s="77"/>
      <c r="L1492" s="74"/>
      <c r="M1492" s="75"/>
      <c r="N1492" s="76"/>
      <c r="O1492" s="77"/>
      <c r="P1492" s="74"/>
      <c r="Q1492" s="75"/>
      <c r="R1492" s="72"/>
      <c r="S1492" s="77"/>
      <c r="T1492" s="78"/>
      <c r="U1492" s="77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24</v>
      </c>
      <c r="Y1496" s="12" t="s">
        <v>283</v>
      </c>
      <c r="Z1496" s="12" t="s">
        <v>25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5" t="s">
        <v>363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64" t="str">
        <f>IF(全体項目一覧_60!AN130="","",全体項目一覧_60!AN130)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686"/>
      <c r="B1514" s="687"/>
      <c r="C1514" s="687"/>
      <c r="D1514" s="687"/>
      <c r="E1514" s="687"/>
      <c r="F1514" s="687"/>
      <c r="G1514" s="687"/>
      <c r="H1514" s="687"/>
      <c r="I1514" s="687"/>
      <c r="J1514" s="687"/>
      <c r="K1514" s="688"/>
      <c r="L1514" s="12" t="s">
        <v>20</v>
      </c>
      <c r="M1514" s="709" t="s">
        <v>18</v>
      </c>
      <c r="N1514" s="709"/>
      <c r="O1514" s="709"/>
      <c r="P1514" s="709"/>
      <c r="Q1514" s="709"/>
      <c r="R1514" s="709"/>
      <c r="S1514" s="709"/>
      <c r="T1514" s="710" t="str">
        <f>$X$34</f>
        <v>バレーボール指数</v>
      </c>
      <c r="U1514" s="710"/>
      <c r="X1514" s="12"/>
      <c r="Y1514" s="150"/>
      <c r="Z1514" s="150"/>
      <c r="AA1514" s="150"/>
      <c r="AB1514" s="150"/>
      <c r="AC1514" s="150"/>
      <c r="AD1514" s="150"/>
      <c r="AE1514" s="150"/>
    </row>
    <row r="1515" spans="1:31">
      <c r="A1515" s="689"/>
      <c r="B1515" s="690"/>
      <c r="C1515" s="690"/>
      <c r="D1515" s="690"/>
      <c r="E1515" s="690"/>
      <c r="F1515" s="690"/>
      <c r="G1515" s="690"/>
      <c r="H1515" s="690"/>
      <c r="I1515" s="690"/>
      <c r="J1515" s="690"/>
      <c r="K1515" s="691"/>
      <c r="L1515" s="12" t="s">
        <v>20</v>
      </c>
      <c r="M1515" s="711" t="s">
        <v>19</v>
      </c>
      <c r="N1515" s="711"/>
      <c r="O1515" s="711"/>
      <c r="P1515" s="711"/>
      <c r="Q1515" s="711"/>
      <c r="R1515" s="711"/>
      <c r="S1515" s="711"/>
      <c r="T1515" s="712" t="str">
        <f>X1511</f>
        <v/>
      </c>
      <c r="U1515" s="713"/>
      <c r="X1515" s="12"/>
      <c r="Y1515" s="151"/>
      <c r="Z1515" s="151"/>
      <c r="AA1515" s="151"/>
      <c r="AB1515" s="151"/>
      <c r="AC1515" s="151"/>
      <c r="AD1515" s="151"/>
      <c r="AE1515" s="151"/>
    </row>
    <row r="1516" spans="1:31" ht="14.25">
      <c r="A1516" s="692" t="str">
        <f>$A$40</f>
        <v>フォーマット作成者　：　Komuro Consulting Group　小室匡史</v>
      </c>
      <c r="B1516" s="692"/>
      <c r="C1516" s="692"/>
      <c r="D1516" s="692"/>
      <c r="E1516" s="692"/>
      <c r="F1516" s="692"/>
      <c r="G1516" s="692"/>
      <c r="H1516" s="692"/>
      <c r="I1516" s="692"/>
      <c r="J1516" s="692"/>
      <c r="K1516" s="692"/>
      <c r="L1516" s="421" t="s">
        <v>20</v>
      </c>
      <c r="M1516" s="714" t="s">
        <v>104</v>
      </c>
      <c r="N1516" s="714"/>
      <c r="O1516" s="714"/>
      <c r="P1516" s="714"/>
      <c r="Q1516" s="714"/>
      <c r="R1516" s="714"/>
      <c r="S1516" s="714"/>
      <c r="T1516" s="713"/>
      <c r="U1516" s="713"/>
      <c r="X1516" s="12"/>
      <c r="Y1516" s="152"/>
      <c r="Z1516" s="152"/>
      <c r="AA1516" s="152"/>
      <c r="AB1516" s="152"/>
      <c r="AC1516" s="152"/>
      <c r="AD1516" s="152"/>
      <c r="AE1516" s="152"/>
    </row>
    <row r="1518" spans="1:31" ht="30" customHeight="1">
      <c r="A1518" s="699" t="str">
        <f>$A$1</f>
        <v>●●チームバレーボール体力指数　レーダーチャート</v>
      </c>
      <c r="B1518" s="699"/>
      <c r="C1518" s="699"/>
      <c r="D1518" s="699"/>
      <c r="E1518" s="699"/>
      <c r="F1518" s="699"/>
      <c r="G1518" s="699"/>
      <c r="H1518" s="699"/>
      <c r="I1518" s="699"/>
      <c r="J1518" s="699"/>
      <c r="K1518" s="699"/>
      <c r="L1518" s="699"/>
      <c r="M1518" s="699"/>
      <c r="N1518" s="699"/>
      <c r="O1518" s="699"/>
      <c r="P1518" s="699"/>
      <c r="Q1518" s="699"/>
      <c r="R1518" s="699"/>
      <c r="S1518" s="699"/>
      <c r="T1518" s="699"/>
      <c r="U1518" s="699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408" t="s">
        <v>10</v>
      </c>
      <c r="B1519" s="695" t="str">
        <f>IF(表示変換!B43="","",表示変換!B43)</f>
        <v/>
      </c>
      <c r="C1519" s="695"/>
      <c r="D1519" s="9"/>
      <c r="E1519" s="408" t="s">
        <v>11</v>
      </c>
      <c r="F1519" s="696" t="str">
        <f>IF(表示変換!I43="","",表示変換!I43)</f>
        <v/>
      </c>
      <c r="G1519" s="696"/>
      <c r="H1519" s="409" t="s">
        <v>284</v>
      </c>
      <c r="I1519" s="14"/>
      <c r="J1519" s="409" t="s">
        <v>13</v>
      </c>
      <c r="K1519" s="696" t="str">
        <f>IF(表示変換!J43="","",表示変換!J43)</f>
        <v/>
      </c>
      <c r="L1519" s="696"/>
      <c r="M1519" s="408" t="s">
        <v>14</v>
      </c>
      <c r="N1519" s="6"/>
      <c r="O1519" s="695" t="s">
        <v>267</v>
      </c>
      <c r="P1519" s="695"/>
      <c r="Q1519" s="695" t="str">
        <f>IF(表示変換!H43="","",表示変換!H43)</f>
        <v/>
      </c>
      <c r="R1519" s="695"/>
      <c r="S1519" s="715" t="str">
        <f>IF(入力!$C$4="","",入力!$C$4)</f>
        <v>2016.01.01</v>
      </c>
      <c r="T1519" s="715"/>
      <c r="U1519" s="9" t="s">
        <v>98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03" t="s">
        <v>5</v>
      </c>
      <c r="B1521" s="706" t="s">
        <v>285</v>
      </c>
      <c r="C1521" s="700" t="s">
        <v>0</v>
      </c>
      <c r="D1521" s="693" t="s">
        <v>45</v>
      </c>
      <c r="E1521" s="694"/>
      <c r="F1521" s="693" t="s">
        <v>57</v>
      </c>
      <c r="G1521" s="694"/>
      <c r="H1521" s="693" t="s">
        <v>378</v>
      </c>
      <c r="I1521" s="694"/>
      <c r="J1521" s="693" t="s">
        <v>41</v>
      </c>
      <c r="K1521" s="694"/>
      <c r="L1521" s="697" t="s">
        <v>58</v>
      </c>
      <c r="M1521" s="698"/>
      <c r="N1521" s="697" t="s">
        <v>286</v>
      </c>
      <c r="O1521" s="698"/>
      <c r="P1521" s="697" t="s">
        <v>42</v>
      </c>
      <c r="Q1521" s="698"/>
      <c r="R1521" s="693" t="s">
        <v>46</v>
      </c>
      <c r="S1521" s="694"/>
      <c r="T1521" s="156" t="s">
        <v>1</v>
      </c>
      <c r="U1521" s="157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04"/>
      <c r="B1522" s="707"/>
      <c r="C1522" s="701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05"/>
      <c r="B1523" s="708"/>
      <c r="C1523" s="702"/>
      <c r="D1523" s="2" t="str">
        <f>IF(表示変換!$N$5="","",表示変換!$N$5)</f>
        <v>sec</v>
      </c>
      <c r="E1523" s="4" t="s">
        <v>7</v>
      </c>
      <c r="F1523" s="2" t="str">
        <f>IF(表示変換!$O$5="","",表示変換!$O$5)</f>
        <v>sec</v>
      </c>
      <c r="G1523" s="4" t="s">
        <v>274</v>
      </c>
      <c r="H1523" s="2" t="str">
        <f>IF(表示変換!$P$5="","",表示変換!$P$5)</f>
        <v>m</v>
      </c>
      <c r="I1523" s="4" t="s">
        <v>274</v>
      </c>
      <c r="J1523" s="2" t="str">
        <f>IF(表示変換!$Q$5="","",表示変換!$Q$5)</f>
        <v>m</v>
      </c>
      <c r="K1523" s="4" t="s">
        <v>287</v>
      </c>
      <c r="L1523" s="2" t="str">
        <f>IF(表示変換!$R$5="","",表示変換!$R$5)</f>
        <v>cm</v>
      </c>
      <c r="M1523" s="4" t="s">
        <v>7</v>
      </c>
      <c r="N1523" s="2" t="str">
        <f>IF(表示変換!$S$5="","",表示変換!$S$5)</f>
        <v>m</v>
      </c>
      <c r="O1523" s="4" t="s">
        <v>274</v>
      </c>
      <c r="P1523" s="2" t="str">
        <f>IF(表示変換!$T$5="","",表示変換!$T$5)</f>
        <v>回</v>
      </c>
      <c r="Q1523" s="4" t="s">
        <v>7</v>
      </c>
      <c r="R1523" s="2" t="str">
        <f>IF(表示変換!$U$5="","",表示変換!$U$5)</f>
        <v>m</v>
      </c>
      <c r="S1523" s="4" t="s">
        <v>274</v>
      </c>
      <c r="T1523" s="2" t="s">
        <v>277</v>
      </c>
      <c r="U1523" s="5" t="s">
        <v>288</v>
      </c>
      <c r="X1523" s="26" t="s">
        <v>289</v>
      </c>
      <c r="Y1523" s="26" t="s">
        <v>290</v>
      </c>
      <c r="Z1523" s="26" t="s">
        <v>211</v>
      </c>
      <c r="AA1523" s="26" t="s">
        <v>28</v>
      </c>
      <c r="AB1523" s="26" t="s">
        <v>279</v>
      </c>
      <c r="AC1523" s="26" t="s">
        <v>291</v>
      </c>
      <c r="AD1523" s="26" t="s">
        <v>281</v>
      </c>
      <c r="AE1523" s="11" t="s">
        <v>292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71"/>
      <c r="B1525" s="72"/>
      <c r="C1525" s="73"/>
      <c r="D1525" s="74"/>
      <c r="E1525" s="75"/>
      <c r="F1525" s="76"/>
      <c r="G1525" s="77"/>
      <c r="H1525" s="78"/>
      <c r="I1525" s="75"/>
      <c r="J1525" s="76"/>
      <c r="K1525" s="77"/>
      <c r="L1525" s="74"/>
      <c r="M1525" s="75"/>
      <c r="N1525" s="76"/>
      <c r="O1525" s="77"/>
      <c r="P1525" s="74"/>
      <c r="Q1525" s="75"/>
      <c r="R1525" s="72"/>
      <c r="S1525" s="77"/>
      <c r="T1525" s="78"/>
      <c r="U1525" s="77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9"/>
      <c r="B1526" s="72"/>
      <c r="C1526" s="77"/>
      <c r="D1526" s="76"/>
      <c r="E1526" s="77"/>
      <c r="F1526" s="76"/>
      <c r="G1526" s="77"/>
      <c r="H1526" s="72"/>
      <c r="I1526" s="77"/>
      <c r="J1526" s="76"/>
      <c r="K1526" s="77"/>
      <c r="L1526" s="76"/>
      <c r="M1526" s="77"/>
      <c r="N1526" s="76"/>
      <c r="O1526" s="77"/>
      <c r="P1526" s="76"/>
      <c r="Q1526" s="77"/>
      <c r="R1526" s="72"/>
      <c r="S1526" s="77"/>
      <c r="T1526" s="72"/>
      <c r="U1526" s="77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9"/>
      <c r="B1527" s="80"/>
      <c r="C1527" s="81"/>
      <c r="D1527" s="76"/>
      <c r="E1527" s="75"/>
      <c r="F1527" s="76"/>
      <c r="G1527" s="77"/>
      <c r="H1527" s="78"/>
      <c r="I1527" s="75"/>
      <c r="J1527" s="76"/>
      <c r="K1527" s="77"/>
      <c r="L1527" s="74"/>
      <c r="M1527" s="75"/>
      <c r="N1527" s="76"/>
      <c r="O1527" s="77"/>
      <c r="P1527" s="74"/>
      <c r="Q1527" s="75"/>
      <c r="R1527" s="72"/>
      <c r="S1527" s="77"/>
      <c r="T1527" s="78"/>
      <c r="U1527" s="77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71"/>
      <c r="B1528" s="72"/>
      <c r="C1528" s="73"/>
      <c r="D1528" s="74"/>
      <c r="E1528" s="75"/>
      <c r="F1528" s="76"/>
      <c r="G1528" s="77"/>
      <c r="H1528" s="78"/>
      <c r="I1528" s="75"/>
      <c r="J1528" s="76"/>
      <c r="K1528" s="77"/>
      <c r="L1528" s="74"/>
      <c r="M1528" s="75"/>
      <c r="N1528" s="76"/>
      <c r="O1528" s="77"/>
      <c r="P1528" s="74"/>
      <c r="Q1528" s="75"/>
      <c r="R1528" s="72"/>
      <c r="S1528" s="77"/>
      <c r="T1528" s="78"/>
      <c r="U1528" s="77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9"/>
      <c r="B1529" s="72"/>
      <c r="C1529" s="77"/>
      <c r="D1529" s="76"/>
      <c r="E1529" s="77"/>
      <c r="F1529" s="76"/>
      <c r="G1529" s="77"/>
      <c r="H1529" s="72"/>
      <c r="I1529" s="77"/>
      <c r="J1529" s="76"/>
      <c r="K1529" s="77"/>
      <c r="L1529" s="76"/>
      <c r="M1529" s="77"/>
      <c r="N1529" s="76"/>
      <c r="O1529" s="77"/>
      <c r="P1529" s="76"/>
      <c r="Q1529" s="77"/>
      <c r="R1529" s="72"/>
      <c r="S1529" s="77"/>
      <c r="T1529" s="72"/>
      <c r="U1529" s="77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79"/>
      <c r="B1530" s="80"/>
      <c r="C1530" s="81"/>
      <c r="D1530" s="76"/>
      <c r="E1530" s="75"/>
      <c r="F1530" s="76"/>
      <c r="G1530" s="77"/>
      <c r="H1530" s="78"/>
      <c r="I1530" s="75"/>
      <c r="J1530" s="76"/>
      <c r="K1530" s="77"/>
      <c r="L1530" s="74"/>
      <c r="M1530" s="75"/>
      <c r="N1530" s="76"/>
      <c r="O1530" s="77"/>
      <c r="P1530" s="74"/>
      <c r="Q1530" s="75"/>
      <c r="R1530" s="72"/>
      <c r="S1530" s="77"/>
      <c r="T1530" s="78"/>
      <c r="U1530" s="77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71"/>
      <c r="B1531" s="72"/>
      <c r="C1531" s="73"/>
      <c r="D1531" s="74"/>
      <c r="E1531" s="75"/>
      <c r="F1531" s="76"/>
      <c r="G1531" s="77"/>
      <c r="H1531" s="78"/>
      <c r="I1531" s="75"/>
      <c r="J1531" s="76"/>
      <c r="K1531" s="77"/>
      <c r="L1531" s="74"/>
      <c r="M1531" s="75"/>
      <c r="N1531" s="76"/>
      <c r="O1531" s="77"/>
      <c r="P1531" s="74"/>
      <c r="Q1531" s="75"/>
      <c r="R1531" s="72"/>
      <c r="S1531" s="77"/>
      <c r="T1531" s="78"/>
      <c r="U1531" s="77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79"/>
      <c r="B1532" s="80"/>
      <c r="C1532" s="81"/>
      <c r="D1532" s="76"/>
      <c r="E1532" s="75"/>
      <c r="F1532" s="76"/>
      <c r="G1532" s="77"/>
      <c r="H1532" s="78"/>
      <c r="I1532" s="75"/>
      <c r="J1532" s="76"/>
      <c r="K1532" s="77"/>
      <c r="L1532" s="74"/>
      <c r="M1532" s="75"/>
      <c r="N1532" s="76"/>
      <c r="O1532" s="77"/>
      <c r="P1532" s="74"/>
      <c r="Q1532" s="75"/>
      <c r="R1532" s="72"/>
      <c r="S1532" s="77"/>
      <c r="T1532" s="78"/>
      <c r="U1532" s="77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71"/>
      <c r="B1533" s="72"/>
      <c r="C1533" s="73"/>
      <c r="D1533" s="74"/>
      <c r="E1533" s="75"/>
      <c r="F1533" s="76"/>
      <c r="G1533" s="77"/>
      <c r="H1533" s="78"/>
      <c r="I1533" s="75"/>
      <c r="J1533" s="76"/>
      <c r="K1533" s="77"/>
      <c r="L1533" s="74"/>
      <c r="M1533" s="75"/>
      <c r="N1533" s="76"/>
      <c r="O1533" s="77"/>
      <c r="P1533" s="74"/>
      <c r="Q1533" s="75"/>
      <c r="R1533" s="72"/>
      <c r="S1533" s="77"/>
      <c r="T1533" s="78"/>
      <c r="U1533" s="77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24</v>
      </c>
      <c r="Y1537" s="12" t="s">
        <v>283</v>
      </c>
      <c r="Z1537" s="12" t="s">
        <v>25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5" t="s">
        <v>363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64" t="str">
        <f>IF(全体項目一覧_60!AN131="","",全体項目一覧_60!AN131)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686"/>
      <c r="B1555" s="687"/>
      <c r="C1555" s="687"/>
      <c r="D1555" s="687"/>
      <c r="E1555" s="687"/>
      <c r="F1555" s="687"/>
      <c r="G1555" s="687"/>
      <c r="H1555" s="687"/>
      <c r="I1555" s="687"/>
      <c r="J1555" s="687"/>
      <c r="K1555" s="688"/>
      <c r="L1555" s="12" t="s">
        <v>20</v>
      </c>
      <c r="M1555" s="709" t="s">
        <v>18</v>
      </c>
      <c r="N1555" s="709"/>
      <c r="O1555" s="709"/>
      <c r="P1555" s="709"/>
      <c r="Q1555" s="709"/>
      <c r="R1555" s="709"/>
      <c r="S1555" s="709"/>
      <c r="T1555" s="710" t="str">
        <f>$X$34</f>
        <v>バレーボール指数</v>
      </c>
      <c r="U1555" s="710"/>
      <c r="X1555" s="12"/>
      <c r="Y1555" s="150"/>
      <c r="Z1555" s="150"/>
      <c r="AA1555" s="150"/>
      <c r="AB1555" s="150"/>
      <c r="AC1555" s="150"/>
      <c r="AD1555" s="150"/>
      <c r="AE1555" s="150"/>
    </row>
    <row r="1556" spans="1:31">
      <c r="A1556" s="689"/>
      <c r="B1556" s="690"/>
      <c r="C1556" s="690"/>
      <c r="D1556" s="690"/>
      <c r="E1556" s="690"/>
      <c r="F1556" s="690"/>
      <c r="G1556" s="690"/>
      <c r="H1556" s="690"/>
      <c r="I1556" s="690"/>
      <c r="J1556" s="690"/>
      <c r="K1556" s="691"/>
      <c r="L1556" s="12" t="s">
        <v>20</v>
      </c>
      <c r="M1556" s="711" t="s">
        <v>19</v>
      </c>
      <c r="N1556" s="711"/>
      <c r="O1556" s="711"/>
      <c r="P1556" s="711"/>
      <c r="Q1556" s="711"/>
      <c r="R1556" s="711"/>
      <c r="S1556" s="711"/>
      <c r="T1556" s="712" t="str">
        <f>X1552</f>
        <v/>
      </c>
      <c r="U1556" s="713"/>
      <c r="X1556" s="12"/>
      <c r="Y1556" s="151"/>
      <c r="Z1556" s="151"/>
      <c r="AA1556" s="151"/>
      <c r="AB1556" s="151"/>
      <c r="AC1556" s="151"/>
      <c r="AD1556" s="151"/>
      <c r="AE1556" s="151"/>
    </row>
    <row r="1557" spans="1:31" ht="14.25">
      <c r="A1557" s="692" t="str">
        <f>$A$40</f>
        <v>フォーマット作成者　：　Komuro Consulting Group　小室匡史</v>
      </c>
      <c r="B1557" s="692"/>
      <c r="C1557" s="692"/>
      <c r="D1557" s="692"/>
      <c r="E1557" s="692"/>
      <c r="F1557" s="692"/>
      <c r="G1557" s="692"/>
      <c r="H1557" s="692"/>
      <c r="I1557" s="692"/>
      <c r="J1557" s="692"/>
      <c r="K1557" s="692"/>
      <c r="L1557" s="421" t="s">
        <v>20</v>
      </c>
      <c r="M1557" s="714" t="s">
        <v>104</v>
      </c>
      <c r="N1557" s="714"/>
      <c r="O1557" s="714"/>
      <c r="P1557" s="714"/>
      <c r="Q1557" s="714"/>
      <c r="R1557" s="714"/>
      <c r="S1557" s="714"/>
      <c r="T1557" s="713"/>
      <c r="U1557" s="713"/>
      <c r="X1557" s="12"/>
      <c r="Y1557" s="152"/>
      <c r="Z1557" s="152"/>
      <c r="AA1557" s="152"/>
      <c r="AB1557" s="152"/>
      <c r="AC1557" s="152"/>
      <c r="AD1557" s="152"/>
      <c r="AE1557" s="152"/>
    </row>
    <row r="1559" spans="1:31" ht="30" customHeight="1">
      <c r="A1559" s="699" t="str">
        <f>$A$1</f>
        <v>●●チームバレーボール体力指数　レーダーチャート</v>
      </c>
      <c r="B1559" s="699"/>
      <c r="C1559" s="699"/>
      <c r="D1559" s="699"/>
      <c r="E1559" s="699"/>
      <c r="F1559" s="699"/>
      <c r="G1559" s="699"/>
      <c r="H1559" s="699"/>
      <c r="I1559" s="699"/>
      <c r="J1559" s="699"/>
      <c r="K1559" s="699"/>
      <c r="L1559" s="699"/>
      <c r="M1559" s="699"/>
      <c r="N1559" s="699"/>
      <c r="O1559" s="699"/>
      <c r="P1559" s="699"/>
      <c r="Q1559" s="699"/>
      <c r="R1559" s="699"/>
      <c r="S1559" s="699"/>
      <c r="T1559" s="699"/>
      <c r="U1559" s="699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408" t="s">
        <v>10</v>
      </c>
      <c r="B1560" s="695" t="str">
        <f>IF(表示変換!B44="","",表示変換!B44)</f>
        <v/>
      </c>
      <c r="C1560" s="695"/>
      <c r="D1560" s="9"/>
      <c r="E1560" s="408" t="s">
        <v>11</v>
      </c>
      <c r="F1560" s="696" t="str">
        <f>IF(表示変換!I44="","",表示変換!I44)</f>
        <v/>
      </c>
      <c r="G1560" s="696"/>
      <c r="H1560" s="409" t="s">
        <v>284</v>
      </c>
      <c r="I1560" s="14"/>
      <c r="J1560" s="409" t="s">
        <v>13</v>
      </c>
      <c r="K1560" s="696" t="str">
        <f>IF(表示変換!J44="","",表示変換!J44)</f>
        <v/>
      </c>
      <c r="L1560" s="696"/>
      <c r="M1560" s="408" t="s">
        <v>14</v>
      </c>
      <c r="N1560" s="6"/>
      <c r="O1560" s="695" t="s">
        <v>267</v>
      </c>
      <c r="P1560" s="695"/>
      <c r="Q1560" s="695" t="str">
        <f>IF(表示変換!H44="","",表示変換!H44)</f>
        <v/>
      </c>
      <c r="R1560" s="695"/>
      <c r="S1560" s="715" t="str">
        <f>IF(入力!$C$4="","",入力!$C$4)</f>
        <v>2016.01.01</v>
      </c>
      <c r="T1560" s="715"/>
      <c r="U1560" s="9" t="s">
        <v>98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03" t="s">
        <v>5</v>
      </c>
      <c r="B1562" s="706" t="s">
        <v>293</v>
      </c>
      <c r="C1562" s="700" t="s">
        <v>0</v>
      </c>
      <c r="D1562" s="693" t="s">
        <v>294</v>
      </c>
      <c r="E1562" s="694"/>
      <c r="F1562" s="693" t="s">
        <v>57</v>
      </c>
      <c r="G1562" s="694"/>
      <c r="H1562" s="693" t="s">
        <v>378</v>
      </c>
      <c r="I1562" s="694"/>
      <c r="J1562" s="693" t="s">
        <v>41</v>
      </c>
      <c r="K1562" s="694"/>
      <c r="L1562" s="697" t="s">
        <v>295</v>
      </c>
      <c r="M1562" s="698"/>
      <c r="N1562" s="697" t="s">
        <v>296</v>
      </c>
      <c r="O1562" s="698"/>
      <c r="P1562" s="697" t="s">
        <v>42</v>
      </c>
      <c r="Q1562" s="698"/>
      <c r="R1562" s="693" t="s">
        <v>46</v>
      </c>
      <c r="S1562" s="694"/>
      <c r="T1562" s="156" t="s">
        <v>1</v>
      </c>
      <c r="U1562" s="157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04"/>
      <c r="B1563" s="707"/>
      <c r="C1563" s="701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05"/>
      <c r="B1564" s="708"/>
      <c r="C1564" s="702"/>
      <c r="D1564" s="2" t="str">
        <f>IF(表示変換!$N$5="","",表示変換!$N$5)</f>
        <v>sec</v>
      </c>
      <c r="E1564" s="4" t="s">
        <v>274</v>
      </c>
      <c r="F1564" s="2" t="str">
        <f>IF(表示変換!$O$5="","",表示変換!$O$5)</f>
        <v>sec</v>
      </c>
      <c r="G1564" s="4" t="s">
        <v>274</v>
      </c>
      <c r="H1564" s="2" t="str">
        <f>IF(表示変換!$P$5="","",表示変換!$P$5)</f>
        <v>m</v>
      </c>
      <c r="I1564" s="4" t="s">
        <v>274</v>
      </c>
      <c r="J1564" s="2" t="str">
        <f>IF(表示変換!$Q$5="","",表示変換!$Q$5)</f>
        <v>m</v>
      </c>
      <c r="K1564" s="4" t="s">
        <v>274</v>
      </c>
      <c r="L1564" s="2" t="str">
        <f>IF(表示変換!$R$5="","",表示変換!$R$5)</f>
        <v>cm</v>
      </c>
      <c r="M1564" s="4" t="s">
        <v>274</v>
      </c>
      <c r="N1564" s="2" t="str">
        <f>IF(表示変換!$S$5="","",表示変換!$S$5)</f>
        <v>m</v>
      </c>
      <c r="O1564" s="4" t="s">
        <v>297</v>
      </c>
      <c r="P1564" s="2" t="str">
        <f>IF(表示変換!$T$5="","",表示変換!$T$5)</f>
        <v>回</v>
      </c>
      <c r="Q1564" s="4" t="s">
        <v>274</v>
      </c>
      <c r="R1564" s="2" t="str">
        <f>IF(表示変換!$U$5="","",表示変換!$U$5)</f>
        <v>m</v>
      </c>
      <c r="S1564" s="4" t="s">
        <v>274</v>
      </c>
      <c r="T1564" s="2" t="s">
        <v>277</v>
      </c>
      <c r="U1564" s="5" t="s">
        <v>278</v>
      </c>
      <c r="X1564" s="26" t="s">
        <v>289</v>
      </c>
      <c r="Y1564" s="26" t="s">
        <v>290</v>
      </c>
      <c r="Z1564" s="26" t="s">
        <v>211</v>
      </c>
      <c r="AA1564" s="26" t="s">
        <v>28</v>
      </c>
      <c r="AB1564" s="26" t="s">
        <v>279</v>
      </c>
      <c r="AC1564" s="26" t="s">
        <v>280</v>
      </c>
      <c r="AD1564" s="26" t="s">
        <v>281</v>
      </c>
      <c r="AE1564" s="11" t="s">
        <v>292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71"/>
      <c r="B1566" s="72"/>
      <c r="C1566" s="73"/>
      <c r="D1566" s="74"/>
      <c r="E1566" s="75"/>
      <c r="F1566" s="76"/>
      <c r="G1566" s="77"/>
      <c r="H1566" s="78"/>
      <c r="I1566" s="75"/>
      <c r="J1566" s="76"/>
      <c r="K1566" s="77"/>
      <c r="L1566" s="74"/>
      <c r="M1566" s="75"/>
      <c r="N1566" s="76"/>
      <c r="O1566" s="77"/>
      <c r="P1566" s="74"/>
      <c r="Q1566" s="75"/>
      <c r="R1566" s="72"/>
      <c r="S1566" s="77"/>
      <c r="T1566" s="78"/>
      <c r="U1566" s="77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9"/>
      <c r="B1567" s="72"/>
      <c r="C1567" s="77"/>
      <c r="D1567" s="76"/>
      <c r="E1567" s="77"/>
      <c r="F1567" s="76"/>
      <c r="G1567" s="77"/>
      <c r="H1567" s="72"/>
      <c r="I1567" s="77"/>
      <c r="J1567" s="76"/>
      <c r="K1567" s="77"/>
      <c r="L1567" s="76"/>
      <c r="M1567" s="77"/>
      <c r="N1567" s="76"/>
      <c r="O1567" s="77"/>
      <c r="P1567" s="76"/>
      <c r="Q1567" s="77"/>
      <c r="R1567" s="72"/>
      <c r="S1567" s="77"/>
      <c r="T1567" s="72"/>
      <c r="U1567" s="77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9"/>
      <c r="B1568" s="80"/>
      <c r="C1568" s="81"/>
      <c r="D1568" s="76"/>
      <c r="E1568" s="75"/>
      <c r="F1568" s="76"/>
      <c r="G1568" s="77"/>
      <c r="H1568" s="78"/>
      <c r="I1568" s="75"/>
      <c r="J1568" s="76"/>
      <c r="K1568" s="77"/>
      <c r="L1568" s="74"/>
      <c r="M1568" s="75"/>
      <c r="N1568" s="76"/>
      <c r="O1568" s="77"/>
      <c r="P1568" s="74"/>
      <c r="Q1568" s="75"/>
      <c r="R1568" s="72"/>
      <c r="S1568" s="77"/>
      <c r="T1568" s="78"/>
      <c r="U1568" s="77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71"/>
      <c r="B1569" s="72"/>
      <c r="C1569" s="73"/>
      <c r="D1569" s="74"/>
      <c r="E1569" s="75"/>
      <c r="F1569" s="76"/>
      <c r="G1569" s="77"/>
      <c r="H1569" s="78"/>
      <c r="I1569" s="75"/>
      <c r="J1569" s="76"/>
      <c r="K1569" s="77"/>
      <c r="L1569" s="74"/>
      <c r="M1569" s="75"/>
      <c r="N1569" s="76"/>
      <c r="O1569" s="77"/>
      <c r="P1569" s="74"/>
      <c r="Q1569" s="75"/>
      <c r="R1569" s="72"/>
      <c r="S1569" s="77"/>
      <c r="T1569" s="78"/>
      <c r="U1569" s="77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9"/>
      <c r="B1570" s="72"/>
      <c r="C1570" s="77"/>
      <c r="D1570" s="76"/>
      <c r="E1570" s="77"/>
      <c r="F1570" s="76"/>
      <c r="G1570" s="77"/>
      <c r="H1570" s="72"/>
      <c r="I1570" s="77"/>
      <c r="J1570" s="76"/>
      <c r="K1570" s="77"/>
      <c r="L1570" s="76"/>
      <c r="M1570" s="77"/>
      <c r="N1570" s="76"/>
      <c r="O1570" s="77"/>
      <c r="P1570" s="76"/>
      <c r="Q1570" s="77"/>
      <c r="R1570" s="72"/>
      <c r="S1570" s="77"/>
      <c r="T1570" s="72"/>
      <c r="U1570" s="77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79"/>
      <c r="B1571" s="80"/>
      <c r="C1571" s="81"/>
      <c r="D1571" s="76"/>
      <c r="E1571" s="75"/>
      <c r="F1571" s="76"/>
      <c r="G1571" s="77"/>
      <c r="H1571" s="78"/>
      <c r="I1571" s="75"/>
      <c r="J1571" s="76"/>
      <c r="K1571" s="77"/>
      <c r="L1571" s="74"/>
      <c r="M1571" s="75"/>
      <c r="N1571" s="76"/>
      <c r="O1571" s="77"/>
      <c r="P1571" s="74"/>
      <c r="Q1571" s="75"/>
      <c r="R1571" s="72"/>
      <c r="S1571" s="77"/>
      <c r="T1571" s="78"/>
      <c r="U1571" s="77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71"/>
      <c r="B1572" s="72"/>
      <c r="C1572" s="73"/>
      <c r="D1572" s="74"/>
      <c r="E1572" s="75"/>
      <c r="F1572" s="76"/>
      <c r="G1572" s="77"/>
      <c r="H1572" s="78"/>
      <c r="I1572" s="75"/>
      <c r="J1572" s="76"/>
      <c r="K1572" s="77"/>
      <c r="L1572" s="74"/>
      <c r="M1572" s="75"/>
      <c r="N1572" s="76"/>
      <c r="O1572" s="77"/>
      <c r="P1572" s="74"/>
      <c r="Q1572" s="75"/>
      <c r="R1572" s="72"/>
      <c r="S1572" s="77"/>
      <c r="T1572" s="78"/>
      <c r="U1572" s="77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79"/>
      <c r="B1573" s="80"/>
      <c r="C1573" s="81"/>
      <c r="D1573" s="76"/>
      <c r="E1573" s="75"/>
      <c r="F1573" s="76"/>
      <c r="G1573" s="77"/>
      <c r="H1573" s="78"/>
      <c r="I1573" s="75"/>
      <c r="J1573" s="76"/>
      <c r="K1573" s="77"/>
      <c r="L1573" s="74"/>
      <c r="M1573" s="75"/>
      <c r="N1573" s="76"/>
      <c r="O1573" s="77"/>
      <c r="P1573" s="74"/>
      <c r="Q1573" s="75"/>
      <c r="R1573" s="72"/>
      <c r="S1573" s="77"/>
      <c r="T1573" s="78"/>
      <c r="U1573" s="77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71"/>
      <c r="B1574" s="72"/>
      <c r="C1574" s="73"/>
      <c r="D1574" s="74"/>
      <c r="E1574" s="75"/>
      <c r="F1574" s="76"/>
      <c r="G1574" s="77"/>
      <c r="H1574" s="78"/>
      <c r="I1574" s="75"/>
      <c r="J1574" s="76"/>
      <c r="K1574" s="77"/>
      <c r="L1574" s="74"/>
      <c r="M1574" s="75"/>
      <c r="N1574" s="76"/>
      <c r="O1574" s="77"/>
      <c r="P1574" s="74"/>
      <c r="Q1574" s="75"/>
      <c r="R1574" s="72"/>
      <c r="S1574" s="77"/>
      <c r="T1574" s="78"/>
      <c r="U1574" s="77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24</v>
      </c>
      <c r="Y1578" s="12" t="s">
        <v>283</v>
      </c>
      <c r="Z1578" s="12" t="s">
        <v>25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5" t="s">
        <v>363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64" t="str">
        <f>IF(全体項目一覧_60!AN132="","",全体項目一覧_60!AN132)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686"/>
      <c r="B1596" s="687"/>
      <c r="C1596" s="687"/>
      <c r="D1596" s="687"/>
      <c r="E1596" s="687"/>
      <c r="F1596" s="687"/>
      <c r="G1596" s="687"/>
      <c r="H1596" s="687"/>
      <c r="I1596" s="687"/>
      <c r="J1596" s="687"/>
      <c r="K1596" s="688"/>
      <c r="L1596" s="12" t="s">
        <v>20</v>
      </c>
      <c r="M1596" s="709" t="s">
        <v>18</v>
      </c>
      <c r="N1596" s="709"/>
      <c r="O1596" s="709"/>
      <c r="P1596" s="709"/>
      <c r="Q1596" s="709"/>
      <c r="R1596" s="709"/>
      <c r="S1596" s="709"/>
      <c r="T1596" s="710" t="str">
        <f>$X$34</f>
        <v>バレーボール指数</v>
      </c>
      <c r="U1596" s="710"/>
      <c r="X1596" s="12"/>
      <c r="Y1596" s="150"/>
      <c r="Z1596" s="150"/>
      <c r="AA1596" s="150"/>
      <c r="AB1596" s="150"/>
      <c r="AC1596" s="150"/>
      <c r="AD1596" s="150"/>
      <c r="AE1596" s="150"/>
    </row>
    <row r="1597" spans="1:31">
      <c r="A1597" s="689"/>
      <c r="B1597" s="690"/>
      <c r="C1597" s="690"/>
      <c r="D1597" s="690"/>
      <c r="E1597" s="690"/>
      <c r="F1597" s="690"/>
      <c r="G1597" s="690"/>
      <c r="H1597" s="690"/>
      <c r="I1597" s="690"/>
      <c r="J1597" s="690"/>
      <c r="K1597" s="691"/>
      <c r="L1597" s="12" t="s">
        <v>20</v>
      </c>
      <c r="M1597" s="711" t="s">
        <v>19</v>
      </c>
      <c r="N1597" s="711"/>
      <c r="O1597" s="711"/>
      <c r="P1597" s="711"/>
      <c r="Q1597" s="711"/>
      <c r="R1597" s="711"/>
      <c r="S1597" s="711"/>
      <c r="T1597" s="712" t="str">
        <f>X1593</f>
        <v/>
      </c>
      <c r="U1597" s="713"/>
      <c r="X1597" s="12"/>
      <c r="Y1597" s="151"/>
      <c r="Z1597" s="151"/>
      <c r="AA1597" s="151"/>
      <c r="AB1597" s="151"/>
      <c r="AC1597" s="151"/>
      <c r="AD1597" s="151"/>
      <c r="AE1597" s="151"/>
    </row>
    <row r="1598" spans="1:31" ht="14.25">
      <c r="A1598" s="692" t="str">
        <f>$A$40</f>
        <v>フォーマット作成者　：　Komuro Consulting Group　小室匡史</v>
      </c>
      <c r="B1598" s="692"/>
      <c r="C1598" s="692"/>
      <c r="D1598" s="692"/>
      <c r="E1598" s="692"/>
      <c r="F1598" s="692"/>
      <c r="G1598" s="692"/>
      <c r="H1598" s="692"/>
      <c r="I1598" s="692"/>
      <c r="J1598" s="692"/>
      <c r="K1598" s="692"/>
      <c r="L1598" s="421" t="s">
        <v>20</v>
      </c>
      <c r="M1598" s="714" t="s">
        <v>104</v>
      </c>
      <c r="N1598" s="714"/>
      <c r="O1598" s="714"/>
      <c r="P1598" s="714"/>
      <c r="Q1598" s="714"/>
      <c r="R1598" s="714"/>
      <c r="S1598" s="714"/>
      <c r="T1598" s="713"/>
      <c r="U1598" s="713"/>
      <c r="X1598" s="12"/>
      <c r="Y1598" s="152"/>
      <c r="Z1598" s="152"/>
      <c r="AA1598" s="152"/>
      <c r="AB1598" s="152"/>
      <c r="AC1598" s="152"/>
      <c r="AD1598" s="152"/>
      <c r="AE1598" s="152"/>
    </row>
    <row r="1600" spans="1:31" ht="30" customHeight="1">
      <c r="A1600" s="699" t="str">
        <f>$A$1</f>
        <v>●●チームバレーボール体力指数　レーダーチャート</v>
      </c>
      <c r="B1600" s="699"/>
      <c r="C1600" s="699"/>
      <c r="D1600" s="699"/>
      <c r="E1600" s="699"/>
      <c r="F1600" s="699"/>
      <c r="G1600" s="699"/>
      <c r="H1600" s="699"/>
      <c r="I1600" s="699"/>
      <c r="J1600" s="699"/>
      <c r="K1600" s="699"/>
      <c r="L1600" s="699"/>
      <c r="M1600" s="699"/>
      <c r="N1600" s="699"/>
      <c r="O1600" s="699"/>
      <c r="P1600" s="699"/>
      <c r="Q1600" s="699"/>
      <c r="R1600" s="699"/>
      <c r="S1600" s="699"/>
      <c r="T1600" s="699"/>
      <c r="U1600" s="699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408" t="s">
        <v>10</v>
      </c>
      <c r="B1601" s="695" t="str">
        <f>IF(表示変換!B45="","",表示変換!B45)</f>
        <v/>
      </c>
      <c r="C1601" s="695"/>
      <c r="D1601" s="9"/>
      <c r="E1601" s="408" t="s">
        <v>11</v>
      </c>
      <c r="F1601" s="696" t="str">
        <f>IF(表示変換!I45="","",表示変換!I45)</f>
        <v/>
      </c>
      <c r="G1601" s="696"/>
      <c r="H1601" s="409" t="s">
        <v>284</v>
      </c>
      <c r="I1601" s="14"/>
      <c r="J1601" s="409" t="s">
        <v>13</v>
      </c>
      <c r="K1601" s="696" t="str">
        <f>IF(表示変換!J45="","",表示変換!J45)</f>
        <v/>
      </c>
      <c r="L1601" s="696"/>
      <c r="M1601" s="408" t="s">
        <v>14</v>
      </c>
      <c r="N1601" s="6"/>
      <c r="O1601" s="695" t="s">
        <v>298</v>
      </c>
      <c r="P1601" s="695"/>
      <c r="Q1601" s="695" t="str">
        <f>IF(表示変換!H45="","",表示変換!H45)</f>
        <v/>
      </c>
      <c r="R1601" s="695"/>
      <c r="S1601" s="715" t="str">
        <f>IF(入力!$C$4="","",入力!$C$4)</f>
        <v>2016.01.01</v>
      </c>
      <c r="T1601" s="715"/>
      <c r="U1601" s="9" t="s">
        <v>98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03" t="s">
        <v>5</v>
      </c>
      <c r="B1603" s="706" t="s">
        <v>285</v>
      </c>
      <c r="C1603" s="700" t="s">
        <v>0</v>
      </c>
      <c r="D1603" s="693" t="s">
        <v>299</v>
      </c>
      <c r="E1603" s="694"/>
      <c r="F1603" s="693" t="s">
        <v>57</v>
      </c>
      <c r="G1603" s="694"/>
      <c r="H1603" s="693" t="s">
        <v>378</v>
      </c>
      <c r="I1603" s="694"/>
      <c r="J1603" s="693" t="s">
        <v>41</v>
      </c>
      <c r="K1603" s="694"/>
      <c r="L1603" s="697" t="s">
        <v>58</v>
      </c>
      <c r="M1603" s="698"/>
      <c r="N1603" s="697" t="s">
        <v>59</v>
      </c>
      <c r="O1603" s="698"/>
      <c r="P1603" s="697" t="s">
        <v>42</v>
      </c>
      <c r="Q1603" s="698"/>
      <c r="R1603" s="693" t="s">
        <v>273</v>
      </c>
      <c r="S1603" s="694"/>
      <c r="T1603" s="156" t="s">
        <v>1</v>
      </c>
      <c r="U1603" s="157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04"/>
      <c r="B1604" s="707"/>
      <c r="C1604" s="701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05"/>
      <c r="B1605" s="708"/>
      <c r="C1605" s="702"/>
      <c r="D1605" s="2" t="str">
        <f>IF(表示変換!$N$5="","",表示変換!$N$5)</f>
        <v>sec</v>
      </c>
      <c r="E1605" s="4" t="s">
        <v>274</v>
      </c>
      <c r="F1605" s="2" t="str">
        <f>IF(表示変換!$O$5="","",表示変換!$O$5)</f>
        <v>sec</v>
      </c>
      <c r="G1605" s="4" t="s">
        <v>274</v>
      </c>
      <c r="H1605" s="2" t="str">
        <f>IF(表示変換!$P$5="","",表示変換!$P$5)</f>
        <v>m</v>
      </c>
      <c r="I1605" s="4" t="s">
        <v>274</v>
      </c>
      <c r="J1605" s="2" t="str">
        <f>IF(表示変換!$Q$5="","",表示変換!$Q$5)</f>
        <v>m</v>
      </c>
      <c r="K1605" s="4" t="s">
        <v>274</v>
      </c>
      <c r="L1605" s="2" t="str">
        <f>IF(表示変換!$R$5="","",表示変換!$R$5)</f>
        <v>cm</v>
      </c>
      <c r="M1605" s="4" t="s">
        <v>274</v>
      </c>
      <c r="N1605" s="2" t="str">
        <f>IF(表示変換!$S$5="","",表示変換!$S$5)</f>
        <v>m</v>
      </c>
      <c r="O1605" s="4" t="s">
        <v>274</v>
      </c>
      <c r="P1605" s="2" t="str">
        <f>IF(表示変換!$T$5="","",表示変換!$T$5)</f>
        <v>回</v>
      </c>
      <c r="Q1605" s="4" t="s">
        <v>274</v>
      </c>
      <c r="R1605" s="2" t="str">
        <f>IF(表示変換!$U$5="","",表示変換!$U$5)</f>
        <v>m</v>
      </c>
      <c r="S1605" s="4" t="s">
        <v>274</v>
      </c>
      <c r="T1605" s="2" t="s">
        <v>277</v>
      </c>
      <c r="U1605" s="5" t="s">
        <v>278</v>
      </c>
      <c r="X1605" s="26" t="s">
        <v>289</v>
      </c>
      <c r="Y1605" s="26" t="s">
        <v>290</v>
      </c>
      <c r="Z1605" s="26" t="s">
        <v>211</v>
      </c>
      <c r="AA1605" s="26" t="s">
        <v>28</v>
      </c>
      <c r="AB1605" s="26" t="s">
        <v>279</v>
      </c>
      <c r="AC1605" s="26" t="s">
        <v>280</v>
      </c>
      <c r="AD1605" s="26" t="s">
        <v>281</v>
      </c>
      <c r="AE1605" s="11" t="s">
        <v>292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71"/>
      <c r="B1607" s="72"/>
      <c r="C1607" s="73"/>
      <c r="D1607" s="74"/>
      <c r="E1607" s="75"/>
      <c r="F1607" s="76"/>
      <c r="G1607" s="77"/>
      <c r="H1607" s="78"/>
      <c r="I1607" s="75"/>
      <c r="J1607" s="76"/>
      <c r="K1607" s="77"/>
      <c r="L1607" s="74"/>
      <c r="M1607" s="75"/>
      <c r="N1607" s="76"/>
      <c r="O1607" s="77"/>
      <c r="P1607" s="74"/>
      <c r="Q1607" s="75"/>
      <c r="R1607" s="72"/>
      <c r="S1607" s="77"/>
      <c r="T1607" s="78"/>
      <c r="U1607" s="77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9"/>
      <c r="B1608" s="72"/>
      <c r="C1608" s="77"/>
      <c r="D1608" s="76"/>
      <c r="E1608" s="77"/>
      <c r="F1608" s="76"/>
      <c r="G1608" s="77"/>
      <c r="H1608" s="72"/>
      <c r="I1608" s="77"/>
      <c r="J1608" s="76"/>
      <c r="K1608" s="77"/>
      <c r="L1608" s="76"/>
      <c r="M1608" s="77"/>
      <c r="N1608" s="76"/>
      <c r="O1608" s="77"/>
      <c r="P1608" s="76"/>
      <c r="Q1608" s="77"/>
      <c r="R1608" s="72"/>
      <c r="S1608" s="77"/>
      <c r="T1608" s="72"/>
      <c r="U1608" s="77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9"/>
      <c r="B1609" s="80"/>
      <c r="C1609" s="81"/>
      <c r="D1609" s="76"/>
      <c r="E1609" s="75"/>
      <c r="F1609" s="76"/>
      <c r="G1609" s="77"/>
      <c r="H1609" s="78"/>
      <c r="I1609" s="75"/>
      <c r="J1609" s="76"/>
      <c r="K1609" s="77"/>
      <c r="L1609" s="74"/>
      <c r="M1609" s="75"/>
      <c r="N1609" s="76"/>
      <c r="O1609" s="77"/>
      <c r="P1609" s="74"/>
      <c r="Q1609" s="75"/>
      <c r="R1609" s="72"/>
      <c r="S1609" s="77"/>
      <c r="T1609" s="78"/>
      <c r="U1609" s="77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71"/>
      <c r="B1610" s="72"/>
      <c r="C1610" s="73"/>
      <c r="D1610" s="74"/>
      <c r="E1610" s="75"/>
      <c r="F1610" s="76"/>
      <c r="G1610" s="77"/>
      <c r="H1610" s="78"/>
      <c r="I1610" s="75"/>
      <c r="J1610" s="76"/>
      <c r="K1610" s="77"/>
      <c r="L1610" s="74"/>
      <c r="M1610" s="75"/>
      <c r="N1610" s="76"/>
      <c r="O1610" s="77"/>
      <c r="P1610" s="74"/>
      <c r="Q1610" s="75"/>
      <c r="R1610" s="72"/>
      <c r="S1610" s="77"/>
      <c r="T1610" s="78"/>
      <c r="U1610" s="77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9"/>
      <c r="B1611" s="72"/>
      <c r="C1611" s="77"/>
      <c r="D1611" s="76"/>
      <c r="E1611" s="77"/>
      <c r="F1611" s="76"/>
      <c r="G1611" s="77"/>
      <c r="H1611" s="72"/>
      <c r="I1611" s="77"/>
      <c r="J1611" s="76"/>
      <c r="K1611" s="77"/>
      <c r="L1611" s="76"/>
      <c r="M1611" s="77"/>
      <c r="N1611" s="76"/>
      <c r="O1611" s="77"/>
      <c r="P1611" s="76"/>
      <c r="Q1611" s="77"/>
      <c r="R1611" s="72"/>
      <c r="S1611" s="77"/>
      <c r="T1611" s="72"/>
      <c r="U1611" s="77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79"/>
      <c r="B1612" s="80"/>
      <c r="C1612" s="81"/>
      <c r="D1612" s="76"/>
      <c r="E1612" s="75"/>
      <c r="F1612" s="76"/>
      <c r="G1612" s="77"/>
      <c r="H1612" s="78"/>
      <c r="I1612" s="75"/>
      <c r="J1612" s="76"/>
      <c r="K1612" s="77"/>
      <c r="L1612" s="74"/>
      <c r="M1612" s="75"/>
      <c r="N1612" s="76"/>
      <c r="O1612" s="77"/>
      <c r="P1612" s="74"/>
      <c r="Q1612" s="75"/>
      <c r="R1612" s="72"/>
      <c r="S1612" s="77"/>
      <c r="T1612" s="78"/>
      <c r="U1612" s="77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71"/>
      <c r="B1613" s="72"/>
      <c r="C1613" s="73"/>
      <c r="D1613" s="74"/>
      <c r="E1613" s="75"/>
      <c r="F1613" s="76"/>
      <c r="G1613" s="77"/>
      <c r="H1613" s="78"/>
      <c r="I1613" s="75"/>
      <c r="J1613" s="76"/>
      <c r="K1613" s="77"/>
      <c r="L1613" s="74"/>
      <c r="M1613" s="75"/>
      <c r="N1613" s="76"/>
      <c r="O1613" s="77"/>
      <c r="P1613" s="74"/>
      <c r="Q1613" s="75"/>
      <c r="R1613" s="72"/>
      <c r="S1613" s="77"/>
      <c r="T1613" s="78"/>
      <c r="U1613" s="77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79"/>
      <c r="B1614" s="80"/>
      <c r="C1614" s="81"/>
      <c r="D1614" s="76"/>
      <c r="E1614" s="75"/>
      <c r="F1614" s="76"/>
      <c r="G1614" s="77"/>
      <c r="H1614" s="78"/>
      <c r="I1614" s="75"/>
      <c r="J1614" s="76"/>
      <c r="K1614" s="77"/>
      <c r="L1614" s="74"/>
      <c r="M1614" s="75"/>
      <c r="N1614" s="76"/>
      <c r="O1614" s="77"/>
      <c r="P1614" s="74"/>
      <c r="Q1614" s="75"/>
      <c r="R1614" s="72"/>
      <c r="S1614" s="77"/>
      <c r="T1614" s="78"/>
      <c r="U1614" s="77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71"/>
      <c r="B1615" s="72"/>
      <c r="C1615" s="73"/>
      <c r="D1615" s="74"/>
      <c r="E1615" s="75"/>
      <c r="F1615" s="76"/>
      <c r="G1615" s="77"/>
      <c r="H1615" s="78"/>
      <c r="I1615" s="75"/>
      <c r="J1615" s="76"/>
      <c r="K1615" s="77"/>
      <c r="L1615" s="74"/>
      <c r="M1615" s="75"/>
      <c r="N1615" s="76"/>
      <c r="O1615" s="77"/>
      <c r="P1615" s="74"/>
      <c r="Q1615" s="75"/>
      <c r="R1615" s="72"/>
      <c r="S1615" s="77"/>
      <c r="T1615" s="78"/>
      <c r="U1615" s="77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24</v>
      </c>
      <c r="Y1619" s="12" t="s">
        <v>283</v>
      </c>
      <c r="Z1619" s="12" t="s">
        <v>25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5" t="s">
        <v>363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64" t="str">
        <f>IF(全体項目一覧_60!AN133="","",全体項目一覧_60!AN133)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686"/>
      <c r="B1637" s="687"/>
      <c r="C1637" s="687"/>
      <c r="D1637" s="687"/>
      <c r="E1637" s="687"/>
      <c r="F1637" s="687"/>
      <c r="G1637" s="687"/>
      <c r="H1637" s="687"/>
      <c r="I1637" s="687"/>
      <c r="J1637" s="687"/>
      <c r="K1637" s="688"/>
      <c r="L1637" s="12" t="s">
        <v>20</v>
      </c>
      <c r="M1637" s="709" t="s">
        <v>18</v>
      </c>
      <c r="N1637" s="709"/>
      <c r="O1637" s="709"/>
      <c r="P1637" s="709"/>
      <c r="Q1637" s="709"/>
      <c r="R1637" s="709"/>
      <c r="S1637" s="709"/>
      <c r="T1637" s="710" t="str">
        <f>$X$34</f>
        <v>バレーボール指数</v>
      </c>
      <c r="U1637" s="710"/>
      <c r="X1637" s="12"/>
      <c r="Y1637" s="150"/>
      <c r="Z1637" s="150"/>
      <c r="AA1637" s="150"/>
      <c r="AB1637" s="150"/>
      <c r="AC1637" s="150"/>
      <c r="AD1637" s="150"/>
      <c r="AE1637" s="150"/>
    </row>
    <row r="1638" spans="1:31">
      <c r="A1638" s="689"/>
      <c r="B1638" s="690"/>
      <c r="C1638" s="690"/>
      <c r="D1638" s="690"/>
      <c r="E1638" s="690"/>
      <c r="F1638" s="690"/>
      <c r="G1638" s="690"/>
      <c r="H1638" s="690"/>
      <c r="I1638" s="690"/>
      <c r="J1638" s="690"/>
      <c r="K1638" s="691"/>
      <c r="L1638" s="12" t="s">
        <v>20</v>
      </c>
      <c r="M1638" s="711" t="s">
        <v>19</v>
      </c>
      <c r="N1638" s="711"/>
      <c r="O1638" s="711"/>
      <c r="P1638" s="711"/>
      <c r="Q1638" s="711"/>
      <c r="R1638" s="711"/>
      <c r="S1638" s="711"/>
      <c r="T1638" s="712" t="str">
        <f>X1634</f>
        <v/>
      </c>
      <c r="U1638" s="713"/>
      <c r="X1638" s="12"/>
      <c r="Y1638" s="151"/>
      <c r="Z1638" s="151"/>
      <c r="AA1638" s="151"/>
      <c r="AB1638" s="151"/>
      <c r="AC1638" s="151"/>
      <c r="AD1638" s="151"/>
      <c r="AE1638" s="151"/>
    </row>
    <row r="1639" spans="1:31" ht="14.25">
      <c r="A1639" s="692" t="str">
        <f>$A$40</f>
        <v>フォーマット作成者　：　Komuro Consulting Group　小室匡史</v>
      </c>
      <c r="B1639" s="692"/>
      <c r="C1639" s="692"/>
      <c r="D1639" s="692"/>
      <c r="E1639" s="692"/>
      <c r="F1639" s="692"/>
      <c r="G1639" s="692"/>
      <c r="H1639" s="692"/>
      <c r="I1639" s="692"/>
      <c r="J1639" s="692"/>
      <c r="K1639" s="692"/>
      <c r="L1639" s="421" t="s">
        <v>20</v>
      </c>
      <c r="M1639" s="714" t="s">
        <v>104</v>
      </c>
      <c r="N1639" s="714"/>
      <c r="O1639" s="714"/>
      <c r="P1639" s="714"/>
      <c r="Q1639" s="714"/>
      <c r="R1639" s="714"/>
      <c r="S1639" s="714"/>
      <c r="T1639" s="713"/>
      <c r="U1639" s="713"/>
      <c r="X1639" s="12"/>
      <c r="Y1639" s="152"/>
      <c r="Z1639" s="152"/>
      <c r="AA1639" s="152"/>
      <c r="AB1639" s="152"/>
      <c r="AC1639" s="152"/>
      <c r="AD1639" s="152"/>
      <c r="AE1639" s="152"/>
    </row>
    <row r="1641" spans="1:31" ht="30" customHeight="1">
      <c r="A1641" s="699" t="str">
        <f>$A$1</f>
        <v>●●チームバレーボール体力指数　レーダーチャート</v>
      </c>
      <c r="B1641" s="699"/>
      <c r="C1641" s="699"/>
      <c r="D1641" s="699"/>
      <c r="E1641" s="699"/>
      <c r="F1641" s="699"/>
      <c r="G1641" s="699"/>
      <c r="H1641" s="699"/>
      <c r="I1641" s="699"/>
      <c r="J1641" s="699"/>
      <c r="K1641" s="699"/>
      <c r="L1641" s="699"/>
      <c r="M1641" s="699"/>
      <c r="N1641" s="699"/>
      <c r="O1641" s="699"/>
      <c r="P1641" s="699"/>
      <c r="Q1641" s="699"/>
      <c r="R1641" s="699"/>
      <c r="S1641" s="699"/>
      <c r="T1641" s="699"/>
      <c r="U1641" s="699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408" t="s">
        <v>10</v>
      </c>
      <c r="B1642" s="695" t="str">
        <f>IF(表示変換!B46="","",表示変換!B46)</f>
        <v/>
      </c>
      <c r="C1642" s="695"/>
      <c r="D1642" s="9"/>
      <c r="E1642" s="408" t="s">
        <v>11</v>
      </c>
      <c r="F1642" s="696" t="str">
        <f>IF(表示変換!I46="","",表示変換!I46)</f>
        <v/>
      </c>
      <c r="G1642" s="696"/>
      <c r="H1642" s="409" t="s">
        <v>265</v>
      </c>
      <c r="I1642" s="14"/>
      <c r="J1642" s="409" t="s">
        <v>13</v>
      </c>
      <c r="K1642" s="696" t="str">
        <f>IF(表示変換!J46="","",表示変換!J46)</f>
        <v/>
      </c>
      <c r="L1642" s="696"/>
      <c r="M1642" s="408" t="s">
        <v>300</v>
      </c>
      <c r="N1642" s="6"/>
      <c r="O1642" s="695" t="s">
        <v>298</v>
      </c>
      <c r="P1642" s="695"/>
      <c r="Q1642" s="695" t="str">
        <f>IF(表示変換!H46="","",表示変換!H46)</f>
        <v/>
      </c>
      <c r="R1642" s="695"/>
      <c r="S1642" s="715" t="str">
        <f>IF(入力!$C$4="","",入力!$C$4)</f>
        <v>2016.01.01</v>
      </c>
      <c r="T1642" s="715"/>
      <c r="U1642" s="9" t="s">
        <v>98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03" t="s">
        <v>5</v>
      </c>
      <c r="B1644" s="706" t="s">
        <v>293</v>
      </c>
      <c r="C1644" s="700" t="s">
        <v>0</v>
      </c>
      <c r="D1644" s="693" t="s">
        <v>301</v>
      </c>
      <c r="E1644" s="694"/>
      <c r="F1644" s="693" t="s">
        <v>270</v>
      </c>
      <c r="G1644" s="694"/>
      <c r="H1644" s="693" t="s">
        <v>378</v>
      </c>
      <c r="I1644" s="694"/>
      <c r="J1644" s="693" t="s">
        <v>41</v>
      </c>
      <c r="K1644" s="694"/>
      <c r="L1644" s="697" t="s">
        <v>295</v>
      </c>
      <c r="M1644" s="698"/>
      <c r="N1644" s="697" t="s">
        <v>302</v>
      </c>
      <c r="O1644" s="698"/>
      <c r="P1644" s="697" t="s">
        <v>42</v>
      </c>
      <c r="Q1644" s="698"/>
      <c r="R1644" s="693" t="s">
        <v>273</v>
      </c>
      <c r="S1644" s="694"/>
      <c r="T1644" s="156" t="s">
        <v>1</v>
      </c>
      <c r="U1644" s="157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04"/>
      <c r="B1645" s="707"/>
      <c r="C1645" s="701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05"/>
      <c r="B1646" s="708"/>
      <c r="C1646" s="702"/>
      <c r="D1646" s="2" t="str">
        <f>IF(表示変換!$N$5="","",表示変換!$N$5)</f>
        <v>sec</v>
      </c>
      <c r="E1646" s="4" t="s">
        <v>274</v>
      </c>
      <c r="F1646" s="2" t="str">
        <f>IF(表示変換!$O$5="","",表示変換!$O$5)</f>
        <v>sec</v>
      </c>
      <c r="G1646" s="4" t="s">
        <v>274</v>
      </c>
      <c r="H1646" s="2" t="str">
        <f>IF(表示変換!$P$5="","",表示変換!$P$5)</f>
        <v>m</v>
      </c>
      <c r="I1646" s="4" t="s">
        <v>274</v>
      </c>
      <c r="J1646" s="2" t="str">
        <f>IF(表示変換!$Q$5="","",表示変換!$Q$5)</f>
        <v>m</v>
      </c>
      <c r="K1646" s="4" t="s">
        <v>274</v>
      </c>
      <c r="L1646" s="2" t="str">
        <f>IF(表示変換!$R$5="","",表示変換!$R$5)</f>
        <v>cm</v>
      </c>
      <c r="M1646" s="4" t="s">
        <v>303</v>
      </c>
      <c r="N1646" s="2" t="str">
        <f>IF(表示変換!$S$5="","",表示変換!$S$5)</f>
        <v>m</v>
      </c>
      <c r="O1646" s="4" t="s">
        <v>304</v>
      </c>
      <c r="P1646" s="2" t="str">
        <f>IF(表示変換!$T$5="","",表示変換!$T$5)</f>
        <v>回</v>
      </c>
      <c r="Q1646" s="4" t="s">
        <v>304</v>
      </c>
      <c r="R1646" s="2" t="str">
        <f>IF(表示変換!$U$5="","",表示変換!$U$5)</f>
        <v>m</v>
      </c>
      <c r="S1646" s="4" t="s">
        <v>287</v>
      </c>
      <c r="T1646" s="2" t="s">
        <v>277</v>
      </c>
      <c r="U1646" s="5" t="s">
        <v>278</v>
      </c>
      <c r="X1646" s="26" t="s">
        <v>305</v>
      </c>
      <c r="Y1646" s="26" t="s">
        <v>290</v>
      </c>
      <c r="Z1646" s="26" t="s">
        <v>211</v>
      </c>
      <c r="AA1646" s="26" t="s">
        <v>28</v>
      </c>
      <c r="AB1646" s="26" t="s">
        <v>279</v>
      </c>
      <c r="AC1646" s="26" t="s">
        <v>280</v>
      </c>
      <c r="AD1646" s="26" t="s">
        <v>281</v>
      </c>
      <c r="AE1646" s="11" t="s">
        <v>292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71"/>
      <c r="B1648" s="72"/>
      <c r="C1648" s="73"/>
      <c r="D1648" s="74"/>
      <c r="E1648" s="75"/>
      <c r="F1648" s="76"/>
      <c r="G1648" s="77"/>
      <c r="H1648" s="78"/>
      <c r="I1648" s="75"/>
      <c r="J1648" s="76"/>
      <c r="K1648" s="77"/>
      <c r="L1648" s="74"/>
      <c r="M1648" s="75"/>
      <c r="N1648" s="76"/>
      <c r="O1648" s="77"/>
      <c r="P1648" s="74"/>
      <c r="Q1648" s="75"/>
      <c r="R1648" s="72"/>
      <c r="S1648" s="77"/>
      <c r="T1648" s="78"/>
      <c r="U1648" s="77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9"/>
      <c r="B1649" s="72"/>
      <c r="C1649" s="77"/>
      <c r="D1649" s="76"/>
      <c r="E1649" s="77"/>
      <c r="F1649" s="76"/>
      <c r="G1649" s="77"/>
      <c r="H1649" s="72"/>
      <c r="I1649" s="77"/>
      <c r="J1649" s="76"/>
      <c r="K1649" s="77"/>
      <c r="L1649" s="76"/>
      <c r="M1649" s="77"/>
      <c r="N1649" s="76"/>
      <c r="O1649" s="77"/>
      <c r="P1649" s="76"/>
      <c r="Q1649" s="77"/>
      <c r="R1649" s="72"/>
      <c r="S1649" s="77"/>
      <c r="T1649" s="72"/>
      <c r="U1649" s="77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9"/>
      <c r="B1650" s="80"/>
      <c r="C1650" s="81"/>
      <c r="D1650" s="76"/>
      <c r="E1650" s="75"/>
      <c r="F1650" s="76"/>
      <c r="G1650" s="77"/>
      <c r="H1650" s="78"/>
      <c r="I1650" s="75"/>
      <c r="J1650" s="76"/>
      <c r="K1650" s="77"/>
      <c r="L1650" s="74"/>
      <c r="M1650" s="75"/>
      <c r="N1650" s="76"/>
      <c r="O1650" s="77"/>
      <c r="P1650" s="74"/>
      <c r="Q1650" s="75"/>
      <c r="R1650" s="72"/>
      <c r="S1650" s="77"/>
      <c r="T1650" s="78"/>
      <c r="U1650" s="77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71"/>
      <c r="B1651" s="72"/>
      <c r="C1651" s="73"/>
      <c r="D1651" s="74"/>
      <c r="E1651" s="75"/>
      <c r="F1651" s="76"/>
      <c r="G1651" s="77"/>
      <c r="H1651" s="78"/>
      <c r="I1651" s="75"/>
      <c r="J1651" s="76"/>
      <c r="K1651" s="77"/>
      <c r="L1651" s="74"/>
      <c r="M1651" s="75"/>
      <c r="N1651" s="76"/>
      <c r="O1651" s="77"/>
      <c r="P1651" s="74"/>
      <c r="Q1651" s="75"/>
      <c r="R1651" s="72"/>
      <c r="S1651" s="77"/>
      <c r="T1651" s="78"/>
      <c r="U1651" s="77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9"/>
      <c r="B1652" s="72"/>
      <c r="C1652" s="77"/>
      <c r="D1652" s="76"/>
      <c r="E1652" s="77"/>
      <c r="F1652" s="76"/>
      <c r="G1652" s="77"/>
      <c r="H1652" s="72"/>
      <c r="I1652" s="77"/>
      <c r="J1652" s="76"/>
      <c r="K1652" s="77"/>
      <c r="L1652" s="76"/>
      <c r="M1652" s="77"/>
      <c r="N1652" s="76"/>
      <c r="O1652" s="77"/>
      <c r="P1652" s="76"/>
      <c r="Q1652" s="77"/>
      <c r="R1652" s="72"/>
      <c r="S1652" s="77"/>
      <c r="T1652" s="72"/>
      <c r="U1652" s="77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79"/>
      <c r="B1653" s="80"/>
      <c r="C1653" s="81"/>
      <c r="D1653" s="76"/>
      <c r="E1653" s="75"/>
      <c r="F1653" s="76"/>
      <c r="G1653" s="77"/>
      <c r="H1653" s="78"/>
      <c r="I1653" s="75"/>
      <c r="J1653" s="76"/>
      <c r="K1653" s="77"/>
      <c r="L1653" s="74"/>
      <c r="M1653" s="75"/>
      <c r="N1653" s="76"/>
      <c r="O1653" s="77"/>
      <c r="P1653" s="74"/>
      <c r="Q1653" s="75"/>
      <c r="R1653" s="72"/>
      <c r="S1653" s="77"/>
      <c r="T1653" s="78"/>
      <c r="U1653" s="77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71"/>
      <c r="B1654" s="72"/>
      <c r="C1654" s="73"/>
      <c r="D1654" s="74"/>
      <c r="E1654" s="75"/>
      <c r="F1654" s="76"/>
      <c r="G1654" s="77"/>
      <c r="H1654" s="78"/>
      <c r="I1654" s="75"/>
      <c r="J1654" s="76"/>
      <c r="K1654" s="77"/>
      <c r="L1654" s="74"/>
      <c r="M1654" s="75"/>
      <c r="N1654" s="76"/>
      <c r="O1654" s="77"/>
      <c r="P1654" s="74"/>
      <c r="Q1654" s="75"/>
      <c r="R1654" s="72"/>
      <c r="S1654" s="77"/>
      <c r="T1654" s="78"/>
      <c r="U1654" s="77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79"/>
      <c r="B1655" s="80"/>
      <c r="C1655" s="81"/>
      <c r="D1655" s="76"/>
      <c r="E1655" s="75"/>
      <c r="F1655" s="76"/>
      <c r="G1655" s="77"/>
      <c r="H1655" s="78"/>
      <c r="I1655" s="75"/>
      <c r="J1655" s="76"/>
      <c r="K1655" s="77"/>
      <c r="L1655" s="74"/>
      <c r="M1655" s="75"/>
      <c r="N1655" s="76"/>
      <c r="O1655" s="77"/>
      <c r="P1655" s="74"/>
      <c r="Q1655" s="75"/>
      <c r="R1655" s="72"/>
      <c r="S1655" s="77"/>
      <c r="T1655" s="78"/>
      <c r="U1655" s="77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71"/>
      <c r="B1656" s="72"/>
      <c r="C1656" s="73"/>
      <c r="D1656" s="74"/>
      <c r="E1656" s="75"/>
      <c r="F1656" s="76"/>
      <c r="G1656" s="77"/>
      <c r="H1656" s="78"/>
      <c r="I1656" s="75"/>
      <c r="J1656" s="76"/>
      <c r="K1656" s="77"/>
      <c r="L1656" s="74"/>
      <c r="M1656" s="75"/>
      <c r="N1656" s="76"/>
      <c r="O1656" s="77"/>
      <c r="P1656" s="74"/>
      <c r="Q1656" s="75"/>
      <c r="R1656" s="72"/>
      <c r="S1656" s="77"/>
      <c r="T1656" s="78"/>
      <c r="U1656" s="77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24</v>
      </c>
      <c r="Y1660" s="12" t="s">
        <v>306</v>
      </c>
      <c r="Z1660" s="12" t="s">
        <v>25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5" t="s">
        <v>363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64" t="str">
        <f>IF(全体項目一覧_60!AN134="","",全体項目一覧_60!AN134)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686"/>
      <c r="B1678" s="687"/>
      <c r="C1678" s="687"/>
      <c r="D1678" s="687"/>
      <c r="E1678" s="687"/>
      <c r="F1678" s="687"/>
      <c r="G1678" s="687"/>
      <c r="H1678" s="687"/>
      <c r="I1678" s="687"/>
      <c r="J1678" s="687"/>
      <c r="K1678" s="688"/>
      <c r="L1678" s="12" t="s">
        <v>20</v>
      </c>
      <c r="M1678" s="709" t="s">
        <v>18</v>
      </c>
      <c r="N1678" s="709"/>
      <c r="O1678" s="709"/>
      <c r="P1678" s="709"/>
      <c r="Q1678" s="709"/>
      <c r="R1678" s="709"/>
      <c r="S1678" s="709"/>
      <c r="T1678" s="710" t="str">
        <f>$X$34</f>
        <v>バレーボール指数</v>
      </c>
      <c r="U1678" s="710"/>
      <c r="X1678" s="12"/>
      <c r="Y1678" s="150"/>
      <c r="Z1678" s="150"/>
      <c r="AA1678" s="150"/>
      <c r="AB1678" s="150"/>
      <c r="AC1678" s="150"/>
      <c r="AD1678" s="150"/>
      <c r="AE1678" s="150"/>
    </row>
    <row r="1679" spans="1:31">
      <c r="A1679" s="689"/>
      <c r="B1679" s="690"/>
      <c r="C1679" s="690"/>
      <c r="D1679" s="690"/>
      <c r="E1679" s="690"/>
      <c r="F1679" s="690"/>
      <c r="G1679" s="690"/>
      <c r="H1679" s="690"/>
      <c r="I1679" s="690"/>
      <c r="J1679" s="690"/>
      <c r="K1679" s="691"/>
      <c r="L1679" s="12" t="s">
        <v>20</v>
      </c>
      <c r="M1679" s="711" t="s">
        <v>19</v>
      </c>
      <c r="N1679" s="711"/>
      <c r="O1679" s="711"/>
      <c r="P1679" s="711"/>
      <c r="Q1679" s="711"/>
      <c r="R1679" s="711"/>
      <c r="S1679" s="711"/>
      <c r="T1679" s="712" t="str">
        <f>X1675</f>
        <v/>
      </c>
      <c r="U1679" s="713"/>
      <c r="X1679" s="12"/>
      <c r="Y1679" s="151"/>
      <c r="Z1679" s="151"/>
      <c r="AA1679" s="151"/>
      <c r="AB1679" s="151"/>
      <c r="AC1679" s="151"/>
      <c r="AD1679" s="151"/>
      <c r="AE1679" s="151"/>
    </row>
    <row r="1680" spans="1:31" ht="14.25">
      <c r="A1680" s="692" t="str">
        <f>$A$40</f>
        <v>フォーマット作成者　：　Komuro Consulting Group　小室匡史</v>
      </c>
      <c r="B1680" s="692"/>
      <c r="C1680" s="692"/>
      <c r="D1680" s="692"/>
      <c r="E1680" s="692"/>
      <c r="F1680" s="692"/>
      <c r="G1680" s="692"/>
      <c r="H1680" s="692"/>
      <c r="I1680" s="692"/>
      <c r="J1680" s="692"/>
      <c r="K1680" s="692"/>
      <c r="L1680" s="421" t="s">
        <v>20</v>
      </c>
      <c r="M1680" s="714" t="s">
        <v>104</v>
      </c>
      <c r="N1680" s="714"/>
      <c r="O1680" s="714"/>
      <c r="P1680" s="714"/>
      <c r="Q1680" s="714"/>
      <c r="R1680" s="714"/>
      <c r="S1680" s="714"/>
      <c r="T1680" s="713"/>
      <c r="U1680" s="713"/>
      <c r="X1680" s="12"/>
      <c r="Y1680" s="152"/>
      <c r="Z1680" s="152"/>
      <c r="AA1680" s="152"/>
      <c r="AB1680" s="152"/>
      <c r="AC1680" s="152"/>
      <c r="AD1680" s="152"/>
      <c r="AE1680" s="152"/>
    </row>
    <row r="1682" spans="1:31" ht="30" customHeight="1">
      <c r="A1682" s="699" t="str">
        <f>$A$1</f>
        <v>●●チームバレーボール体力指数　レーダーチャート</v>
      </c>
      <c r="B1682" s="699"/>
      <c r="C1682" s="699"/>
      <c r="D1682" s="699"/>
      <c r="E1682" s="699"/>
      <c r="F1682" s="699"/>
      <c r="G1682" s="699"/>
      <c r="H1682" s="699"/>
      <c r="I1682" s="699"/>
      <c r="J1682" s="699"/>
      <c r="K1682" s="699"/>
      <c r="L1682" s="699"/>
      <c r="M1682" s="699"/>
      <c r="N1682" s="699"/>
      <c r="O1682" s="699"/>
      <c r="P1682" s="699"/>
      <c r="Q1682" s="699"/>
      <c r="R1682" s="699"/>
      <c r="S1682" s="699"/>
      <c r="T1682" s="699"/>
      <c r="U1682" s="699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408" t="s">
        <v>10</v>
      </c>
      <c r="B1683" s="695" t="str">
        <f>IF(表示変換!B47="","",表示変換!B47)</f>
        <v/>
      </c>
      <c r="C1683" s="695"/>
      <c r="D1683" s="9"/>
      <c r="E1683" s="408" t="s">
        <v>11</v>
      </c>
      <c r="F1683" s="696" t="str">
        <f>IF(表示変換!I47="","",表示変換!I47)</f>
        <v/>
      </c>
      <c r="G1683" s="696"/>
      <c r="H1683" s="409" t="s">
        <v>284</v>
      </c>
      <c r="I1683" s="14"/>
      <c r="J1683" s="409" t="s">
        <v>13</v>
      </c>
      <c r="K1683" s="696" t="str">
        <f>IF(表示変換!J47="","",表示変換!J47)</f>
        <v/>
      </c>
      <c r="L1683" s="696"/>
      <c r="M1683" s="408" t="s">
        <v>14</v>
      </c>
      <c r="N1683" s="6"/>
      <c r="O1683" s="695" t="s">
        <v>267</v>
      </c>
      <c r="P1683" s="695"/>
      <c r="Q1683" s="695" t="str">
        <f>IF(表示変換!H47="","",表示変換!H47)</f>
        <v/>
      </c>
      <c r="R1683" s="695"/>
      <c r="S1683" s="715" t="str">
        <f>IF(入力!$C$4="","",入力!$C$4)</f>
        <v>2016.01.01</v>
      </c>
      <c r="T1683" s="715"/>
      <c r="U1683" s="9" t="s">
        <v>98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03" t="s">
        <v>5</v>
      </c>
      <c r="B1685" s="706" t="s">
        <v>307</v>
      </c>
      <c r="C1685" s="700" t="s">
        <v>0</v>
      </c>
      <c r="D1685" s="693" t="s">
        <v>45</v>
      </c>
      <c r="E1685" s="694"/>
      <c r="F1685" s="693" t="s">
        <v>57</v>
      </c>
      <c r="G1685" s="694"/>
      <c r="H1685" s="693" t="s">
        <v>378</v>
      </c>
      <c r="I1685" s="694"/>
      <c r="J1685" s="693" t="s">
        <v>41</v>
      </c>
      <c r="K1685" s="694"/>
      <c r="L1685" s="697" t="s">
        <v>58</v>
      </c>
      <c r="M1685" s="698"/>
      <c r="N1685" s="697" t="s">
        <v>59</v>
      </c>
      <c r="O1685" s="698"/>
      <c r="P1685" s="697" t="s">
        <v>42</v>
      </c>
      <c r="Q1685" s="698"/>
      <c r="R1685" s="693" t="s">
        <v>46</v>
      </c>
      <c r="S1685" s="694"/>
      <c r="T1685" s="156" t="s">
        <v>1</v>
      </c>
      <c r="U1685" s="157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04"/>
      <c r="B1686" s="707"/>
      <c r="C1686" s="701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05"/>
      <c r="B1687" s="708"/>
      <c r="C1687" s="702"/>
      <c r="D1687" s="2" t="str">
        <f>IF(表示変換!$N$5="","",表示変換!$N$5)</f>
        <v>sec</v>
      </c>
      <c r="E1687" s="4" t="s">
        <v>274</v>
      </c>
      <c r="F1687" s="2" t="str">
        <f>IF(表示変換!$O$5="","",表示変換!$O$5)</f>
        <v>sec</v>
      </c>
      <c r="G1687" s="4" t="s">
        <v>274</v>
      </c>
      <c r="H1687" s="2" t="str">
        <f>IF(表示変換!$P$5="","",表示変換!$P$5)</f>
        <v>m</v>
      </c>
      <c r="I1687" s="4" t="s">
        <v>274</v>
      </c>
      <c r="J1687" s="2" t="str">
        <f>IF(表示変換!$Q$5="","",表示変換!$Q$5)</f>
        <v>m</v>
      </c>
      <c r="K1687" s="4" t="s">
        <v>274</v>
      </c>
      <c r="L1687" s="2" t="str">
        <f>IF(表示変換!$R$5="","",表示変換!$R$5)</f>
        <v>cm</v>
      </c>
      <c r="M1687" s="4" t="s">
        <v>274</v>
      </c>
      <c r="N1687" s="2" t="str">
        <f>IF(表示変換!$S$5="","",表示変換!$S$5)</f>
        <v>m</v>
      </c>
      <c r="O1687" s="4" t="s">
        <v>274</v>
      </c>
      <c r="P1687" s="2" t="str">
        <f>IF(表示変換!$T$5="","",表示変換!$T$5)</f>
        <v>回</v>
      </c>
      <c r="Q1687" s="4" t="s">
        <v>274</v>
      </c>
      <c r="R1687" s="2" t="str">
        <f>IF(表示変換!$U$5="","",表示変換!$U$5)</f>
        <v>m</v>
      </c>
      <c r="S1687" s="4" t="s">
        <v>274</v>
      </c>
      <c r="T1687" s="2" t="s">
        <v>277</v>
      </c>
      <c r="U1687" s="5" t="s">
        <v>278</v>
      </c>
      <c r="X1687" s="26" t="s">
        <v>289</v>
      </c>
      <c r="Y1687" s="26" t="s">
        <v>290</v>
      </c>
      <c r="Z1687" s="26" t="s">
        <v>211</v>
      </c>
      <c r="AA1687" s="26" t="s">
        <v>28</v>
      </c>
      <c r="AB1687" s="26" t="s">
        <v>279</v>
      </c>
      <c r="AC1687" s="26" t="s">
        <v>280</v>
      </c>
      <c r="AD1687" s="26" t="s">
        <v>281</v>
      </c>
      <c r="AE1687" s="11" t="s">
        <v>292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71"/>
      <c r="B1689" s="72"/>
      <c r="C1689" s="73"/>
      <c r="D1689" s="74"/>
      <c r="E1689" s="75"/>
      <c r="F1689" s="76"/>
      <c r="G1689" s="77"/>
      <c r="H1689" s="78"/>
      <c r="I1689" s="75"/>
      <c r="J1689" s="76"/>
      <c r="K1689" s="77"/>
      <c r="L1689" s="74"/>
      <c r="M1689" s="75"/>
      <c r="N1689" s="76"/>
      <c r="O1689" s="77"/>
      <c r="P1689" s="74"/>
      <c r="Q1689" s="75"/>
      <c r="R1689" s="72"/>
      <c r="S1689" s="77"/>
      <c r="T1689" s="78"/>
      <c r="U1689" s="77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9"/>
      <c r="B1690" s="72"/>
      <c r="C1690" s="77"/>
      <c r="D1690" s="76"/>
      <c r="E1690" s="77"/>
      <c r="F1690" s="76"/>
      <c r="G1690" s="77"/>
      <c r="H1690" s="72"/>
      <c r="I1690" s="77"/>
      <c r="J1690" s="76"/>
      <c r="K1690" s="77"/>
      <c r="L1690" s="76"/>
      <c r="M1690" s="77"/>
      <c r="N1690" s="76"/>
      <c r="O1690" s="77"/>
      <c r="P1690" s="76"/>
      <c r="Q1690" s="77"/>
      <c r="R1690" s="72"/>
      <c r="S1690" s="77"/>
      <c r="T1690" s="72"/>
      <c r="U1690" s="77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9"/>
      <c r="B1691" s="80"/>
      <c r="C1691" s="81"/>
      <c r="D1691" s="76"/>
      <c r="E1691" s="75"/>
      <c r="F1691" s="76"/>
      <c r="G1691" s="77"/>
      <c r="H1691" s="78"/>
      <c r="I1691" s="75"/>
      <c r="J1691" s="76"/>
      <c r="K1691" s="77"/>
      <c r="L1691" s="74"/>
      <c r="M1691" s="75"/>
      <c r="N1691" s="76"/>
      <c r="O1691" s="77"/>
      <c r="P1691" s="74"/>
      <c r="Q1691" s="75"/>
      <c r="R1691" s="72"/>
      <c r="S1691" s="77"/>
      <c r="T1691" s="78"/>
      <c r="U1691" s="77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71"/>
      <c r="B1692" s="72"/>
      <c r="C1692" s="73"/>
      <c r="D1692" s="74"/>
      <c r="E1692" s="75"/>
      <c r="F1692" s="76"/>
      <c r="G1692" s="77"/>
      <c r="H1692" s="78"/>
      <c r="I1692" s="75"/>
      <c r="J1692" s="76"/>
      <c r="K1692" s="77"/>
      <c r="L1692" s="74"/>
      <c r="M1692" s="75"/>
      <c r="N1692" s="76"/>
      <c r="O1692" s="77"/>
      <c r="P1692" s="74"/>
      <c r="Q1692" s="75"/>
      <c r="R1692" s="72"/>
      <c r="S1692" s="77"/>
      <c r="T1692" s="78"/>
      <c r="U1692" s="77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9"/>
      <c r="B1693" s="72"/>
      <c r="C1693" s="77"/>
      <c r="D1693" s="76"/>
      <c r="E1693" s="77"/>
      <c r="F1693" s="76"/>
      <c r="G1693" s="77"/>
      <c r="H1693" s="72"/>
      <c r="I1693" s="77"/>
      <c r="J1693" s="76"/>
      <c r="K1693" s="77"/>
      <c r="L1693" s="76"/>
      <c r="M1693" s="77"/>
      <c r="N1693" s="76"/>
      <c r="O1693" s="77"/>
      <c r="P1693" s="76"/>
      <c r="Q1693" s="77"/>
      <c r="R1693" s="72"/>
      <c r="S1693" s="77"/>
      <c r="T1693" s="72"/>
      <c r="U1693" s="77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79"/>
      <c r="B1694" s="80"/>
      <c r="C1694" s="81"/>
      <c r="D1694" s="76"/>
      <c r="E1694" s="75"/>
      <c r="F1694" s="76"/>
      <c r="G1694" s="77"/>
      <c r="H1694" s="78"/>
      <c r="I1694" s="75"/>
      <c r="J1694" s="76"/>
      <c r="K1694" s="77"/>
      <c r="L1694" s="74"/>
      <c r="M1694" s="75"/>
      <c r="N1694" s="76"/>
      <c r="O1694" s="77"/>
      <c r="P1694" s="74"/>
      <c r="Q1694" s="75"/>
      <c r="R1694" s="72"/>
      <c r="S1694" s="77"/>
      <c r="T1694" s="78"/>
      <c r="U1694" s="77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71"/>
      <c r="B1695" s="72"/>
      <c r="C1695" s="73"/>
      <c r="D1695" s="74"/>
      <c r="E1695" s="75"/>
      <c r="F1695" s="76"/>
      <c r="G1695" s="77"/>
      <c r="H1695" s="78"/>
      <c r="I1695" s="75"/>
      <c r="J1695" s="76"/>
      <c r="K1695" s="77"/>
      <c r="L1695" s="74"/>
      <c r="M1695" s="75"/>
      <c r="N1695" s="76"/>
      <c r="O1695" s="77"/>
      <c r="P1695" s="74"/>
      <c r="Q1695" s="75"/>
      <c r="R1695" s="72"/>
      <c r="S1695" s="77"/>
      <c r="T1695" s="78"/>
      <c r="U1695" s="77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79"/>
      <c r="B1696" s="80"/>
      <c r="C1696" s="81"/>
      <c r="D1696" s="76"/>
      <c r="E1696" s="75"/>
      <c r="F1696" s="76"/>
      <c r="G1696" s="77"/>
      <c r="H1696" s="78"/>
      <c r="I1696" s="75"/>
      <c r="J1696" s="76"/>
      <c r="K1696" s="77"/>
      <c r="L1696" s="74"/>
      <c r="M1696" s="75"/>
      <c r="N1696" s="76"/>
      <c r="O1696" s="77"/>
      <c r="P1696" s="74"/>
      <c r="Q1696" s="75"/>
      <c r="R1696" s="72"/>
      <c r="S1696" s="77"/>
      <c r="T1696" s="78"/>
      <c r="U1696" s="77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71"/>
      <c r="B1697" s="72"/>
      <c r="C1697" s="73"/>
      <c r="D1697" s="74"/>
      <c r="E1697" s="75"/>
      <c r="F1697" s="76"/>
      <c r="G1697" s="77"/>
      <c r="H1697" s="78"/>
      <c r="I1697" s="75"/>
      <c r="J1697" s="76"/>
      <c r="K1697" s="77"/>
      <c r="L1697" s="74"/>
      <c r="M1697" s="75"/>
      <c r="N1697" s="76"/>
      <c r="O1697" s="77"/>
      <c r="P1697" s="74"/>
      <c r="Q1697" s="75"/>
      <c r="R1697" s="72"/>
      <c r="S1697" s="77"/>
      <c r="T1697" s="78"/>
      <c r="U1697" s="77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24</v>
      </c>
      <c r="Y1701" s="12" t="s">
        <v>283</v>
      </c>
      <c r="Z1701" s="12" t="s">
        <v>25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5" t="s">
        <v>363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64" t="str">
        <f>IF(全体項目一覧_60!AN135="","",全体項目一覧_60!AN135)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686"/>
      <c r="B1719" s="687"/>
      <c r="C1719" s="687"/>
      <c r="D1719" s="687"/>
      <c r="E1719" s="687"/>
      <c r="F1719" s="687"/>
      <c r="G1719" s="687"/>
      <c r="H1719" s="687"/>
      <c r="I1719" s="687"/>
      <c r="J1719" s="687"/>
      <c r="K1719" s="688"/>
      <c r="L1719" s="12" t="s">
        <v>20</v>
      </c>
      <c r="M1719" s="709" t="s">
        <v>18</v>
      </c>
      <c r="N1719" s="709"/>
      <c r="O1719" s="709"/>
      <c r="P1719" s="709"/>
      <c r="Q1719" s="709"/>
      <c r="R1719" s="709"/>
      <c r="S1719" s="709"/>
      <c r="T1719" s="710" t="str">
        <f>$X$34</f>
        <v>バレーボール指数</v>
      </c>
      <c r="U1719" s="710"/>
      <c r="X1719" s="12"/>
      <c r="Y1719" s="150"/>
      <c r="Z1719" s="150"/>
      <c r="AA1719" s="150"/>
      <c r="AB1719" s="150"/>
      <c r="AC1719" s="150"/>
      <c r="AD1719" s="150"/>
      <c r="AE1719" s="150"/>
    </row>
    <row r="1720" spans="1:31">
      <c r="A1720" s="689"/>
      <c r="B1720" s="690"/>
      <c r="C1720" s="690"/>
      <c r="D1720" s="690"/>
      <c r="E1720" s="690"/>
      <c r="F1720" s="690"/>
      <c r="G1720" s="690"/>
      <c r="H1720" s="690"/>
      <c r="I1720" s="690"/>
      <c r="J1720" s="690"/>
      <c r="K1720" s="691"/>
      <c r="L1720" s="12" t="s">
        <v>20</v>
      </c>
      <c r="M1720" s="711" t="s">
        <v>19</v>
      </c>
      <c r="N1720" s="711"/>
      <c r="O1720" s="711"/>
      <c r="P1720" s="711"/>
      <c r="Q1720" s="711"/>
      <c r="R1720" s="711"/>
      <c r="S1720" s="711"/>
      <c r="T1720" s="712" t="str">
        <f>X1716</f>
        <v/>
      </c>
      <c r="U1720" s="713"/>
      <c r="X1720" s="12"/>
      <c r="Y1720" s="151"/>
      <c r="Z1720" s="151"/>
      <c r="AA1720" s="151"/>
      <c r="AB1720" s="151"/>
      <c r="AC1720" s="151"/>
      <c r="AD1720" s="151"/>
      <c r="AE1720" s="151"/>
    </row>
    <row r="1721" spans="1:31" ht="14.25">
      <c r="A1721" s="692" t="str">
        <f>$A$40</f>
        <v>フォーマット作成者　：　Komuro Consulting Group　小室匡史</v>
      </c>
      <c r="B1721" s="692"/>
      <c r="C1721" s="692"/>
      <c r="D1721" s="692"/>
      <c r="E1721" s="692"/>
      <c r="F1721" s="692"/>
      <c r="G1721" s="692"/>
      <c r="H1721" s="692"/>
      <c r="I1721" s="692"/>
      <c r="J1721" s="692"/>
      <c r="K1721" s="692"/>
      <c r="L1721" s="421" t="s">
        <v>20</v>
      </c>
      <c r="M1721" s="714" t="s">
        <v>104</v>
      </c>
      <c r="N1721" s="714"/>
      <c r="O1721" s="714"/>
      <c r="P1721" s="714"/>
      <c r="Q1721" s="714"/>
      <c r="R1721" s="714"/>
      <c r="S1721" s="714"/>
      <c r="T1721" s="713"/>
      <c r="U1721" s="713"/>
      <c r="X1721" s="12"/>
      <c r="Y1721" s="152"/>
      <c r="Z1721" s="152"/>
      <c r="AA1721" s="152"/>
      <c r="AB1721" s="152"/>
      <c r="AC1721" s="152"/>
      <c r="AD1721" s="152"/>
      <c r="AE1721" s="152"/>
    </row>
    <row r="1723" spans="1:31" ht="30" customHeight="1">
      <c r="A1723" s="699" t="str">
        <f>$A$1</f>
        <v>●●チームバレーボール体力指数　レーダーチャート</v>
      </c>
      <c r="B1723" s="699"/>
      <c r="C1723" s="699"/>
      <c r="D1723" s="699"/>
      <c r="E1723" s="699"/>
      <c r="F1723" s="699"/>
      <c r="G1723" s="699"/>
      <c r="H1723" s="699"/>
      <c r="I1723" s="699"/>
      <c r="J1723" s="699"/>
      <c r="K1723" s="699"/>
      <c r="L1723" s="699"/>
      <c r="M1723" s="699"/>
      <c r="N1723" s="699"/>
      <c r="O1723" s="699"/>
      <c r="P1723" s="699"/>
      <c r="Q1723" s="699"/>
      <c r="R1723" s="699"/>
      <c r="S1723" s="699"/>
      <c r="T1723" s="699"/>
      <c r="U1723" s="699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408" t="s">
        <v>10</v>
      </c>
      <c r="B1724" s="695" t="str">
        <f>IF(表示変換!B48="","",表示変換!B48)</f>
        <v/>
      </c>
      <c r="C1724" s="695"/>
      <c r="D1724" s="9"/>
      <c r="E1724" s="408" t="s">
        <v>11</v>
      </c>
      <c r="F1724" s="696" t="str">
        <f>IF(表示変換!I48="","",表示変換!I48)</f>
        <v/>
      </c>
      <c r="G1724" s="696"/>
      <c r="H1724" s="409" t="s">
        <v>265</v>
      </c>
      <c r="I1724" s="14"/>
      <c r="J1724" s="409" t="s">
        <v>13</v>
      </c>
      <c r="K1724" s="696" t="str">
        <f>IF(表示変換!J48="","",表示変換!J48)</f>
        <v/>
      </c>
      <c r="L1724" s="696"/>
      <c r="M1724" s="408" t="s">
        <v>266</v>
      </c>
      <c r="N1724" s="6"/>
      <c r="O1724" s="695" t="s">
        <v>298</v>
      </c>
      <c r="P1724" s="695"/>
      <c r="Q1724" s="695" t="str">
        <f>IF(表示変換!H48="","",表示変換!H48)</f>
        <v/>
      </c>
      <c r="R1724" s="695"/>
      <c r="S1724" s="715" t="str">
        <f>IF(入力!$C$4="","",入力!$C$4)</f>
        <v>2016.01.01</v>
      </c>
      <c r="T1724" s="715"/>
      <c r="U1724" s="9" t="s">
        <v>98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03" t="s">
        <v>5</v>
      </c>
      <c r="B1726" s="706" t="s">
        <v>293</v>
      </c>
      <c r="C1726" s="700" t="s">
        <v>0</v>
      </c>
      <c r="D1726" s="693" t="s">
        <v>308</v>
      </c>
      <c r="E1726" s="694"/>
      <c r="F1726" s="693" t="s">
        <v>309</v>
      </c>
      <c r="G1726" s="694"/>
      <c r="H1726" s="693" t="s">
        <v>378</v>
      </c>
      <c r="I1726" s="694"/>
      <c r="J1726" s="693" t="s">
        <v>41</v>
      </c>
      <c r="K1726" s="694"/>
      <c r="L1726" s="697" t="s">
        <v>295</v>
      </c>
      <c r="M1726" s="698"/>
      <c r="N1726" s="697" t="s">
        <v>302</v>
      </c>
      <c r="O1726" s="698"/>
      <c r="P1726" s="697" t="s">
        <v>42</v>
      </c>
      <c r="Q1726" s="698"/>
      <c r="R1726" s="693" t="s">
        <v>310</v>
      </c>
      <c r="S1726" s="694"/>
      <c r="T1726" s="156" t="s">
        <v>1</v>
      </c>
      <c r="U1726" s="157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04"/>
      <c r="B1727" s="707"/>
      <c r="C1727" s="701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05"/>
      <c r="B1728" s="708"/>
      <c r="C1728" s="702"/>
      <c r="D1728" s="2" t="str">
        <f>IF(表示変換!$N$5="","",表示変換!$N$5)</f>
        <v>sec</v>
      </c>
      <c r="E1728" s="4" t="s">
        <v>274</v>
      </c>
      <c r="F1728" s="2" t="str">
        <f>IF(表示変換!$O$5="","",表示変換!$O$5)</f>
        <v>sec</v>
      </c>
      <c r="G1728" s="4" t="s">
        <v>274</v>
      </c>
      <c r="H1728" s="2" t="str">
        <f>IF(表示変換!$P$5="","",表示変換!$P$5)</f>
        <v>m</v>
      </c>
      <c r="I1728" s="4" t="s">
        <v>274</v>
      </c>
      <c r="J1728" s="2" t="str">
        <f>IF(表示変換!$Q$5="","",表示変換!$Q$5)</f>
        <v>m</v>
      </c>
      <c r="K1728" s="4" t="s">
        <v>274</v>
      </c>
      <c r="L1728" s="2" t="str">
        <f>IF(表示変換!$R$5="","",表示変換!$R$5)</f>
        <v>cm</v>
      </c>
      <c r="M1728" s="4" t="s">
        <v>274</v>
      </c>
      <c r="N1728" s="2" t="str">
        <f>IF(表示変換!$S$5="","",表示変換!$S$5)</f>
        <v>m</v>
      </c>
      <c r="O1728" s="4" t="s">
        <v>274</v>
      </c>
      <c r="P1728" s="2" t="str">
        <f>IF(表示変換!$T$5="","",表示変換!$T$5)</f>
        <v>回</v>
      </c>
      <c r="Q1728" s="4" t="s">
        <v>274</v>
      </c>
      <c r="R1728" s="2" t="str">
        <f>IF(表示変換!$U$5="","",表示変換!$U$5)</f>
        <v>m</v>
      </c>
      <c r="S1728" s="4" t="s">
        <v>274</v>
      </c>
      <c r="T1728" s="2" t="s">
        <v>277</v>
      </c>
      <c r="U1728" s="5" t="s">
        <v>278</v>
      </c>
      <c r="X1728" s="26" t="s">
        <v>289</v>
      </c>
      <c r="Y1728" s="26" t="s">
        <v>290</v>
      </c>
      <c r="Z1728" s="26" t="s">
        <v>211</v>
      </c>
      <c r="AA1728" s="26" t="s">
        <v>28</v>
      </c>
      <c r="AB1728" s="26" t="s">
        <v>279</v>
      </c>
      <c r="AC1728" s="26" t="s">
        <v>280</v>
      </c>
      <c r="AD1728" s="26" t="s">
        <v>281</v>
      </c>
      <c r="AE1728" s="11" t="s">
        <v>292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71"/>
      <c r="B1730" s="72"/>
      <c r="C1730" s="73"/>
      <c r="D1730" s="74"/>
      <c r="E1730" s="75"/>
      <c r="F1730" s="76"/>
      <c r="G1730" s="77"/>
      <c r="H1730" s="78"/>
      <c r="I1730" s="75"/>
      <c r="J1730" s="76"/>
      <c r="K1730" s="77"/>
      <c r="L1730" s="74"/>
      <c r="M1730" s="75"/>
      <c r="N1730" s="76"/>
      <c r="O1730" s="77"/>
      <c r="P1730" s="74"/>
      <c r="Q1730" s="75"/>
      <c r="R1730" s="72"/>
      <c r="S1730" s="77"/>
      <c r="T1730" s="78"/>
      <c r="U1730" s="77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9"/>
      <c r="B1731" s="72"/>
      <c r="C1731" s="77"/>
      <c r="D1731" s="76"/>
      <c r="E1731" s="77"/>
      <c r="F1731" s="76"/>
      <c r="G1731" s="77"/>
      <c r="H1731" s="72"/>
      <c r="I1731" s="77"/>
      <c r="J1731" s="76"/>
      <c r="K1731" s="77"/>
      <c r="L1731" s="76"/>
      <c r="M1731" s="77"/>
      <c r="N1731" s="76"/>
      <c r="O1731" s="77"/>
      <c r="P1731" s="76"/>
      <c r="Q1731" s="77"/>
      <c r="R1731" s="72"/>
      <c r="S1731" s="77"/>
      <c r="T1731" s="72"/>
      <c r="U1731" s="77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9"/>
      <c r="B1732" s="80"/>
      <c r="C1732" s="81"/>
      <c r="D1732" s="76"/>
      <c r="E1732" s="75"/>
      <c r="F1732" s="76"/>
      <c r="G1732" s="77"/>
      <c r="H1732" s="78"/>
      <c r="I1732" s="75"/>
      <c r="J1732" s="76"/>
      <c r="K1732" s="77"/>
      <c r="L1732" s="74"/>
      <c r="M1732" s="75"/>
      <c r="N1732" s="76"/>
      <c r="O1732" s="77"/>
      <c r="P1732" s="74"/>
      <c r="Q1732" s="75"/>
      <c r="R1732" s="72"/>
      <c r="S1732" s="77"/>
      <c r="T1732" s="78"/>
      <c r="U1732" s="77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71"/>
      <c r="B1733" s="72"/>
      <c r="C1733" s="73"/>
      <c r="D1733" s="74"/>
      <c r="E1733" s="75"/>
      <c r="F1733" s="76"/>
      <c r="G1733" s="77"/>
      <c r="H1733" s="78"/>
      <c r="I1733" s="75"/>
      <c r="J1733" s="76"/>
      <c r="K1733" s="77"/>
      <c r="L1733" s="74"/>
      <c r="M1733" s="75"/>
      <c r="N1733" s="76"/>
      <c r="O1733" s="77"/>
      <c r="P1733" s="74"/>
      <c r="Q1733" s="75"/>
      <c r="R1733" s="72"/>
      <c r="S1733" s="77"/>
      <c r="T1733" s="78"/>
      <c r="U1733" s="77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9"/>
      <c r="B1734" s="72"/>
      <c r="C1734" s="77"/>
      <c r="D1734" s="76"/>
      <c r="E1734" s="77"/>
      <c r="F1734" s="76"/>
      <c r="G1734" s="77"/>
      <c r="H1734" s="72"/>
      <c r="I1734" s="77"/>
      <c r="J1734" s="76"/>
      <c r="K1734" s="77"/>
      <c r="L1734" s="76"/>
      <c r="M1734" s="77"/>
      <c r="N1734" s="76"/>
      <c r="O1734" s="77"/>
      <c r="P1734" s="76"/>
      <c r="Q1734" s="77"/>
      <c r="R1734" s="72"/>
      <c r="S1734" s="77"/>
      <c r="T1734" s="72"/>
      <c r="U1734" s="77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79"/>
      <c r="B1735" s="80"/>
      <c r="C1735" s="81"/>
      <c r="D1735" s="76"/>
      <c r="E1735" s="75"/>
      <c r="F1735" s="76"/>
      <c r="G1735" s="77"/>
      <c r="H1735" s="78"/>
      <c r="I1735" s="75"/>
      <c r="J1735" s="76"/>
      <c r="K1735" s="77"/>
      <c r="L1735" s="74"/>
      <c r="M1735" s="75"/>
      <c r="N1735" s="76"/>
      <c r="O1735" s="77"/>
      <c r="P1735" s="74"/>
      <c r="Q1735" s="75"/>
      <c r="R1735" s="72"/>
      <c r="S1735" s="77"/>
      <c r="T1735" s="78"/>
      <c r="U1735" s="77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71"/>
      <c r="B1736" s="72"/>
      <c r="C1736" s="73"/>
      <c r="D1736" s="74"/>
      <c r="E1736" s="75"/>
      <c r="F1736" s="76"/>
      <c r="G1736" s="77"/>
      <c r="H1736" s="78"/>
      <c r="I1736" s="75"/>
      <c r="J1736" s="76"/>
      <c r="K1736" s="77"/>
      <c r="L1736" s="74"/>
      <c r="M1736" s="75"/>
      <c r="N1736" s="76"/>
      <c r="O1736" s="77"/>
      <c r="P1736" s="74"/>
      <c r="Q1736" s="75"/>
      <c r="R1736" s="72"/>
      <c r="S1736" s="77"/>
      <c r="T1736" s="78"/>
      <c r="U1736" s="77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79"/>
      <c r="B1737" s="80"/>
      <c r="C1737" s="81"/>
      <c r="D1737" s="76"/>
      <c r="E1737" s="75"/>
      <c r="F1737" s="76"/>
      <c r="G1737" s="77"/>
      <c r="H1737" s="78"/>
      <c r="I1737" s="75"/>
      <c r="J1737" s="76"/>
      <c r="K1737" s="77"/>
      <c r="L1737" s="74"/>
      <c r="M1737" s="75"/>
      <c r="N1737" s="76"/>
      <c r="O1737" s="77"/>
      <c r="P1737" s="74"/>
      <c r="Q1737" s="75"/>
      <c r="R1737" s="72"/>
      <c r="S1737" s="77"/>
      <c r="T1737" s="78"/>
      <c r="U1737" s="77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71"/>
      <c r="B1738" s="72"/>
      <c r="C1738" s="73"/>
      <c r="D1738" s="74"/>
      <c r="E1738" s="75"/>
      <c r="F1738" s="76"/>
      <c r="G1738" s="77"/>
      <c r="H1738" s="78"/>
      <c r="I1738" s="75"/>
      <c r="J1738" s="76"/>
      <c r="K1738" s="77"/>
      <c r="L1738" s="74"/>
      <c r="M1738" s="75"/>
      <c r="N1738" s="76"/>
      <c r="O1738" s="77"/>
      <c r="P1738" s="74"/>
      <c r="Q1738" s="75"/>
      <c r="R1738" s="72"/>
      <c r="S1738" s="77"/>
      <c r="T1738" s="78"/>
      <c r="U1738" s="77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24</v>
      </c>
      <c r="Y1742" s="12" t="s">
        <v>306</v>
      </c>
      <c r="Z1742" s="12" t="s">
        <v>25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5" t="s">
        <v>363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64" t="str">
        <f>IF(全体項目一覧_60!AN136="","",全体項目一覧_60!AN136)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686"/>
      <c r="B1760" s="687"/>
      <c r="C1760" s="687"/>
      <c r="D1760" s="687"/>
      <c r="E1760" s="687"/>
      <c r="F1760" s="687"/>
      <c r="G1760" s="687"/>
      <c r="H1760" s="687"/>
      <c r="I1760" s="687"/>
      <c r="J1760" s="687"/>
      <c r="K1760" s="688"/>
      <c r="L1760" s="12" t="s">
        <v>20</v>
      </c>
      <c r="M1760" s="709" t="s">
        <v>18</v>
      </c>
      <c r="N1760" s="709"/>
      <c r="O1760" s="709"/>
      <c r="P1760" s="709"/>
      <c r="Q1760" s="709"/>
      <c r="R1760" s="709"/>
      <c r="S1760" s="709"/>
      <c r="T1760" s="710" t="str">
        <f>$X$34</f>
        <v>バレーボール指数</v>
      </c>
      <c r="U1760" s="710"/>
      <c r="X1760" s="12"/>
      <c r="Y1760" s="150"/>
      <c r="Z1760" s="150"/>
      <c r="AA1760" s="150"/>
      <c r="AB1760" s="150"/>
      <c r="AC1760" s="150"/>
      <c r="AD1760" s="150"/>
      <c r="AE1760" s="150"/>
    </row>
    <row r="1761" spans="1:31">
      <c r="A1761" s="689"/>
      <c r="B1761" s="690"/>
      <c r="C1761" s="690"/>
      <c r="D1761" s="690"/>
      <c r="E1761" s="690"/>
      <c r="F1761" s="690"/>
      <c r="G1761" s="690"/>
      <c r="H1761" s="690"/>
      <c r="I1761" s="690"/>
      <c r="J1761" s="690"/>
      <c r="K1761" s="691"/>
      <c r="L1761" s="12" t="s">
        <v>20</v>
      </c>
      <c r="M1761" s="711" t="s">
        <v>19</v>
      </c>
      <c r="N1761" s="711"/>
      <c r="O1761" s="711"/>
      <c r="P1761" s="711"/>
      <c r="Q1761" s="711"/>
      <c r="R1761" s="711"/>
      <c r="S1761" s="711"/>
      <c r="T1761" s="712" t="str">
        <f>X1757</f>
        <v/>
      </c>
      <c r="U1761" s="713"/>
      <c r="X1761" s="12"/>
      <c r="Y1761" s="151"/>
      <c r="Z1761" s="151"/>
      <c r="AA1761" s="151"/>
      <c r="AB1761" s="151"/>
      <c r="AC1761" s="151"/>
      <c r="AD1761" s="151"/>
      <c r="AE1761" s="151"/>
    </row>
    <row r="1762" spans="1:31" ht="14.25">
      <c r="A1762" s="692" t="str">
        <f>$A$40</f>
        <v>フォーマット作成者　：　Komuro Consulting Group　小室匡史</v>
      </c>
      <c r="B1762" s="692"/>
      <c r="C1762" s="692"/>
      <c r="D1762" s="692"/>
      <c r="E1762" s="692"/>
      <c r="F1762" s="692"/>
      <c r="G1762" s="692"/>
      <c r="H1762" s="692"/>
      <c r="I1762" s="692"/>
      <c r="J1762" s="692"/>
      <c r="K1762" s="692"/>
      <c r="L1762" s="421" t="s">
        <v>20</v>
      </c>
      <c r="M1762" s="714" t="s">
        <v>104</v>
      </c>
      <c r="N1762" s="714"/>
      <c r="O1762" s="714"/>
      <c r="P1762" s="714"/>
      <c r="Q1762" s="714"/>
      <c r="R1762" s="714"/>
      <c r="S1762" s="714"/>
      <c r="T1762" s="713"/>
      <c r="U1762" s="713"/>
      <c r="X1762" s="12"/>
      <c r="Y1762" s="152"/>
      <c r="Z1762" s="152"/>
      <c r="AA1762" s="152"/>
      <c r="AB1762" s="152"/>
      <c r="AC1762" s="152"/>
      <c r="AD1762" s="152"/>
      <c r="AE1762" s="152"/>
    </row>
    <row r="1763" spans="1:31" ht="14.25" customHeight="1"/>
    <row r="1764" spans="1:31" ht="30" customHeight="1">
      <c r="A1764" s="699" t="str">
        <f>$A$1</f>
        <v>●●チームバレーボール体力指数　レーダーチャート</v>
      </c>
      <c r="B1764" s="699"/>
      <c r="C1764" s="699"/>
      <c r="D1764" s="699"/>
      <c r="E1764" s="699"/>
      <c r="F1764" s="699"/>
      <c r="G1764" s="699"/>
      <c r="H1764" s="699"/>
      <c r="I1764" s="699"/>
      <c r="J1764" s="699"/>
      <c r="K1764" s="699"/>
      <c r="L1764" s="699"/>
      <c r="M1764" s="699"/>
      <c r="N1764" s="699"/>
      <c r="O1764" s="699"/>
      <c r="P1764" s="699"/>
      <c r="Q1764" s="699"/>
      <c r="R1764" s="699"/>
      <c r="S1764" s="699"/>
      <c r="T1764" s="699"/>
      <c r="U1764" s="699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408" t="s">
        <v>10</v>
      </c>
      <c r="B1765" s="695" t="str">
        <f>IF(表示変換!B49="","",表示変換!B49)</f>
        <v/>
      </c>
      <c r="C1765" s="695"/>
      <c r="D1765" s="9"/>
      <c r="E1765" s="408" t="s">
        <v>11</v>
      </c>
      <c r="F1765" s="696" t="str">
        <f>IF(表示変換!I49="","",表示変換!I49)</f>
        <v/>
      </c>
      <c r="G1765" s="696"/>
      <c r="H1765" s="409" t="s">
        <v>284</v>
      </c>
      <c r="I1765" s="14"/>
      <c r="J1765" s="409" t="s">
        <v>13</v>
      </c>
      <c r="K1765" s="696" t="str">
        <f>IF(表示変換!J49="","",表示変換!J49)</f>
        <v/>
      </c>
      <c r="L1765" s="696"/>
      <c r="M1765" s="408" t="s">
        <v>266</v>
      </c>
      <c r="N1765" s="6"/>
      <c r="O1765" s="695" t="s">
        <v>298</v>
      </c>
      <c r="P1765" s="695"/>
      <c r="Q1765" s="695" t="str">
        <f>IF(表示変換!H49="","",表示変換!H49)</f>
        <v/>
      </c>
      <c r="R1765" s="695"/>
      <c r="S1765" s="715" t="str">
        <f>IF(入力!$C$4="","",入力!$C$4)</f>
        <v>2016.01.01</v>
      </c>
      <c r="T1765" s="715"/>
      <c r="U1765" s="9" t="s">
        <v>98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03" t="s">
        <v>5</v>
      </c>
      <c r="B1767" s="706" t="s">
        <v>293</v>
      </c>
      <c r="C1767" s="700" t="s">
        <v>0</v>
      </c>
      <c r="D1767" s="693" t="s">
        <v>299</v>
      </c>
      <c r="E1767" s="694"/>
      <c r="F1767" s="693" t="s">
        <v>270</v>
      </c>
      <c r="G1767" s="694"/>
      <c r="H1767" s="693" t="s">
        <v>378</v>
      </c>
      <c r="I1767" s="694"/>
      <c r="J1767" s="693" t="s">
        <v>41</v>
      </c>
      <c r="K1767" s="694"/>
      <c r="L1767" s="697" t="s">
        <v>295</v>
      </c>
      <c r="M1767" s="698"/>
      <c r="N1767" s="697" t="s">
        <v>302</v>
      </c>
      <c r="O1767" s="698"/>
      <c r="P1767" s="697" t="s">
        <v>42</v>
      </c>
      <c r="Q1767" s="698"/>
      <c r="R1767" s="693" t="s">
        <v>310</v>
      </c>
      <c r="S1767" s="694"/>
      <c r="T1767" s="156" t="s">
        <v>1</v>
      </c>
      <c r="U1767" s="157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04"/>
      <c r="B1768" s="707"/>
      <c r="C1768" s="701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05"/>
      <c r="B1769" s="708"/>
      <c r="C1769" s="702"/>
      <c r="D1769" s="2" t="str">
        <f>IF(表示変換!$N$5="","",表示変換!$N$5)</f>
        <v>sec</v>
      </c>
      <c r="E1769" s="4" t="s">
        <v>274</v>
      </c>
      <c r="F1769" s="2" t="str">
        <f>IF(表示変換!$O$5="","",表示変換!$O$5)</f>
        <v>sec</v>
      </c>
      <c r="G1769" s="4" t="s">
        <v>7</v>
      </c>
      <c r="H1769" s="2" t="str">
        <f>IF(表示変換!$P$5="","",表示変換!$P$5)</f>
        <v>m</v>
      </c>
      <c r="I1769" s="4" t="s">
        <v>274</v>
      </c>
      <c r="J1769" s="2" t="str">
        <f>IF(表示変換!$Q$5="","",表示変換!$Q$5)</f>
        <v>m</v>
      </c>
      <c r="K1769" s="4" t="s">
        <v>7</v>
      </c>
      <c r="L1769" s="2" t="str">
        <f>IF(表示変換!$R$5="","",表示変換!$R$5)</f>
        <v>cm</v>
      </c>
      <c r="M1769" s="4" t="s">
        <v>274</v>
      </c>
      <c r="N1769" s="2" t="str">
        <f>IF(表示変換!$S$5="","",表示変換!$S$5)</f>
        <v>m</v>
      </c>
      <c r="O1769" s="4" t="s">
        <v>274</v>
      </c>
      <c r="P1769" s="2" t="str">
        <f>IF(表示変換!$T$5="","",表示変換!$T$5)</f>
        <v>回</v>
      </c>
      <c r="Q1769" s="4" t="s">
        <v>7</v>
      </c>
      <c r="R1769" s="2" t="str">
        <f>IF(表示変換!$U$5="","",表示変換!$U$5)</f>
        <v>m</v>
      </c>
      <c r="S1769" s="4" t="s">
        <v>7</v>
      </c>
      <c r="T1769" s="2" t="s">
        <v>8</v>
      </c>
      <c r="U1769" s="5" t="s">
        <v>9</v>
      </c>
      <c r="X1769" s="26" t="s">
        <v>16</v>
      </c>
      <c r="Y1769" s="26" t="s">
        <v>290</v>
      </c>
      <c r="Z1769" s="26" t="s">
        <v>211</v>
      </c>
      <c r="AA1769" s="26" t="s">
        <v>28</v>
      </c>
      <c r="AB1769" s="26" t="s">
        <v>311</v>
      </c>
      <c r="AC1769" s="26" t="s">
        <v>291</v>
      </c>
      <c r="AD1769" s="26" t="s">
        <v>312</v>
      </c>
      <c r="AE1769" s="11" t="s">
        <v>313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71"/>
      <c r="B1771" s="72"/>
      <c r="C1771" s="73"/>
      <c r="D1771" s="74"/>
      <c r="E1771" s="75"/>
      <c r="F1771" s="76"/>
      <c r="G1771" s="77"/>
      <c r="H1771" s="78"/>
      <c r="I1771" s="75"/>
      <c r="J1771" s="76"/>
      <c r="K1771" s="77"/>
      <c r="L1771" s="74"/>
      <c r="M1771" s="75"/>
      <c r="N1771" s="76"/>
      <c r="O1771" s="77"/>
      <c r="P1771" s="74"/>
      <c r="Q1771" s="75"/>
      <c r="R1771" s="72"/>
      <c r="S1771" s="77"/>
      <c r="T1771" s="78"/>
      <c r="U1771" s="77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9"/>
      <c r="B1772" s="72"/>
      <c r="C1772" s="77"/>
      <c r="D1772" s="76"/>
      <c r="E1772" s="77"/>
      <c r="F1772" s="76"/>
      <c r="G1772" s="77"/>
      <c r="H1772" s="72"/>
      <c r="I1772" s="77"/>
      <c r="J1772" s="76"/>
      <c r="K1772" s="77"/>
      <c r="L1772" s="76"/>
      <c r="M1772" s="77"/>
      <c r="N1772" s="76"/>
      <c r="O1772" s="77"/>
      <c r="P1772" s="76"/>
      <c r="Q1772" s="77"/>
      <c r="R1772" s="72"/>
      <c r="S1772" s="77"/>
      <c r="T1772" s="72"/>
      <c r="U1772" s="77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9"/>
      <c r="B1773" s="80"/>
      <c r="C1773" s="81"/>
      <c r="D1773" s="76"/>
      <c r="E1773" s="75"/>
      <c r="F1773" s="76"/>
      <c r="G1773" s="77"/>
      <c r="H1773" s="78"/>
      <c r="I1773" s="75"/>
      <c r="J1773" s="76"/>
      <c r="K1773" s="77"/>
      <c r="L1773" s="74"/>
      <c r="M1773" s="75"/>
      <c r="N1773" s="76"/>
      <c r="O1773" s="77"/>
      <c r="P1773" s="74"/>
      <c r="Q1773" s="75"/>
      <c r="R1773" s="72"/>
      <c r="S1773" s="77"/>
      <c r="T1773" s="78"/>
      <c r="U1773" s="77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71"/>
      <c r="B1774" s="72"/>
      <c r="C1774" s="73"/>
      <c r="D1774" s="74"/>
      <c r="E1774" s="75"/>
      <c r="F1774" s="76"/>
      <c r="G1774" s="77"/>
      <c r="H1774" s="78"/>
      <c r="I1774" s="75"/>
      <c r="J1774" s="76"/>
      <c r="K1774" s="77"/>
      <c r="L1774" s="74"/>
      <c r="M1774" s="75"/>
      <c r="N1774" s="76"/>
      <c r="O1774" s="77"/>
      <c r="P1774" s="74"/>
      <c r="Q1774" s="75"/>
      <c r="R1774" s="72"/>
      <c r="S1774" s="77"/>
      <c r="T1774" s="78"/>
      <c r="U1774" s="77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9"/>
      <c r="B1775" s="72"/>
      <c r="C1775" s="77"/>
      <c r="D1775" s="76"/>
      <c r="E1775" s="77"/>
      <c r="F1775" s="76"/>
      <c r="G1775" s="77"/>
      <c r="H1775" s="72"/>
      <c r="I1775" s="77"/>
      <c r="J1775" s="76"/>
      <c r="K1775" s="77"/>
      <c r="L1775" s="76"/>
      <c r="M1775" s="77"/>
      <c r="N1775" s="76"/>
      <c r="O1775" s="77"/>
      <c r="P1775" s="76"/>
      <c r="Q1775" s="77"/>
      <c r="R1775" s="72"/>
      <c r="S1775" s="77"/>
      <c r="T1775" s="72"/>
      <c r="U1775" s="77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79"/>
      <c r="B1776" s="80"/>
      <c r="C1776" s="81"/>
      <c r="D1776" s="76"/>
      <c r="E1776" s="75"/>
      <c r="F1776" s="76"/>
      <c r="G1776" s="77"/>
      <c r="H1776" s="78"/>
      <c r="I1776" s="75"/>
      <c r="J1776" s="76"/>
      <c r="K1776" s="77"/>
      <c r="L1776" s="74"/>
      <c r="M1776" s="75"/>
      <c r="N1776" s="76"/>
      <c r="O1776" s="77"/>
      <c r="P1776" s="74"/>
      <c r="Q1776" s="75"/>
      <c r="R1776" s="72"/>
      <c r="S1776" s="77"/>
      <c r="T1776" s="78"/>
      <c r="U1776" s="77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71"/>
      <c r="B1777" s="72"/>
      <c r="C1777" s="73"/>
      <c r="D1777" s="74"/>
      <c r="E1777" s="75"/>
      <c r="F1777" s="76"/>
      <c r="G1777" s="77"/>
      <c r="H1777" s="78"/>
      <c r="I1777" s="75"/>
      <c r="J1777" s="76"/>
      <c r="K1777" s="77"/>
      <c r="L1777" s="74"/>
      <c r="M1777" s="75"/>
      <c r="N1777" s="76"/>
      <c r="O1777" s="77"/>
      <c r="P1777" s="74"/>
      <c r="Q1777" s="75"/>
      <c r="R1777" s="72"/>
      <c r="S1777" s="77"/>
      <c r="T1777" s="78"/>
      <c r="U1777" s="77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79"/>
      <c r="B1778" s="80"/>
      <c r="C1778" s="81"/>
      <c r="D1778" s="76"/>
      <c r="E1778" s="75"/>
      <c r="F1778" s="76"/>
      <c r="G1778" s="77"/>
      <c r="H1778" s="78"/>
      <c r="I1778" s="75"/>
      <c r="J1778" s="76"/>
      <c r="K1778" s="77"/>
      <c r="L1778" s="74"/>
      <c r="M1778" s="75"/>
      <c r="N1778" s="76"/>
      <c r="O1778" s="77"/>
      <c r="P1778" s="74"/>
      <c r="Q1778" s="75"/>
      <c r="R1778" s="72"/>
      <c r="S1778" s="77"/>
      <c r="T1778" s="78"/>
      <c r="U1778" s="77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71"/>
      <c r="B1779" s="72"/>
      <c r="C1779" s="73"/>
      <c r="D1779" s="74"/>
      <c r="E1779" s="75"/>
      <c r="F1779" s="76"/>
      <c r="G1779" s="77"/>
      <c r="H1779" s="78"/>
      <c r="I1779" s="75"/>
      <c r="J1779" s="76"/>
      <c r="K1779" s="77"/>
      <c r="L1779" s="74"/>
      <c r="M1779" s="75"/>
      <c r="N1779" s="76"/>
      <c r="O1779" s="77"/>
      <c r="P1779" s="74"/>
      <c r="Q1779" s="75"/>
      <c r="R1779" s="72"/>
      <c r="S1779" s="77"/>
      <c r="T1779" s="78"/>
      <c r="U1779" s="77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24</v>
      </c>
      <c r="Y1783" s="12" t="s">
        <v>283</v>
      </c>
      <c r="Z1783" s="12" t="s">
        <v>25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5" t="s">
        <v>363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64" t="str">
        <f>IF(全体項目一覧_60!AN137="","",全体項目一覧_60!AN137)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686"/>
      <c r="B1801" s="687"/>
      <c r="C1801" s="687"/>
      <c r="D1801" s="687"/>
      <c r="E1801" s="687"/>
      <c r="F1801" s="687"/>
      <c r="G1801" s="687"/>
      <c r="H1801" s="687"/>
      <c r="I1801" s="687"/>
      <c r="J1801" s="687"/>
      <c r="K1801" s="688"/>
      <c r="L1801" s="12" t="s">
        <v>20</v>
      </c>
      <c r="M1801" s="709" t="s">
        <v>18</v>
      </c>
      <c r="N1801" s="709"/>
      <c r="O1801" s="709"/>
      <c r="P1801" s="709"/>
      <c r="Q1801" s="709"/>
      <c r="R1801" s="709"/>
      <c r="S1801" s="709"/>
      <c r="T1801" s="710" t="str">
        <f>$X$34</f>
        <v>バレーボール指数</v>
      </c>
      <c r="U1801" s="710"/>
      <c r="X1801" s="12"/>
      <c r="Y1801" s="150"/>
      <c r="Z1801" s="150"/>
      <c r="AA1801" s="150"/>
      <c r="AB1801" s="150"/>
      <c r="AC1801" s="150"/>
      <c r="AD1801" s="150"/>
      <c r="AE1801" s="150"/>
    </row>
    <row r="1802" spans="1:31">
      <c r="A1802" s="689"/>
      <c r="B1802" s="690"/>
      <c r="C1802" s="690"/>
      <c r="D1802" s="690"/>
      <c r="E1802" s="690"/>
      <c r="F1802" s="690"/>
      <c r="G1802" s="690"/>
      <c r="H1802" s="690"/>
      <c r="I1802" s="690"/>
      <c r="J1802" s="690"/>
      <c r="K1802" s="691"/>
      <c r="L1802" s="12" t="s">
        <v>20</v>
      </c>
      <c r="M1802" s="711" t="s">
        <v>19</v>
      </c>
      <c r="N1802" s="711"/>
      <c r="O1802" s="711"/>
      <c r="P1802" s="711"/>
      <c r="Q1802" s="711"/>
      <c r="R1802" s="711"/>
      <c r="S1802" s="711"/>
      <c r="T1802" s="712" t="str">
        <f>X1798</f>
        <v/>
      </c>
      <c r="U1802" s="713"/>
      <c r="X1802" s="12"/>
      <c r="Y1802" s="151"/>
      <c r="Z1802" s="151"/>
      <c r="AA1802" s="151"/>
      <c r="AB1802" s="151"/>
      <c r="AC1802" s="151"/>
      <c r="AD1802" s="151"/>
      <c r="AE1802" s="151"/>
    </row>
    <row r="1803" spans="1:31" ht="14.25">
      <c r="A1803" s="692" t="str">
        <f>$A$40</f>
        <v>フォーマット作成者　：　Komuro Consulting Group　小室匡史</v>
      </c>
      <c r="B1803" s="692"/>
      <c r="C1803" s="692"/>
      <c r="D1803" s="692"/>
      <c r="E1803" s="692"/>
      <c r="F1803" s="692"/>
      <c r="G1803" s="692"/>
      <c r="H1803" s="692"/>
      <c r="I1803" s="692"/>
      <c r="J1803" s="692"/>
      <c r="K1803" s="692"/>
      <c r="L1803" s="421" t="s">
        <v>20</v>
      </c>
      <c r="M1803" s="714" t="s">
        <v>104</v>
      </c>
      <c r="N1803" s="714"/>
      <c r="O1803" s="714"/>
      <c r="P1803" s="714"/>
      <c r="Q1803" s="714"/>
      <c r="R1803" s="714"/>
      <c r="S1803" s="714"/>
      <c r="T1803" s="713"/>
      <c r="U1803" s="713"/>
      <c r="X1803" s="12"/>
      <c r="Y1803" s="152"/>
      <c r="Z1803" s="152"/>
      <c r="AA1803" s="152"/>
      <c r="AB1803" s="152"/>
      <c r="AC1803" s="152"/>
      <c r="AD1803" s="152"/>
      <c r="AE1803" s="152"/>
    </row>
    <row r="1805" spans="1:31" ht="30" customHeight="1">
      <c r="A1805" s="699" t="str">
        <f>$A$1</f>
        <v>●●チームバレーボール体力指数　レーダーチャート</v>
      </c>
      <c r="B1805" s="699"/>
      <c r="C1805" s="699"/>
      <c r="D1805" s="699"/>
      <c r="E1805" s="699"/>
      <c r="F1805" s="699"/>
      <c r="G1805" s="699"/>
      <c r="H1805" s="699"/>
      <c r="I1805" s="699"/>
      <c r="J1805" s="699"/>
      <c r="K1805" s="699"/>
      <c r="L1805" s="699"/>
      <c r="M1805" s="699"/>
      <c r="N1805" s="699"/>
      <c r="O1805" s="699"/>
      <c r="P1805" s="699"/>
      <c r="Q1805" s="699"/>
      <c r="R1805" s="699"/>
      <c r="S1805" s="699"/>
      <c r="T1805" s="699"/>
      <c r="U1805" s="699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408" t="s">
        <v>10</v>
      </c>
      <c r="B1806" s="695" t="str">
        <f>IF(表示変換!B50="","",表示変換!B50)</f>
        <v/>
      </c>
      <c r="C1806" s="695"/>
      <c r="D1806" s="9"/>
      <c r="E1806" s="408" t="s">
        <v>11</v>
      </c>
      <c r="F1806" s="696" t="str">
        <f>IF(表示変換!I50="","",表示変換!I50)</f>
        <v/>
      </c>
      <c r="G1806" s="696"/>
      <c r="H1806" s="409" t="s">
        <v>284</v>
      </c>
      <c r="I1806" s="14"/>
      <c r="J1806" s="409" t="s">
        <v>13</v>
      </c>
      <c r="K1806" s="696" t="str">
        <f>IF(表示変換!J50="","",表示変換!J50)</f>
        <v/>
      </c>
      <c r="L1806" s="696"/>
      <c r="M1806" s="408" t="s">
        <v>14</v>
      </c>
      <c r="N1806" s="6"/>
      <c r="O1806" s="695" t="s">
        <v>298</v>
      </c>
      <c r="P1806" s="695"/>
      <c r="Q1806" s="695" t="str">
        <f>IF(表示変換!H50="","",表示変換!H50)</f>
        <v/>
      </c>
      <c r="R1806" s="695"/>
      <c r="S1806" s="715" t="str">
        <f>IF(入力!$C$4="","",入力!$C$4)</f>
        <v>2016.01.01</v>
      </c>
      <c r="T1806" s="715"/>
      <c r="U1806" s="9" t="s">
        <v>98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03" t="s">
        <v>5</v>
      </c>
      <c r="B1808" s="706" t="s">
        <v>285</v>
      </c>
      <c r="C1808" s="700" t="s">
        <v>0</v>
      </c>
      <c r="D1808" s="693" t="s">
        <v>299</v>
      </c>
      <c r="E1808" s="694"/>
      <c r="F1808" s="693" t="s">
        <v>57</v>
      </c>
      <c r="G1808" s="694"/>
      <c r="H1808" s="693" t="s">
        <v>378</v>
      </c>
      <c r="I1808" s="694"/>
      <c r="J1808" s="693" t="s">
        <v>41</v>
      </c>
      <c r="K1808" s="694"/>
      <c r="L1808" s="697" t="s">
        <v>295</v>
      </c>
      <c r="M1808" s="698"/>
      <c r="N1808" s="697" t="s">
        <v>302</v>
      </c>
      <c r="O1808" s="698"/>
      <c r="P1808" s="697" t="s">
        <v>42</v>
      </c>
      <c r="Q1808" s="698"/>
      <c r="R1808" s="693" t="s">
        <v>273</v>
      </c>
      <c r="S1808" s="694"/>
      <c r="T1808" s="156" t="s">
        <v>1</v>
      </c>
      <c r="U1808" s="157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04"/>
      <c r="B1809" s="707"/>
      <c r="C1809" s="701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05"/>
      <c r="B1810" s="708"/>
      <c r="C1810" s="702"/>
      <c r="D1810" s="2" t="str">
        <f>IF(表示変換!$N$5="","",表示変換!$N$5)</f>
        <v>sec</v>
      </c>
      <c r="E1810" s="4" t="s">
        <v>274</v>
      </c>
      <c r="F1810" s="2" t="str">
        <f>IF(表示変換!$O$5="","",表示変換!$O$5)</f>
        <v>sec</v>
      </c>
      <c r="G1810" s="4" t="s">
        <v>274</v>
      </c>
      <c r="H1810" s="2" t="str">
        <f>IF(表示変換!$P$5="","",表示変換!$P$5)</f>
        <v>m</v>
      </c>
      <c r="I1810" s="4" t="s">
        <v>274</v>
      </c>
      <c r="J1810" s="2" t="str">
        <f>IF(表示変換!$Q$5="","",表示変換!$Q$5)</f>
        <v>m</v>
      </c>
      <c r="K1810" s="4" t="s">
        <v>274</v>
      </c>
      <c r="L1810" s="2" t="str">
        <f>IF(表示変換!$R$5="","",表示変換!$R$5)</f>
        <v>cm</v>
      </c>
      <c r="M1810" s="4" t="s">
        <v>274</v>
      </c>
      <c r="N1810" s="2" t="str">
        <f>IF(表示変換!$S$5="","",表示変換!$S$5)</f>
        <v>m</v>
      </c>
      <c r="O1810" s="4" t="s">
        <v>274</v>
      </c>
      <c r="P1810" s="2" t="str">
        <f>IF(表示変換!$T$5="","",表示変換!$T$5)</f>
        <v>回</v>
      </c>
      <c r="Q1810" s="4" t="s">
        <v>274</v>
      </c>
      <c r="R1810" s="2" t="str">
        <f>IF(表示変換!$U$5="","",表示変換!$U$5)</f>
        <v>m</v>
      </c>
      <c r="S1810" s="4" t="s">
        <v>274</v>
      </c>
      <c r="T1810" s="2" t="s">
        <v>277</v>
      </c>
      <c r="U1810" s="5" t="s">
        <v>278</v>
      </c>
      <c r="X1810" s="26" t="s">
        <v>289</v>
      </c>
      <c r="Y1810" s="26" t="s">
        <v>290</v>
      </c>
      <c r="Z1810" s="26" t="s">
        <v>211</v>
      </c>
      <c r="AA1810" s="26" t="s">
        <v>28</v>
      </c>
      <c r="AB1810" s="26" t="s">
        <v>279</v>
      </c>
      <c r="AC1810" s="26" t="s">
        <v>280</v>
      </c>
      <c r="AD1810" s="26" t="s">
        <v>312</v>
      </c>
      <c r="AE1810" s="11" t="s">
        <v>292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71"/>
      <c r="B1812" s="72"/>
      <c r="C1812" s="73"/>
      <c r="D1812" s="74"/>
      <c r="E1812" s="75"/>
      <c r="F1812" s="76"/>
      <c r="G1812" s="77"/>
      <c r="H1812" s="78"/>
      <c r="I1812" s="75"/>
      <c r="J1812" s="76"/>
      <c r="K1812" s="77"/>
      <c r="L1812" s="74"/>
      <c r="M1812" s="75"/>
      <c r="N1812" s="76"/>
      <c r="O1812" s="77"/>
      <c r="P1812" s="74"/>
      <c r="Q1812" s="75"/>
      <c r="R1812" s="72"/>
      <c r="S1812" s="77"/>
      <c r="T1812" s="78"/>
      <c r="U1812" s="77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9"/>
      <c r="B1813" s="72"/>
      <c r="C1813" s="77"/>
      <c r="D1813" s="76"/>
      <c r="E1813" s="77"/>
      <c r="F1813" s="76"/>
      <c r="G1813" s="77"/>
      <c r="H1813" s="72"/>
      <c r="I1813" s="77"/>
      <c r="J1813" s="76"/>
      <c r="K1813" s="77"/>
      <c r="L1813" s="76"/>
      <c r="M1813" s="77"/>
      <c r="N1813" s="76"/>
      <c r="O1813" s="77"/>
      <c r="P1813" s="76"/>
      <c r="Q1813" s="77"/>
      <c r="R1813" s="72"/>
      <c r="S1813" s="77"/>
      <c r="T1813" s="72"/>
      <c r="U1813" s="77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9"/>
      <c r="B1814" s="80"/>
      <c r="C1814" s="81"/>
      <c r="D1814" s="76"/>
      <c r="E1814" s="75"/>
      <c r="F1814" s="76"/>
      <c r="G1814" s="77"/>
      <c r="H1814" s="78"/>
      <c r="I1814" s="75"/>
      <c r="J1814" s="76"/>
      <c r="K1814" s="77"/>
      <c r="L1814" s="74"/>
      <c r="M1814" s="75"/>
      <c r="N1814" s="76"/>
      <c r="O1814" s="77"/>
      <c r="P1814" s="74"/>
      <c r="Q1814" s="75"/>
      <c r="R1814" s="72"/>
      <c r="S1814" s="77"/>
      <c r="T1814" s="78"/>
      <c r="U1814" s="77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71"/>
      <c r="B1815" s="72"/>
      <c r="C1815" s="73"/>
      <c r="D1815" s="74"/>
      <c r="E1815" s="75"/>
      <c r="F1815" s="76"/>
      <c r="G1815" s="77"/>
      <c r="H1815" s="78"/>
      <c r="I1815" s="75"/>
      <c r="J1815" s="76"/>
      <c r="K1815" s="77"/>
      <c r="L1815" s="74"/>
      <c r="M1815" s="75"/>
      <c r="N1815" s="76"/>
      <c r="O1815" s="77"/>
      <c r="P1815" s="74"/>
      <c r="Q1815" s="75"/>
      <c r="R1815" s="72"/>
      <c r="S1815" s="77"/>
      <c r="T1815" s="78"/>
      <c r="U1815" s="77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9"/>
      <c r="B1816" s="72"/>
      <c r="C1816" s="77"/>
      <c r="D1816" s="76"/>
      <c r="E1816" s="77"/>
      <c r="F1816" s="76"/>
      <c r="G1816" s="77"/>
      <c r="H1816" s="72"/>
      <c r="I1816" s="77"/>
      <c r="J1816" s="76"/>
      <c r="K1816" s="77"/>
      <c r="L1816" s="76"/>
      <c r="M1816" s="77"/>
      <c r="N1816" s="76"/>
      <c r="O1816" s="77"/>
      <c r="P1816" s="76"/>
      <c r="Q1816" s="77"/>
      <c r="R1816" s="72"/>
      <c r="S1816" s="77"/>
      <c r="T1816" s="72"/>
      <c r="U1816" s="77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79"/>
      <c r="B1817" s="80"/>
      <c r="C1817" s="81"/>
      <c r="D1817" s="76"/>
      <c r="E1817" s="75"/>
      <c r="F1817" s="76"/>
      <c r="G1817" s="77"/>
      <c r="H1817" s="78"/>
      <c r="I1817" s="75"/>
      <c r="J1817" s="76"/>
      <c r="K1817" s="77"/>
      <c r="L1817" s="74"/>
      <c r="M1817" s="75"/>
      <c r="N1817" s="76"/>
      <c r="O1817" s="77"/>
      <c r="P1817" s="74"/>
      <c r="Q1817" s="75"/>
      <c r="R1817" s="72"/>
      <c r="S1817" s="77"/>
      <c r="T1817" s="78"/>
      <c r="U1817" s="77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71"/>
      <c r="B1818" s="72"/>
      <c r="C1818" s="73"/>
      <c r="D1818" s="74"/>
      <c r="E1818" s="75"/>
      <c r="F1818" s="76"/>
      <c r="G1818" s="77"/>
      <c r="H1818" s="78"/>
      <c r="I1818" s="75"/>
      <c r="J1818" s="76"/>
      <c r="K1818" s="77"/>
      <c r="L1818" s="74"/>
      <c r="M1818" s="75"/>
      <c r="N1818" s="76"/>
      <c r="O1818" s="77"/>
      <c r="P1818" s="74"/>
      <c r="Q1818" s="75"/>
      <c r="R1818" s="72"/>
      <c r="S1818" s="77"/>
      <c r="T1818" s="78"/>
      <c r="U1818" s="77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79"/>
      <c r="B1819" s="80"/>
      <c r="C1819" s="81"/>
      <c r="D1819" s="76"/>
      <c r="E1819" s="75"/>
      <c r="F1819" s="76"/>
      <c r="G1819" s="77"/>
      <c r="H1819" s="78"/>
      <c r="I1819" s="75"/>
      <c r="J1819" s="76"/>
      <c r="K1819" s="77"/>
      <c r="L1819" s="74"/>
      <c r="M1819" s="75"/>
      <c r="N1819" s="76"/>
      <c r="O1819" s="77"/>
      <c r="P1819" s="74"/>
      <c r="Q1819" s="75"/>
      <c r="R1819" s="72"/>
      <c r="S1819" s="77"/>
      <c r="T1819" s="78"/>
      <c r="U1819" s="77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71"/>
      <c r="B1820" s="72"/>
      <c r="C1820" s="73"/>
      <c r="D1820" s="74"/>
      <c r="E1820" s="75"/>
      <c r="F1820" s="76"/>
      <c r="G1820" s="77"/>
      <c r="H1820" s="78"/>
      <c r="I1820" s="75"/>
      <c r="J1820" s="76"/>
      <c r="K1820" s="77"/>
      <c r="L1820" s="74"/>
      <c r="M1820" s="75"/>
      <c r="N1820" s="76"/>
      <c r="O1820" s="77"/>
      <c r="P1820" s="74"/>
      <c r="Q1820" s="75"/>
      <c r="R1820" s="72"/>
      <c r="S1820" s="77"/>
      <c r="T1820" s="78"/>
      <c r="U1820" s="77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24</v>
      </c>
      <c r="Y1824" s="12" t="s">
        <v>283</v>
      </c>
      <c r="Z1824" s="12" t="s">
        <v>25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5" t="s">
        <v>363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64" t="str">
        <f>IF(全体項目一覧_60!AN138="","",全体項目一覧_60!AN138)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686"/>
      <c r="B1842" s="687"/>
      <c r="C1842" s="687"/>
      <c r="D1842" s="687"/>
      <c r="E1842" s="687"/>
      <c r="F1842" s="687"/>
      <c r="G1842" s="687"/>
      <c r="H1842" s="687"/>
      <c r="I1842" s="687"/>
      <c r="J1842" s="687"/>
      <c r="K1842" s="688"/>
      <c r="L1842" s="12" t="s">
        <v>20</v>
      </c>
      <c r="M1842" s="709" t="s">
        <v>18</v>
      </c>
      <c r="N1842" s="709"/>
      <c r="O1842" s="709"/>
      <c r="P1842" s="709"/>
      <c r="Q1842" s="709"/>
      <c r="R1842" s="709"/>
      <c r="S1842" s="709"/>
      <c r="T1842" s="710" t="str">
        <f>$X$34</f>
        <v>バレーボール指数</v>
      </c>
      <c r="U1842" s="710"/>
      <c r="X1842" s="12"/>
      <c r="Y1842" s="150"/>
      <c r="Z1842" s="150"/>
      <c r="AA1842" s="150"/>
      <c r="AB1842" s="150"/>
      <c r="AC1842" s="150"/>
      <c r="AD1842" s="150"/>
      <c r="AE1842" s="150"/>
    </row>
    <row r="1843" spans="1:31">
      <c r="A1843" s="689"/>
      <c r="B1843" s="690"/>
      <c r="C1843" s="690"/>
      <c r="D1843" s="690"/>
      <c r="E1843" s="690"/>
      <c r="F1843" s="690"/>
      <c r="G1843" s="690"/>
      <c r="H1843" s="690"/>
      <c r="I1843" s="690"/>
      <c r="J1843" s="690"/>
      <c r="K1843" s="691"/>
      <c r="L1843" s="12" t="s">
        <v>20</v>
      </c>
      <c r="M1843" s="711" t="s">
        <v>19</v>
      </c>
      <c r="N1843" s="711"/>
      <c r="O1843" s="711"/>
      <c r="P1843" s="711"/>
      <c r="Q1843" s="711"/>
      <c r="R1843" s="711"/>
      <c r="S1843" s="711"/>
      <c r="T1843" s="712" t="str">
        <f>X1839</f>
        <v/>
      </c>
      <c r="U1843" s="713"/>
      <c r="X1843" s="12"/>
      <c r="Y1843" s="151"/>
      <c r="Z1843" s="151"/>
      <c r="AA1843" s="151"/>
      <c r="AB1843" s="151"/>
      <c r="AC1843" s="151"/>
      <c r="AD1843" s="151"/>
      <c r="AE1843" s="151"/>
    </row>
    <row r="1844" spans="1:31" ht="14.25">
      <c r="A1844" s="692" t="str">
        <f>$A$40</f>
        <v>フォーマット作成者　：　Komuro Consulting Group　小室匡史</v>
      </c>
      <c r="B1844" s="692"/>
      <c r="C1844" s="692"/>
      <c r="D1844" s="692"/>
      <c r="E1844" s="692"/>
      <c r="F1844" s="692"/>
      <c r="G1844" s="692"/>
      <c r="H1844" s="692"/>
      <c r="I1844" s="692"/>
      <c r="J1844" s="692"/>
      <c r="K1844" s="692"/>
      <c r="L1844" s="421" t="s">
        <v>20</v>
      </c>
      <c r="M1844" s="714" t="s">
        <v>104</v>
      </c>
      <c r="N1844" s="714"/>
      <c r="O1844" s="714"/>
      <c r="P1844" s="714"/>
      <c r="Q1844" s="714"/>
      <c r="R1844" s="714"/>
      <c r="S1844" s="714"/>
      <c r="T1844" s="713"/>
      <c r="U1844" s="713"/>
      <c r="X1844" s="12"/>
      <c r="Y1844" s="152"/>
      <c r="Z1844" s="152"/>
      <c r="AA1844" s="152"/>
      <c r="AB1844" s="152"/>
      <c r="AC1844" s="152"/>
      <c r="AD1844" s="152"/>
      <c r="AE1844" s="152"/>
    </row>
    <row r="1846" spans="1:31" ht="30" customHeight="1">
      <c r="A1846" s="699" t="str">
        <f>$A$1</f>
        <v>●●チームバレーボール体力指数　レーダーチャート</v>
      </c>
      <c r="B1846" s="699"/>
      <c r="C1846" s="699"/>
      <c r="D1846" s="699"/>
      <c r="E1846" s="699"/>
      <c r="F1846" s="699"/>
      <c r="G1846" s="699"/>
      <c r="H1846" s="699"/>
      <c r="I1846" s="699"/>
      <c r="J1846" s="699"/>
      <c r="K1846" s="699"/>
      <c r="L1846" s="699"/>
      <c r="M1846" s="699"/>
      <c r="N1846" s="699"/>
      <c r="O1846" s="699"/>
      <c r="P1846" s="699"/>
      <c r="Q1846" s="699"/>
      <c r="R1846" s="699"/>
      <c r="S1846" s="699"/>
      <c r="T1846" s="699"/>
      <c r="U1846" s="699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408" t="s">
        <v>10</v>
      </c>
      <c r="B1847" s="695" t="str">
        <f>IF(表示変換!B51="","",表示変換!B51)</f>
        <v/>
      </c>
      <c r="C1847" s="695"/>
      <c r="D1847" s="9"/>
      <c r="E1847" s="408" t="s">
        <v>11</v>
      </c>
      <c r="F1847" s="696" t="str">
        <f>IF(表示変換!I51="","",表示変換!I51)</f>
        <v/>
      </c>
      <c r="G1847" s="696"/>
      <c r="H1847" s="409" t="s">
        <v>265</v>
      </c>
      <c r="I1847" s="14"/>
      <c r="J1847" s="409" t="s">
        <v>13</v>
      </c>
      <c r="K1847" s="696" t="str">
        <f>IF(表示変換!J51="","",表示変換!J51)</f>
        <v/>
      </c>
      <c r="L1847" s="696"/>
      <c r="M1847" s="408" t="s">
        <v>14</v>
      </c>
      <c r="N1847" s="6"/>
      <c r="O1847" s="695" t="s">
        <v>267</v>
      </c>
      <c r="P1847" s="695"/>
      <c r="Q1847" s="695" t="str">
        <f>IF(表示変換!H51="","",表示変換!H51)</f>
        <v/>
      </c>
      <c r="R1847" s="695"/>
      <c r="S1847" s="715" t="str">
        <f>IF(入力!$C$4="","",入力!$C$4)</f>
        <v>2016.01.01</v>
      </c>
      <c r="T1847" s="715"/>
      <c r="U1847" s="9" t="s">
        <v>98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03" t="s">
        <v>5</v>
      </c>
      <c r="B1849" s="706" t="s">
        <v>293</v>
      </c>
      <c r="C1849" s="700" t="s">
        <v>0</v>
      </c>
      <c r="D1849" s="693" t="s">
        <v>299</v>
      </c>
      <c r="E1849" s="694"/>
      <c r="F1849" s="693" t="s">
        <v>270</v>
      </c>
      <c r="G1849" s="694"/>
      <c r="H1849" s="693" t="s">
        <v>378</v>
      </c>
      <c r="I1849" s="694"/>
      <c r="J1849" s="693" t="s">
        <v>41</v>
      </c>
      <c r="K1849" s="694"/>
      <c r="L1849" s="697" t="s">
        <v>271</v>
      </c>
      <c r="M1849" s="698"/>
      <c r="N1849" s="697" t="s">
        <v>286</v>
      </c>
      <c r="O1849" s="698"/>
      <c r="P1849" s="697" t="s">
        <v>42</v>
      </c>
      <c r="Q1849" s="698"/>
      <c r="R1849" s="693" t="s">
        <v>273</v>
      </c>
      <c r="S1849" s="694"/>
      <c r="T1849" s="156" t="s">
        <v>1</v>
      </c>
      <c r="U1849" s="157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04"/>
      <c r="B1850" s="707"/>
      <c r="C1850" s="701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05"/>
      <c r="B1851" s="708"/>
      <c r="C1851" s="702"/>
      <c r="D1851" s="2" t="str">
        <f>IF(表示変換!$N$5="","",表示変換!$N$5)</f>
        <v>sec</v>
      </c>
      <c r="E1851" s="4" t="s">
        <v>7</v>
      </c>
      <c r="F1851" s="2" t="str">
        <f>IF(表示変換!$O$5="","",表示変換!$O$5)</f>
        <v>sec</v>
      </c>
      <c r="G1851" s="4" t="s">
        <v>274</v>
      </c>
      <c r="H1851" s="2" t="str">
        <f>IF(表示変換!$P$5="","",表示変換!$P$5)</f>
        <v>m</v>
      </c>
      <c r="I1851" s="4" t="s">
        <v>274</v>
      </c>
      <c r="J1851" s="2" t="str">
        <f>IF(表示変換!$Q$5="","",表示変換!$Q$5)</f>
        <v>m</v>
      </c>
      <c r="K1851" s="4" t="s">
        <v>7</v>
      </c>
      <c r="L1851" s="2" t="str">
        <f>IF(表示変換!$R$5="","",表示変換!$R$5)</f>
        <v>cm</v>
      </c>
      <c r="M1851" s="4" t="s">
        <v>274</v>
      </c>
      <c r="N1851" s="2" t="str">
        <f>IF(表示変換!$S$5="","",表示変換!$S$5)</f>
        <v>m</v>
      </c>
      <c r="O1851" s="4" t="s">
        <v>274</v>
      </c>
      <c r="P1851" s="2" t="str">
        <f>IF(表示変換!$T$5="","",表示変換!$T$5)</f>
        <v>回</v>
      </c>
      <c r="Q1851" s="4" t="s">
        <v>274</v>
      </c>
      <c r="R1851" s="2" t="str">
        <f>IF(表示変換!$U$5="","",表示変換!$U$5)</f>
        <v>m</v>
      </c>
      <c r="S1851" s="4" t="s">
        <v>7</v>
      </c>
      <c r="T1851" s="2" t="s">
        <v>277</v>
      </c>
      <c r="U1851" s="5" t="s">
        <v>278</v>
      </c>
      <c r="X1851" s="26" t="s">
        <v>16</v>
      </c>
      <c r="Y1851" s="26" t="s">
        <v>290</v>
      </c>
      <c r="Z1851" s="26" t="s">
        <v>211</v>
      </c>
      <c r="AA1851" s="26" t="s">
        <v>28</v>
      </c>
      <c r="AB1851" s="26" t="s">
        <v>279</v>
      </c>
      <c r="AC1851" s="26" t="s">
        <v>280</v>
      </c>
      <c r="AD1851" s="26" t="s">
        <v>312</v>
      </c>
      <c r="AE1851" s="11" t="s">
        <v>292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71"/>
      <c r="B1853" s="72"/>
      <c r="C1853" s="73"/>
      <c r="D1853" s="74"/>
      <c r="E1853" s="75"/>
      <c r="F1853" s="76"/>
      <c r="G1853" s="77"/>
      <c r="H1853" s="78"/>
      <c r="I1853" s="75"/>
      <c r="J1853" s="76"/>
      <c r="K1853" s="77"/>
      <c r="L1853" s="74"/>
      <c r="M1853" s="75"/>
      <c r="N1853" s="76"/>
      <c r="O1853" s="77"/>
      <c r="P1853" s="74"/>
      <c r="Q1853" s="75"/>
      <c r="R1853" s="72"/>
      <c r="S1853" s="77"/>
      <c r="T1853" s="78"/>
      <c r="U1853" s="77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9"/>
      <c r="B1854" s="72"/>
      <c r="C1854" s="77"/>
      <c r="D1854" s="76"/>
      <c r="E1854" s="77"/>
      <c r="F1854" s="76"/>
      <c r="G1854" s="77"/>
      <c r="H1854" s="72"/>
      <c r="I1854" s="77"/>
      <c r="J1854" s="76"/>
      <c r="K1854" s="77"/>
      <c r="L1854" s="76"/>
      <c r="M1854" s="77"/>
      <c r="N1854" s="76"/>
      <c r="O1854" s="77"/>
      <c r="P1854" s="76"/>
      <c r="Q1854" s="77"/>
      <c r="R1854" s="72"/>
      <c r="S1854" s="77"/>
      <c r="T1854" s="72"/>
      <c r="U1854" s="77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9"/>
      <c r="B1855" s="80"/>
      <c r="C1855" s="81"/>
      <c r="D1855" s="76"/>
      <c r="E1855" s="75"/>
      <c r="F1855" s="76"/>
      <c r="G1855" s="77"/>
      <c r="H1855" s="78"/>
      <c r="I1855" s="75"/>
      <c r="J1855" s="76"/>
      <c r="K1855" s="77"/>
      <c r="L1855" s="74"/>
      <c r="M1855" s="75"/>
      <c r="N1855" s="76"/>
      <c r="O1855" s="77"/>
      <c r="P1855" s="74"/>
      <c r="Q1855" s="75"/>
      <c r="R1855" s="72"/>
      <c r="S1855" s="77"/>
      <c r="T1855" s="78"/>
      <c r="U1855" s="77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71"/>
      <c r="B1856" s="72"/>
      <c r="C1856" s="73"/>
      <c r="D1856" s="74"/>
      <c r="E1856" s="75"/>
      <c r="F1856" s="76"/>
      <c r="G1856" s="77"/>
      <c r="H1856" s="78"/>
      <c r="I1856" s="75"/>
      <c r="J1856" s="76"/>
      <c r="K1856" s="77"/>
      <c r="L1856" s="74"/>
      <c r="M1856" s="75"/>
      <c r="N1856" s="76"/>
      <c r="O1856" s="77"/>
      <c r="P1856" s="74"/>
      <c r="Q1856" s="75"/>
      <c r="R1856" s="72"/>
      <c r="S1856" s="77"/>
      <c r="T1856" s="78"/>
      <c r="U1856" s="77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9"/>
      <c r="B1857" s="72"/>
      <c r="C1857" s="77"/>
      <c r="D1857" s="76"/>
      <c r="E1857" s="77"/>
      <c r="F1857" s="76"/>
      <c r="G1857" s="77"/>
      <c r="H1857" s="72"/>
      <c r="I1857" s="77"/>
      <c r="J1857" s="76"/>
      <c r="K1857" s="77"/>
      <c r="L1857" s="76"/>
      <c r="M1857" s="77"/>
      <c r="N1857" s="76"/>
      <c r="O1857" s="77"/>
      <c r="P1857" s="76"/>
      <c r="Q1857" s="77"/>
      <c r="R1857" s="72"/>
      <c r="S1857" s="77"/>
      <c r="T1857" s="72"/>
      <c r="U1857" s="77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79"/>
      <c r="B1858" s="80"/>
      <c r="C1858" s="81"/>
      <c r="D1858" s="76"/>
      <c r="E1858" s="75"/>
      <c r="F1858" s="76"/>
      <c r="G1858" s="77"/>
      <c r="H1858" s="78"/>
      <c r="I1858" s="75"/>
      <c r="J1858" s="76"/>
      <c r="K1858" s="77"/>
      <c r="L1858" s="74"/>
      <c r="M1858" s="75"/>
      <c r="N1858" s="76"/>
      <c r="O1858" s="77"/>
      <c r="P1858" s="74"/>
      <c r="Q1858" s="75"/>
      <c r="R1858" s="72"/>
      <c r="S1858" s="77"/>
      <c r="T1858" s="78"/>
      <c r="U1858" s="77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71"/>
      <c r="B1859" s="72"/>
      <c r="C1859" s="73"/>
      <c r="D1859" s="74"/>
      <c r="E1859" s="75"/>
      <c r="F1859" s="76"/>
      <c r="G1859" s="77"/>
      <c r="H1859" s="78"/>
      <c r="I1859" s="75"/>
      <c r="J1859" s="76"/>
      <c r="K1859" s="77"/>
      <c r="L1859" s="74"/>
      <c r="M1859" s="75"/>
      <c r="N1859" s="76"/>
      <c r="O1859" s="77"/>
      <c r="P1859" s="74"/>
      <c r="Q1859" s="75"/>
      <c r="R1859" s="72"/>
      <c r="S1859" s="77"/>
      <c r="T1859" s="78"/>
      <c r="U1859" s="77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79"/>
      <c r="B1860" s="80"/>
      <c r="C1860" s="81"/>
      <c r="D1860" s="76"/>
      <c r="E1860" s="75"/>
      <c r="F1860" s="76"/>
      <c r="G1860" s="77"/>
      <c r="H1860" s="78"/>
      <c r="I1860" s="75"/>
      <c r="J1860" s="76"/>
      <c r="K1860" s="77"/>
      <c r="L1860" s="74"/>
      <c r="M1860" s="75"/>
      <c r="N1860" s="76"/>
      <c r="O1860" s="77"/>
      <c r="P1860" s="74"/>
      <c r="Q1860" s="75"/>
      <c r="R1860" s="72"/>
      <c r="S1860" s="77"/>
      <c r="T1860" s="78"/>
      <c r="U1860" s="77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71"/>
      <c r="B1861" s="72"/>
      <c r="C1861" s="73"/>
      <c r="D1861" s="74"/>
      <c r="E1861" s="75"/>
      <c r="F1861" s="76"/>
      <c r="G1861" s="77"/>
      <c r="H1861" s="78"/>
      <c r="I1861" s="75"/>
      <c r="J1861" s="76"/>
      <c r="K1861" s="77"/>
      <c r="L1861" s="74"/>
      <c r="M1861" s="75"/>
      <c r="N1861" s="76"/>
      <c r="O1861" s="77"/>
      <c r="P1861" s="74"/>
      <c r="Q1861" s="75"/>
      <c r="R1861" s="72"/>
      <c r="S1861" s="77"/>
      <c r="T1861" s="78"/>
      <c r="U1861" s="77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24</v>
      </c>
      <c r="Y1865" s="12" t="s">
        <v>283</v>
      </c>
      <c r="Z1865" s="12" t="s">
        <v>25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5" t="s">
        <v>363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64" t="str">
        <f>IF(全体項目一覧_60!AN139="","",全体項目一覧_60!AN139)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686"/>
      <c r="B1883" s="687"/>
      <c r="C1883" s="687"/>
      <c r="D1883" s="687"/>
      <c r="E1883" s="687"/>
      <c r="F1883" s="687"/>
      <c r="G1883" s="687"/>
      <c r="H1883" s="687"/>
      <c r="I1883" s="687"/>
      <c r="J1883" s="687"/>
      <c r="K1883" s="688"/>
      <c r="L1883" s="12" t="s">
        <v>20</v>
      </c>
      <c r="M1883" s="709" t="s">
        <v>18</v>
      </c>
      <c r="N1883" s="709"/>
      <c r="O1883" s="709"/>
      <c r="P1883" s="709"/>
      <c r="Q1883" s="709"/>
      <c r="R1883" s="709"/>
      <c r="S1883" s="709"/>
      <c r="T1883" s="710" t="str">
        <f>$X$34</f>
        <v>バレーボール指数</v>
      </c>
      <c r="U1883" s="710"/>
      <c r="X1883" s="12"/>
      <c r="Y1883" s="150"/>
      <c r="Z1883" s="150"/>
      <c r="AA1883" s="150"/>
      <c r="AB1883" s="150"/>
      <c r="AC1883" s="150"/>
      <c r="AD1883" s="150"/>
      <c r="AE1883" s="150"/>
    </row>
    <row r="1884" spans="1:31">
      <c r="A1884" s="689"/>
      <c r="B1884" s="690"/>
      <c r="C1884" s="690"/>
      <c r="D1884" s="690"/>
      <c r="E1884" s="690"/>
      <c r="F1884" s="690"/>
      <c r="G1884" s="690"/>
      <c r="H1884" s="690"/>
      <c r="I1884" s="690"/>
      <c r="J1884" s="690"/>
      <c r="K1884" s="691"/>
      <c r="L1884" s="12" t="s">
        <v>20</v>
      </c>
      <c r="M1884" s="711" t="s">
        <v>19</v>
      </c>
      <c r="N1884" s="711"/>
      <c r="O1884" s="711"/>
      <c r="P1884" s="711"/>
      <c r="Q1884" s="711"/>
      <c r="R1884" s="711"/>
      <c r="S1884" s="711"/>
      <c r="T1884" s="712" t="str">
        <f>X1880</f>
        <v/>
      </c>
      <c r="U1884" s="713"/>
      <c r="X1884" s="12"/>
      <c r="Y1884" s="151"/>
      <c r="Z1884" s="151"/>
      <c r="AA1884" s="151"/>
      <c r="AB1884" s="151"/>
      <c r="AC1884" s="151"/>
      <c r="AD1884" s="151"/>
      <c r="AE1884" s="151"/>
    </row>
    <row r="1885" spans="1:31" ht="14.25">
      <c r="A1885" s="692" t="str">
        <f>$A$40</f>
        <v>フォーマット作成者　：　Komuro Consulting Group　小室匡史</v>
      </c>
      <c r="B1885" s="692"/>
      <c r="C1885" s="692"/>
      <c r="D1885" s="692"/>
      <c r="E1885" s="692"/>
      <c r="F1885" s="692"/>
      <c r="G1885" s="692"/>
      <c r="H1885" s="692"/>
      <c r="I1885" s="692"/>
      <c r="J1885" s="692"/>
      <c r="K1885" s="692"/>
      <c r="L1885" s="421" t="s">
        <v>20</v>
      </c>
      <c r="M1885" s="714" t="s">
        <v>104</v>
      </c>
      <c r="N1885" s="714"/>
      <c r="O1885" s="714"/>
      <c r="P1885" s="714"/>
      <c r="Q1885" s="714"/>
      <c r="R1885" s="714"/>
      <c r="S1885" s="714"/>
      <c r="T1885" s="713"/>
      <c r="U1885" s="713"/>
      <c r="X1885" s="12"/>
      <c r="Y1885" s="152"/>
      <c r="Z1885" s="152"/>
      <c r="AA1885" s="152"/>
      <c r="AB1885" s="152"/>
      <c r="AC1885" s="152"/>
      <c r="AD1885" s="152"/>
      <c r="AE1885" s="152"/>
    </row>
    <row r="1887" spans="1:31" ht="30" customHeight="1">
      <c r="A1887" s="699" t="str">
        <f>$A$1</f>
        <v>●●チームバレーボール体力指数　レーダーチャート</v>
      </c>
      <c r="B1887" s="699"/>
      <c r="C1887" s="699"/>
      <c r="D1887" s="699"/>
      <c r="E1887" s="699"/>
      <c r="F1887" s="699"/>
      <c r="G1887" s="699"/>
      <c r="H1887" s="699"/>
      <c r="I1887" s="699"/>
      <c r="J1887" s="699"/>
      <c r="K1887" s="699"/>
      <c r="L1887" s="699"/>
      <c r="M1887" s="699"/>
      <c r="N1887" s="699"/>
      <c r="O1887" s="699"/>
      <c r="P1887" s="699"/>
      <c r="Q1887" s="699"/>
      <c r="R1887" s="699"/>
      <c r="S1887" s="699"/>
      <c r="T1887" s="699"/>
      <c r="U1887" s="699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408" t="s">
        <v>10</v>
      </c>
      <c r="B1888" s="695" t="str">
        <f>IF(表示変換!B52="","",表示変換!B52)</f>
        <v/>
      </c>
      <c r="C1888" s="695"/>
      <c r="D1888" s="9"/>
      <c r="E1888" s="408" t="s">
        <v>11</v>
      </c>
      <c r="F1888" s="696" t="str">
        <f>IF(表示変換!I52="","",表示変換!I52)</f>
        <v/>
      </c>
      <c r="G1888" s="696"/>
      <c r="H1888" s="409" t="s">
        <v>284</v>
      </c>
      <c r="I1888" s="14"/>
      <c r="J1888" s="409" t="s">
        <v>13</v>
      </c>
      <c r="K1888" s="696" t="str">
        <f>IF(表示変換!J52="","",表示変換!J52)</f>
        <v/>
      </c>
      <c r="L1888" s="696"/>
      <c r="M1888" s="408" t="s">
        <v>14</v>
      </c>
      <c r="N1888" s="6"/>
      <c r="O1888" s="695" t="s">
        <v>267</v>
      </c>
      <c r="P1888" s="695"/>
      <c r="Q1888" s="695" t="str">
        <f>IF(表示変換!H52="","",表示変換!H52)</f>
        <v/>
      </c>
      <c r="R1888" s="695"/>
      <c r="S1888" s="715" t="str">
        <f>IF(入力!$C$4="","",入力!$C$4)</f>
        <v>2016.01.01</v>
      </c>
      <c r="T1888" s="715"/>
      <c r="U1888" s="9" t="s">
        <v>98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03" t="s">
        <v>5</v>
      </c>
      <c r="B1890" s="706" t="s">
        <v>293</v>
      </c>
      <c r="C1890" s="700" t="s">
        <v>0</v>
      </c>
      <c r="D1890" s="693" t="s">
        <v>299</v>
      </c>
      <c r="E1890" s="694"/>
      <c r="F1890" s="693" t="s">
        <v>270</v>
      </c>
      <c r="G1890" s="694"/>
      <c r="H1890" s="693" t="s">
        <v>378</v>
      </c>
      <c r="I1890" s="694"/>
      <c r="J1890" s="693" t="s">
        <v>41</v>
      </c>
      <c r="K1890" s="694"/>
      <c r="L1890" s="697" t="s">
        <v>295</v>
      </c>
      <c r="M1890" s="698"/>
      <c r="N1890" s="697" t="s">
        <v>302</v>
      </c>
      <c r="O1890" s="698"/>
      <c r="P1890" s="697" t="s">
        <v>42</v>
      </c>
      <c r="Q1890" s="698"/>
      <c r="R1890" s="693" t="s">
        <v>273</v>
      </c>
      <c r="S1890" s="694"/>
      <c r="T1890" s="156" t="s">
        <v>1</v>
      </c>
      <c r="U1890" s="157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04"/>
      <c r="B1891" s="707"/>
      <c r="C1891" s="701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05"/>
      <c r="B1892" s="708"/>
      <c r="C1892" s="702"/>
      <c r="D1892" s="2" t="str">
        <f>IF(表示変換!$N$5="","",表示変換!$N$5)</f>
        <v>sec</v>
      </c>
      <c r="E1892" s="4" t="s">
        <v>274</v>
      </c>
      <c r="F1892" s="2" t="str">
        <f>IF(表示変換!$O$5="","",表示変換!$O$5)</f>
        <v>sec</v>
      </c>
      <c r="G1892" s="4" t="s">
        <v>274</v>
      </c>
      <c r="H1892" s="2" t="str">
        <f>IF(表示変換!$P$5="","",表示変換!$P$5)</f>
        <v>m</v>
      </c>
      <c r="I1892" s="4" t="s">
        <v>274</v>
      </c>
      <c r="J1892" s="2" t="str">
        <f>IF(表示変換!$Q$5="","",表示変換!$Q$5)</f>
        <v>m</v>
      </c>
      <c r="K1892" s="4" t="s">
        <v>274</v>
      </c>
      <c r="L1892" s="2" t="str">
        <f>IF(表示変換!$R$5="","",表示変換!$R$5)</f>
        <v>cm</v>
      </c>
      <c r="M1892" s="4" t="s">
        <v>274</v>
      </c>
      <c r="N1892" s="2" t="str">
        <f>IF(表示変換!$S$5="","",表示変換!$S$5)</f>
        <v>m</v>
      </c>
      <c r="O1892" s="4" t="s">
        <v>274</v>
      </c>
      <c r="P1892" s="2" t="str">
        <f>IF(表示変換!$T$5="","",表示変換!$T$5)</f>
        <v>回</v>
      </c>
      <c r="Q1892" s="4" t="s">
        <v>274</v>
      </c>
      <c r="R1892" s="2" t="str">
        <f>IF(表示変換!$U$5="","",表示変換!$U$5)</f>
        <v>m</v>
      </c>
      <c r="S1892" s="4" t="s">
        <v>274</v>
      </c>
      <c r="T1892" s="2" t="s">
        <v>277</v>
      </c>
      <c r="U1892" s="5" t="s">
        <v>278</v>
      </c>
      <c r="X1892" s="26" t="s">
        <v>289</v>
      </c>
      <c r="Y1892" s="26" t="s">
        <v>290</v>
      </c>
      <c r="Z1892" s="26" t="s">
        <v>211</v>
      </c>
      <c r="AA1892" s="26" t="s">
        <v>28</v>
      </c>
      <c r="AB1892" s="26" t="s">
        <v>279</v>
      </c>
      <c r="AC1892" s="26" t="s">
        <v>280</v>
      </c>
      <c r="AD1892" s="26" t="s">
        <v>281</v>
      </c>
      <c r="AE1892" s="11" t="s">
        <v>292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71"/>
      <c r="B1894" s="72"/>
      <c r="C1894" s="73"/>
      <c r="D1894" s="74"/>
      <c r="E1894" s="75"/>
      <c r="F1894" s="76"/>
      <c r="G1894" s="77"/>
      <c r="H1894" s="78"/>
      <c r="I1894" s="75"/>
      <c r="J1894" s="76"/>
      <c r="K1894" s="77"/>
      <c r="L1894" s="74"/>
      <c r="M1894" s="75"/>
      <c r="N1894" s="76"/>
      <c r="O1894" s="77"/>
      <c r="P1894" s="74"/>
      <c r="Q1894" s="75"/>
      <c r="R1894" s="72"/>
      <c r="S1894" s="77"/>
      <c r="T1894" s="78"/>
      <c r="U1894" s="77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9"/>
      <c r="B1895" s="72"/>
      <c r="C1895" s="77"/>
      <c r="D1895" s="76"/>
      <c r="E1895" s="77"/>
      <c r="F1895" s="76"/>
      <c r="G1895" s="77"/>
      <c r="H1895" s="72"/>
      <c r="I1895" s="77"/>
      <c r="J1895" s="76"/>
      <c r="K1895" s="77"/>
      <c r="L1895" s="76"/>
      <c r="M1895" s="77"/>
      <c r="N1895" s="76"/>
      <c r="O1895" s="77"/>
      <c r="P1895" s="76"/>
      <c r="Q1895" s="77"/>
      <c r="R1895" s="72"/>
      <c r="S1895" s="77"/>
      <c r="T1895" s="72"/>
      <c r="U1895" s="77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9"/>
      <c r="B1896" s="80"/>
      <c r="C1896" s="81"/>
      <c r="D1896" s="76"/>
      <c r="E1896" s="75"/>
      <c r="F1896" s="76"/>
      <c r="G1896" s="77"/>
      <c r="H1896" s="78"/>
      <c r="I1896" s="75"/>
      <c r="J1896" s="76"/>
      <c r="K1896" s="77"/>
      <c r="L1896" s="74"/>
      <c r="M1896" s="75"/>
      <c r="N1896" s="76"/>
      <c r="O1896" s="77"/>
      <c r="P1896" s="74"/>
      <c r="Q1896" s="75"/>
      <c r="R1896" s="72"/>
      <c r="S1896" s="77"/>
      <c r="T1896" s="78"/>
      <c r="U1896" s="77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71"/>
      <c r="B1897" s="72"/>
      <c r="C1897" s="73"/>
      <c r="D1897" s="74"/>
      <c r="E1897" s="75"/>
      <c r="F1897" s="76"/>
      <c r="G1897" s="77"/>
      <c r="H1897" s="78"/>
      <c r="I1897" s="75"/>
      <c r="J1897" s="76"/>
      <c r="K1897" s="77"/>
      <c r="L1897" s="74"/>
      <c r="M1897" s="75"/>
      <c r="N1897" s="76"/>
      <c r="O1897" s="77"/>
      <c r="P1897" s="74"/>
      <c r="Q1897" s="75"/>
      <c r="R1897" s="72"/>
      <c r="S1897" s="77"/>
      <c r="T1897" s="78"/>
      <c r="U1897" s="77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9"/>
      <c r="B1898" s="72"/>
      <c r="C1898" s="77"/>
      <c r="D1898" s="76"/>
      <c r="E1898" s="77"/>
      <c r="F1898" s="76"/>
      <c r="G1898" s="77"/>
      <c r="H1898" s="72"/>
      <c r="I1898" s="77"/>
      <c r="J1898" s="76"/>
      <c r="K1898" s="77"/>
      <c r="L1898" s="76"/>
      <c r="M1898" s="77"/>
      <c r="N1898" s="76"/>
      <c r="O1898" s="77"/>
      <c r="P1898" s="76"/>
      <c r="Q1898" s="77"/>
      <c r="R1898" s="72"/>
      <c r="S1898" s="77"/>
      <c r="T1898" s="72"/>
      <c r="U1898" s="77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79"/>
      <c r="B1899" s="80"/>
      <c r="C1899" s="81"/>
      <c r="D1899" s="76"/>
      <c r="E1899" s="75"/>
      <c r="F1899" s="76"/>
      <c r="G1899" s="77"/>
      <c r="H1899" s="78"/>
      <c r="I1899" s="75"/>
      <c r="J1899" s="76"/>
      <c r="K1899" s="77"/>
      <c r="L1899" s="74"/>
      <c r="M1899" s="75"/>
      <c r="N1899" s="76"/>
      <c r="O1899" s="77"/>
      <c r="P1899" s="74"/>
      <c r="Q1899" s="75"/>
      <c r="R1899" s="72"/>
      <c r="S1899" s="77"/>
      <c r="T1899" s="78"/>
      <c r="U1899" s="77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71"/>
      <c r="B1900" s="72"/>
      <c r="C1900" s="73"/>
      <c r="D1900" s="74"/>
      <c r="E1900" s="75"/>
      <c r="F1900" s="76"/>
      <c r="G1900" s="77"/>
      <c r="H1900" s="78"/>
      <c r="I1900" s="75"/>
      <c r="J1900" s="76"/>
      <c r="K1900" s="77"/>
      <c r="L1900" s="74"/>
      <c r="M1900" s="75"/>
      <c r="N1900" s="76"/>
      <c r="O1900" s="77"/>
      <c r="P1900" s="74"/>
      <c r="Q1900" s="75"/>
      <c r="R1900" s="72"/>
      <c r="S1900" s="77"/>
      <c r="T1900" s="78"/>
      <c r="U1900" s="77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79"/>
      <c r="B1901" s="80"/>
      <c r="C1901" s="81"/>
      <c r="D1901" s="76"/>
      <c r="E1901" s="75"/>
      <c r="F1901" s="76"/>
      <c r="G1901" s="77"/>
      <c r="H1901" s="78"/>
      <c r="I1901" s="75"/>
      <c r="J1901" s="76"/>
      <c r="K1901" s="77"/>
      <c r="L1901" s="74"/>
      <c r="M1901" s="75"/>
      <c r="N1901" s="76"/>
      <c r="O1901" s="77"/>
      <c r="P1901" s="74"/>
      <c r="Q1901" s="75"/>
      <c r="R1901" s="72"/>
      <c r="S1901" s="77"/>
      <c r="T1901" s="78"/>
      <c r="U1901" s="77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71"/>
      <c r="B1902" s="72"/>
      <c r="C1902" s="73"/>
      <c r="D1902" s="74"/>
      <c r="E1902" s="75"/>
      <c r="F1902" s="76"/>
      <c r="G1902" s="77"/>
      <c r="H1902" s="78"/>
      <c r="I1902" s="75"/>
      <c r="J1902" s="76"/>
      <c r="K1902" s="77"/>
      <c r="L1902" s="74"/>
      <c r="M1902" s="75"/>
      <c r="N1902" s="76"/>
      <c r="O1902" s="77"/>
      <c r="P1902" s="74"/>
      <c r="Q1902" s="75"/>
      <c r="R1902" s="72"/>
      <c r="S1902" s="77"/>
      <c r="T1902" s="78"/>
      <c r="U1902" s="77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24</v>
      </c>
      <c r="Y1906" s="12" t="s">
        <v>283</v>
      </c>
      <c r="Z1906" s="12" t="s">
        <v>25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5" t="s">
        <v>363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64" t="str">
        <f>IF(全体項目一覧_60!AN140="","",全体項目一覧_60!AN140)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686"/>
      <c r="B1924" s="687"/>
      <c r="C1924" s="687"/>
      <c r="D1924" s="687"/>
      <c r="E1924" s="687"/>
      <c r="F1924" s="687"/>
      <c r="G1924" s="687"/>
      <c r="H1924" s="687"/>
      <c r="I1924" s="687"/>
      <c r="J1924" s="687"/>
      <c r="K1924" s="688"/>
      <c r="L1924" s="12" t="s">
        <v>20</v>
      </c>
      <c r="M1924" s="709" t="s">
        <v>18</v>
      </c>
      <c r="N1924" s="709"/>
      <c r="O1924" s="709"/>
      <c r="P1924" s="709"/>
      <c r="Q1924" s="709"/>
      <c r="R1924" s="709"/>
      <c r="S1924" s="709"/>
      <c r="T1924" s="710" t="str">
        <f>$X$34</f>
        <v>バレーボール指数</v>
      </c>
      <c r="U1924" s="710"/>
      <c r="X1924" s="12"/>
      <c r="Y1924" s="150"/>
      <c r="Z1924" s="150"/>
      <c r="AA1924" s="150"/>
      <c r="AB1924" s="150"/>
      <c r="AC1924" s="150"/>
      <c r="AD1924" s="150"/>
      <c r="AE1924" s="150"/>
    </row>
    <row r="1925" spans="1:31">
      <c r="A1925" s="689"/>
      <c r="B1925" s="690"/>
      <c r="C1925" s="690"/>
      <c r="D1925" s="690"/>
      <c r="E1925" s="690"/>
      <c r="F1925" s="690"/>
      <c r="G1925" s="690"/>
      <c r="H1925" s="690"/>
      <c r="I1925" s="690"/>
      <c r="J1925" s="690"/>
      <c r="K1925" s="691"/>
      <c r="L1925" s="12" t="s">
        <v>20</v>
      </c>
      <c r="M1925" s="711" t="s">
        <v>19</v>
      </c>
      <c r="N1925" s="711"/>
      <c r="O1925" s="711"/>
      <c r="P1925" s="711"/>
      <c r="Q1925" s="711"/>
      <c r="R1925" s="711"/>
      <c r="S1925" s="711"/>
      <c r="T1925" s="712" t="str">
        <f>X1921</f>
        <v/>
      </c>
      <c r="U1925" s="713"/>
      <c r="X1925" s="12"/>
      <c r="Y1925" s="151"/>
      <c r="Z1925" s="151"/>
      <c r="AA1925" s="151"/>
      <c r="AB1925" s="151"/>
      <c r="AC1925" s="151"/>
      <c r="AD1925" s="151"/>
      <c r="AE1925" s="151"/>
    </row>
    <row r="1926" spans="1:31" ht="14.25">
      <c r="A1926" s="692" t="str">
        <f>$A$40</f>
        <v>フォーマット作成者　：　Komuro Consulting Group　小室匡史</v>
      </c>
      <c r="B1926" s="692"/>
      <c r="C1926" s="692"/>
      <c r="D1926" s="692"/>
      <c r="E1926" s="692"/>
      <c r="F1926" s="692"/>
      <c r="G1926" s="692"/>
      <c r="H1926" s="692"/>
      <c r="I1926" s="692"/>
      <c r="J1926" s="692"/>
      <c r="K1926" s="692"/>
      <c r="L1926" s="421" t="s">
        <v>20</v>
      </c>
      <c r="M1926" s="714" t="s">
        <v>104</v>
      </c>
      <c r="N1926" s="714"/>
      <c r="O1926" s="714"/>
      <c r="P1926" s="714"/>
      <c r="Q1926" s="714"/>
      <c r="R1926" s="714"/>
      <c r="S1926" s="714"/>
      <c r="T1926" s="713"/>
      <c r="U1926" s="713"/>
      <c r="X1926" s="12"/>
      <c r="Y1926" s="152"/>
      <c r="Z1926" s="152"/>
      <c r="AA1926" s="152"/>
      <c r="AB1926" s="152"/>
      <c r="AC1926" s="152"/>
      <c r="AD1926" s="152"/>
      <c r="AE1926" s="152"/>
    </row>
    <row r="1928" spans="1:31" ht="30" customHeight="1">
      <c r="A1928" s="699" t="str">
        <f>$A$1</f>
        <v>●●チームバレーボール体力指数　レーダーチャート</v>
      </c>
      <c r="B1928" s="699"/>
      <c r="C1928" s="699"/>
      <c r="D1928" s="699"/>
      <c r="E1928" s="699"/>
      <c r="F1928" s="699"/>
      <c r="G1928" s="699"/>
      <c r="H1928" s="699"/>
      <c r="I1928" s="699"/>
      <c r="J1928" s="699"/>
      <c r="K1928" s="699"/>
      <c r="L1928" s="699"/>
      <c r="M1928" s="699"/>
      <c r="N1928" s="699"/>
      <c r="O1928" s="699"/>
      <c r="P1928" s="699"/>
      <c r="Q1928" s="699"/>
      <c r="R1928" s="699"/>
      <c r="S1928" s="699"/>
      <c r="T1928" s="699"/>
      <c r="U1928" s="699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408" t="s">
        <v>10</v>
      </c>
      <c r="B1929" s="695" t="str">
        <f>IF(表示変換!B53="","",表示変換!B53)</f>
        <v/>
      </c>
      <c r="C1929" s="695"/>
      <c r="D1929" s="9"/>
      <c r="E1929" s="408" t="s">
        <v>11</v>
      </c>
      <c r="F1929" s="696" t="str">
        <f>IF(表示変換!I53="","",表示変換!I53)</f>
        <v/>
      </c>
      <c r="G1929" s="696"/>
      <c r="H1929" s="409" t="s">
        <v>284</v>
      </c>
      <c r="I1929" s="14"/>
      <c r="J1929" s="409" t="s">
        <v>13</v>
      </c>
      <c r="K1929" s="696" t="str">
        <f>IF(表示変換!J53="","",表示変換!J53)</f>
        <v/>
      </c>
      <c r="L1929" s="696"/>
      <c r="M1929" s="408" t="s">
        <v>314</v>
      </c>
      <c r="N1929" s="6"/>
      <c r="O1929" s="695" t="s">
        <v>298</v>
      </c>
      <c r="P1929" s="695"/>
      <c r="Q1929" s="695" t="str">
        <f>IF(表示変換!H53="","",表示変換!H53)</f>
        <v/>
      </c>
      <c r="R1929" s="695"/>
      <c r="S1929" s="715" t="str">
        <f>IF(入力!$C$4="","",入力!$C$4)</f>
        <v>2016.01.01</v>
      </c>
      <c r="T1929" s="715"/>
      <c r="U1929" s="9" t="s">
        <v>98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03" t="s">
        <v>5</v>
      </c>
      <c r="B1931" s="706" t="s">
        <v>293</v>
      </c>
      <c r="C1931" s="700" t="s">
        <v>0</v>
      </c>
      <c r="D1931" s="693" t="s">
        <v>299</v>
      </c>
      <c r="E1931" s="694"/>
      <c r="F1931" s="693" t="s">
        <v>270</v>
      </c>
      <c r="G1931" s="694"/>
      <c r="H1931" s="693" t="s">
        <v>378</v>
      </c>
      <c r="I1931" s="694"/>
      <c r="J1931" s="693" t="s">
        <v>41</v>
      </c>
      <c r="K1931" s="694"/>
      <c r="L1931" s="697" t="s">
        <v>295</v>
      </c>
      <c r="M1931" s="698"/>
      <c r="N1931" s="697" t="s">
        <v>302</v>
      </c>
      <c r="O1931" s="698"/>
      <c r="P1931" s="697" t="s">
        <v>42</v>
      </c>
      <c r="Q1931" s="698"/>
      <c r="R1931" s="693" t="s">
        <v>273</v>
      </c>
      <c r="S1931" s="694"/>
      <c r="T1931" s="156" t="s">
        <v>1</v>
      </c>
      <c r="U1931" s="157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04"/>
      <c r="B1932" s="707"/>
      <c r="C1932" s="701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05"/>
      <c r="B1933" s="708"/>
      <c r="C1933" s="702"/>
      <c r="D1933" s="2" t="str">
        <f>IF(表示変換!$N$5="","",表示変換!$N$5)</f>
        <v>sec</v>
      </c>
      <c r="E1933" s="4" t="s">
        <v>274</v>
      </c>
      <c r="F1933" s="2" t="str">
        <f>IF(表示変換!$O$5="","",表示変換!$O$5)</f>
        <v>sec</v>
      </c>
      <c r="G1933" s="4" t="s">
        <v>274</v>
      </c>
      <c r="H1933" s="2" t="str">
        <f>IF(表示変換!$P$5="","",表示変換!$P$5)</f>
        <v>m</v>
      </c>
      <c r="I1933" s="4" t="s">
        <v>274</v>
      </c>
      <c r="J1933" s="2" t="str">
        <f>IF(表示変換!$Q$5="","",表示変換!$Q$5)</f>
        <v>m</v>
      </c>
      <c r="K1933" s="4" t="s">
        <v>274</v>
      </c>
      <c r="L1933" s="2" t="str">
        <f>IF(表示変換!$R$5="","",表示変換!$R$5)</f>
        <v>cm</v>
      </c>
      <c r="M1933" s="4" t="s">
        <v>274</v>
      </c>
      <c r="N1933" s="2" t="str">
        <f>IF(表示変換!$S$5="","",表示変換!$S$5)</f>
        <v>m</v>
      </c>
      <c r="O1933" s="4" t="s">
        <v>274</v>
      </c>
      <c r="P1933" s="2" t="str">
        <f>IF(表示変換!$T$5="","",表示変換!$T$5)</f>
        <v>回</v>
      </c>
      <c r="Q1933" s="4" t="s">
        <v>274</v>
      </c>
      <c r="R1933" s="2" t="str">
        <f>IF(表示変換!$U$5="","",表示変換!$U$5)</f>
        <v>m</v>
      </c>
      <c r="S1933" s="4" t="s">
        <v>274</v>
      </c>
      <c r="T1933" s="2" t="s">
        <v>277</v>
      </c>
      <c r="U1933" s="5" t="s">
        <v>278</v>
      </c>
      <c r="X1933" s="26" t="s">
        <v>289</v>
      </c>
      <c r="Y1933" s="26" t="s">
        <v>290</v>
      </c>
      <c r="Z1933" s="26" t="s">
        <v>211</v>
      </c>
      <c r="AA1933" s="26" t="s">
        <v>28</v>
      </c>
      <c r="AB1933" s="26" t="s">
        <v>279</v>
      </c>
      <c r="AC1933" s="26" t="s">
        <v>280</v>
      </c>
      <c r="AD1933" s="26" t="s">
        <v>281</v>
      </c>
      <c r="AE1933" s="11" t="s">
        <v>292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71"/>
      <c r="B1935" s="72"/>
      <c r="C1935" s="73"/>
      <c r="D1935" s="74"/>
      <c r="E1935" s="75"/>
      <c r="F1935" s="76"/>
      <c r="G1935" s="77"/>
      <c r="H1935" s="78"/>
      <c r="I1935" s="75"/>
      <c r="J1935" s="76"/>
      <c r="K1935" s="77"/>
      <c r="L1935" s="74"/>
      <c r="M1935" s="75"/>
      <c r="N1935" s="76"/>
      <c r="O1935" s="77"/>
      <c r="P1935" s="74"/>
      <c r="Q1935" s="75"/>
      <c r="R1935" s="72"/>
      <c r="S1935" s="77"/>
      <c r="T1935" s="78"/>
      <c r="U1935" s="77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9"/>
      <c r="B1936" s="72"/>
      <c r="C1936" s="77"/>
      <c r="D1936" s="76"/>
      <c r="E1936" s="77"/>
      <c r="F1936" s="76"/>
      <c r="G1936" s="77"/>
      <c r="H1936" s="72"/>
      <c r="I1936" s="77"/>
      <c r="J1936" s="76"/>
      <c r="K1936" s="77"/>
      <c r="L1936" s="76"/>
      <c r="M1936" s="77"/>
      <c r="N1936" s="76"/>
      <c r="O1936" s="77"/>
      <c r="P1936" s="76"/>
      <c r="Q1936" s="77"/>
      <c r="R1936" s="72"/>
      <c r="S1936" s="77"/>
      <c r="T1936" s="72"/>
      <c r="U1936" s="77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9"/>
      <c r="B1937" s="80"/>
      <c r="C1937" s="81"/>
      <c r="D1937" s="76"/>
      <c r="E1937" s="75"/>
      <c r="F1937" s="76"/>
      <c r="G1937" s="77"/>
      <c r="H1937" s="78"/>
      <c r="I1937" s="75"/>
      <c r="J1937" s="76"/>
      <c r="K1937" s="77"/>
      <c r="L1937" s="74"/>
      <c r="M1937" s="75"/>
      <c r="N1937" s="76"/>
      <c r="O1937" s="77"/>
      <c r="P1937" s="74"/>
      <c r="Q1937" s="75"/>
      <c r="R1937" s="72"/>
      <c r="S1937" s="77"/>
      <c r="T1937" s="78"/>
      <c r="U1937" s="77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71"/>
      <c r="B1938" s="72"/>
      <c r="C1938" s="73"/>
      <c r="D1938" s="74"/>
      <c r="E1938" s="75"/>
      <c r="F1938" s="76"/>
      <c r="G1938" s="77"/>
      <c r="H1938" s="78"/>
      <c r="I1938" s="75"/>
      <c r="J1938" s="76"/>
      <c r="K1938" s="77"/>
      <c r="L1938" s="74"/>
      <c r="M1938" s="75"/>
      <c r="N1938" s="76"/>
      <c r="O1938" s="77"/>
      <c r="P1938" s="74"/>
      <c r="Q1938" s="75"/>
      <c r="R1938" s="72"/>
      <c r="S1938" s="77"/>
      <c r="T1938" s="78"/>
      <c r="U1938" s="77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9"/>
      <c r="B1939" s="72"/>
      <c r="C1939" s="77"/>
      <c r="D1939" s="76"/>
      <c r="E1939" s="77"/>
      <c r="F1939" s="76"/>
      <c r="G1939" s="77"/>
      <c r="H1939" s="72"/>
      <c r="I1939" s="77"/>
      <c r="J1939" s="76"/>
      <c r="K1939" s="77"/>
      <c r="L1939" s="76"/>
      <c r="M1939" s="77"/>
      <c r="N1939" s="76"/>
      <c r="O1939" s="77"/>
      <c r="P1939" s="76"/>
      <c r="Q1939" s="77"/>
      <c r="R1939" s="72"/>
      <c r="S1939" s="77"/>
      <c r="T1939" s="72"/>
      <c r="U1939" s="77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79"/>
      <c r="B1940" s="80"/>
      <c r="C1940" s="81"/>
      <c r="D1940" s="76"/>
      <c r="E1940" s="75"/>
      <c r="F1940" s="76"/>
      <c r="G1940" s="77"/>
      <c r="H1940" s="78"/>
      <c r="I1940" s="75"/>
      <c r="J1940" s="76"/>
      <c r="K1940" s="77"/>
      <c r="L1940" s="74"/>
      <c r="M1940" s="75"/>
      <c r="N1940" s="76"/>
      <c r="O1940" s="77"/>
      <c r="P1940" s="74"/>
      <c r="Q1940" s="75"/>
      <c r="R1940" s="72"/>
      <c r="S1940" s="77"/>
      <c r="T1940" s="78"/>
      <c r="U1940" s="77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71"/>
      <c r="B1941" s="72"/>
      <c r="C1941" s="73"/>
      <c r="D1941" s="74"/>
      <c r="E1941" s="75"/>
      <c r="F1941" s="76"/>
      <c r="G1941" s="77"/>
      <c r="H1941" s="78"/>
      <c r="I1941" s="75"/>
      <c r="J1941" s="76"/>
      <c r="K1941" s="77"/>
      <c r="L1941" s="74"/>
      <c r="M1941" s="75"/>
      <c r="N1941" s="76"/>
      <c r="O1941" s="77"/>
      <c r="P1941" s="74"/>
      <c r="Q1941" s="75"/>
      <c r="R1941" s="72"/>
      <c r="S1941" s="77"/>
      <c r="T1941" s="78"/>
      <c r="U1941" s="77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79"/>
      <c r="B1942" s="80"/>
      <c r="C1942" s="81"/>
      <c r="D1942" s="76"/>
      <c r="E1942" s="75"/>
      <c r="F1942" s="76"/>
      <c r="G1942" s="77"/>
      <c r="H1942" s="78"/>
      <c r="I1942" s="75"/>
      <c r="J1942" s="76"/>
      <c r="K1942" s="77"/>
      <c r="L1942" s="74"/>
      <c r="M1942" s="75"/>
      <c r="N1942" s="76"/>
      <c r="O1942" s="77"/>
      <c r="P1942" s="74"/>
      <c r="Q1942" s="75"/>
      <c r="R1942" s="72"/>
      <c r="S1942" s="77"/>
      <c r="T1942" s="78"/>
      <c r="U1942" s="77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71"/>
      <c r="B1943" s="72"/>
      <c r="C1943" s="73"/>
      <c r="D1943" s="74"/>
      <c r="E1943" s="75"/>
      <c r="F1943" s="76"/>
      <c r="G1943" s="77"/>
      <c r="H1943" s="78"/>
      <c r="I1943" s="75"/>
      <c r="J1943" s="76"/>
      <c r="K1943" s="77"/>
      <c r="L1943" s="74"/>
      <c r="M1943" s="75"/>
      <c r="N1943" s="76"/>
      <c r="O1943" s="77"/>
      <c r="P1943" s="74"/>
      <c r="Q1943" s="75"/>
      <c r="R1943" s="72"/>
      <c r="S1943" s="77"/>
      <c r="T1943" s="78"/>
      <c r="U1943" s="77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24</v>
      </c>
      <c r="Y1947" s="12" t="s">
        <v>306</v>
      </c>
      <c r="Z1947" s="12" t="s">
        <v>25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5" t="s">
        <v>363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64" t="str">
        <f>IF(全体項目一覧_60!AN141="","",全体項目一覧_60!AN141)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686"/>
      <c r="B1965" s="687"/>
      <c r="C1965" s="687"/>
      <c r="D1965" s="687"/>
      <c r="E1965" s="687"/>
      <c r="F1965" s="687"/>
      <c r="G1965" s="687"/>
      <c r="H1965" s="687"/>
      <c r="I1965" s="687"/>
      <c r="J1965" s="687"/>
      <c r="K1965" s="688"/>
      <c r="L1965" s="12" t="s">
        <v>20</v>
      </c>
      <c r="M1965" s="709" t="s">
        <v>18</v>
      </c>
      <c r="N1965" s="709"/>
      <c r="O1965" s="709"/>
      <c r="P1965" s="709"/>
      <c r="Q1965" s="709"/>
      <c r="R1965" s="709"/>
      <c r="S1965" s="709"/>
      <c r="T1965" s="710" t="str">
        <f>$X$34</f>
        <v>バレーボール指数</v>
      </c>
      <c r="U1965" s="710"/>
      <c r="X1965" s="12"/>
      <c r="Y1965" s="150"/>
      <c r="Z1965" s="150"/>
      <c r="AA1965" s="150"/>
      <c r="AB1965" s="150"/>
      <c r="AC1965" s="150"/>
      <c r="AD1965" s="150"/>
      <c r="AE1965" s="150"/>
    </row>
    <row r="1966" spans="1:31">
      <c r="A1966" s="689"/>
      <c r="B1966" s="690"/>
      <c r="C1966" s="690"/>
      <c r="D1966" s="690"/>
      <c r="E1966" s="690"/>
      <c r="F1966" s="690"/>
      <c r="G1966" s="690"/>
      <c r="H1966" s="690"/>
      <c r="I1966" s="690"/>
      <c r="J1966" s="690"/>
      <c r="K1966" s="691"/>
      <c r="L1966" s="12" t="s">
        <v>20</v>
      </c>
      <c r="M1966" s="711" t="s">
        <v>19</v>
      </c>
      <c r="N1966" s="711"/>
      <c r="O1966" s="711"/>
      <c r="P1966" s="711"/>
      <c r="Q1966" s="711"/>
      <c r="R1966" s="711"/>
      <c r="S1966" s="711"/>
      <c r="T1966" s="712" t="str">
        <f>X1962</f>
        <v/>
      </c>
      <c r="U1966" s="713"/>
      <c r="X1966" s="12"/>
      <c r="Y1966" s="151"/>
      <c r="Z1966" s="151"/>
      <c r="AA1966" s="151"/>
      <c r="AB1966" s="151"/>
      <c r="AC1966" s="151"/>
      <c r="AD1966" s="151"/>
      <c r="AE1966" s="151"/>
    </row>
    <row r="1967" spans="1:31" ht="14.25">
      <c r="A1967" s="692" t="str">
        <f>$A$40</f>
        <v>フォーマット作成者　：　Komuro Consulting Group　小室匡史</v>
      </c>
      <c r="B1967" s="692"/>
      <c r="C1967" s="692"/>
      <c r="D1967" s="692"/>
      <c r="E1967" s="692"/>
      <c r="F1967" s="692"/>
      <c r="G1967" s="692"/>
      <c r="H1967" s="692"/>
      <c r="I1967" s="692"/>
      <c r="J1967" s="692"/>
      <c r="K1967" s="692"/>
      <c r="L1967" s="421" t="s">
        <v>20</v>
      </c>
      <c r="M1967" s="714" t="s">
        <v>104</v>
      </c>
      <c r="N1967" s="714"/>
      <c r="O1967" s="714"/>
      <c r="P1967" s="714"/>
      <c r="Q1967" s="714"/>
      <c r="R1967" s="714"/>
      <c r="S1967" s="714"/>
      <c r="T1967" s="713"/>
      <c r="U1967" s="713"/>
      <c r="X1967" s="12"/>
      <c r="Y1967" s="152"/>
      <c r="Z1967" s="152"/>
      <c r="AA1967" s="152"/>
      <c r="AB1967" s="152"/>
      <c r="AC1967" s="152"/>
      <c r="AD1967" s="152"/>
      <c r="AE1967" s="152"/>
    </row>
    <row r="1969" spans="1:31" ht="30" customHeight="1">
      <c r="A1969" s="699" t="str">
        <f>$A$1</f>
        <v>●●チームバレーボール体力指数　レーダーチャート</v>
      </c>
      <c r="B1969" s="699"/>
      <c r="C1969" s="699"/>
      <c r="D1969" s="699"/>
      <c r="E1969" s="699"/>
      <c r="F1969" s="699"/>
      <c r="G1969" s="699"/>
      <c r="H1969" s="699"/>
      <c r="I1969" s="699"/>
      <c r="J1969" s="699"/>
      <c r="K1969" s="699"/>
      <c r="L1969" s="699"/>
      <c r="M1969" s="699"/>
      <c r="N1969" s="699"/>
      <c r="O1969" s="699"/>
      <c r="P1969" s="699"/>
      <c r="Q1969" s="699"/>
      <c r="R1969" s="699"/>
      <c r="S1969" s="699"/>
      <c r="T1969" s="699"/>
      <c r="U1969" s="699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408" t="s">
        <v>10</v>
      </c>
      <c r="B1970" s="695" t="str">
        <f>IF(表示変換!B54="","",表示変換!B54)</f>
        <v/>
      </c>
      <c r="C1970" s="695"/>
      <c r="D1970" s="9"/>
      <c r="E1970" s="408" t="s">
        <v>11</v>
      </c>
      <c r="F1970" s="696" t="str">
        <f>IF(表示変換!I54="","",表示変換!I54)</f>
        <v/>
      </c>
      <c r="G1970" s="696"/>
      <c r="H1970" s="409" t="s">
        <v>284</v>
      </c>
      <c r="I1970" s="14"/>
      <c r="J1970" s="409" t="s">
        <v>13</v>
      </c>
      <c r="K1970" s="696" t="str">
        <f>IF(表示変換!J54="","",表示変換!J54)</f>
        <v/>
      </c>
      <c r="L1970" s="696"/>
      <c r="M1970" s="408" t="s">
        <v>14</v>
      </c>
      <c r="N1970" s="6"/>
      <c r="O1970" s="695" t="s">
        <v>267</v>
      </c>
      <c r="P1970" s="695"/>
      <c r="Q1970" s="695" t="str">
        <f>IF(表示変換!H54="","",表示変換!H54)</f>
        <v/>
      </c>
      <c r="R1970" s="695"/>
      <c r="S1970" s="715" t="str">
        <f>IF(入力!$C$4="","",入力!$C$4)</f>
        <v>2016.01.01</v>
      </c>
      <c r="T1970" s="715"/>
      <c r="U1970" s="9" t="s">
        <v>98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03" t="s">
        <v>5</v>
      </c>
      <c r="B1972" s="706" t="s">
        <v>285</v>
      </c>
      <c r="C1972" s="700" t="s">
        <v>0</v>
      </c>
      <c r="D1972" s="693" t="s">
        <v>315</v>
      </c>
      <c r="E1972" s="694"/>
      <c r="F1972" s="693" t="s">
        <v>57</v>
      </c>
      <c r="G1972" s="694"/>
      <c r="H1972" s="693" t="s">
        <v>378</v>
      </c>
      <c r="I1972" s="694"/>
      <c r="J1972" s="693" t="s">
        <v>41</v>
      </c>
      <c r="K1972" s="694"/>
      <c r="L1972" s="697" t="s">
        <v>295</v>
      </c>
      <c r="M1972" s="698"/>
      <c r="N1972" s="697" t="s">
        <v>316</v>
      </c>
      <c r="O1972" s="698"/>
      <c r="P1972" s="697" t="s">
        <v>42</v>
      </c>
      <c r="Q1972" s="698"/>
      <c r="R1972" s="693" t="s">
        <v>273</v>
      </c>
      <c r="S1972" s="694"/>
      <c r="T1972" s="156" t="s">
        <v>1</v>
      </c>
      <c r="U1972" s="157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04"/>
      <c r="B1973" s="707"/>
      <c r="C1973" s="701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05"/>
      <c r="B1974" s="708"/>
      <c r="C1974" s="702"/>
      <c r="D1974" s="2" t="str">
        <f>IF(表示変換!$N$5="","",表示変換!$N$5)</f>
        <v>sec</v>
      </c>
      <c r="E1974" s="4" t="s">
        <v>274</v>
      </c>
      <c r="F1974" s="2" t="str">
        <f>IF(表示変換!$O$5="","",表示変換!$O$5)</f>
        <v>sec</v>
      </c>
      <c r="G1974" s="4" t="s">
        <v>7</v>
      </c>
      <c r="H1974" s="2" t="str">
        <f>IF(表示変換!$P$5="","",表示変換!$P$5)</f>
        <v>m</v>
      </c>
      <c r="I1974" s="4" t="s">
        <v>317</v>
      </c>
      <c r="J1974" s="2" t="str">
        <f>IF(表示変換!$Q$5="","",表示変換!$Q$5)</f>
        <v>m</v>
      </c>
      <c r="K1974" s="4" t="s">
        <v>7</v>
      </c>
      <c r="L1974" s="2" t="str">
        <f>IF(表示変換!$R$5="","",表示変換!$R$5)</f>
        <v>cm</v>
      </c>
      <c r="M1974" s="4" t="s">
        <v>318</v>
      </c>
      <c r="N1974" s="2" t="str">
        <f>IF(表示変換!$S$5="","",表示変換!$S$5)</f>
        <v>m</v>
      </c>
      <c r="O1974" s="4" t="s">
        <v>318</v>
      </c>
      <c r="P1974" s="2" t="str">
        <f>IF(表示変換!$T$5="","",表示変換!$T$5)</f>
        <v>回</v>
      </c>
      <c r="Q1974" s="4" t="s">
        <v>274</v>
      </c>
      <c r="R1974" s="2" t="str">
        <f>IF(表示変換!$U$5="","",表示変換!$U$5)</f>
        <v>m</v>
      </c>
      <c r="S1974" s="4" t="s">
        <v>274</v>
      </c>
      <c r="T1974" s="2" t="s">
        <v>277</v>
      </c>
      <c r="U1974" s="5" t="s">
        <v>319</v>
      </c>
      <c r="X1974" s="26" t="s">
        <v>289</v>
      </c>
      <c r="Y1974" s="26" t="s">
        <v>290</v>
      </c>
      <c r="Z1974" s="26" t="s">
        <v>211</v>
      </c>
      <c r="AA1974" s="26" t="s">
        <v>28</v>
      </c>
      <c r="AB1974" s="26" t="s">
        <v>320</v>
      </c>
      <c r="AC1974" s="26" t="s">
        <v>280</v>
      </c>
      <c r="AD1974" s="26" t="s">
        <v>321</v>
      </c>
      <c r="AE1974" s="11" t="s">
        <v>322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71"/>
      <c r="B1976" s="72"/>
      <c r="C1976" s="73"/>
      <c r="D1976" s="74"/>
      <c r="E1976" s="75"/>
      <c r="F1976" s="76"/>
      <c r="G1976" s="77"/>
      <c r="H1976" s="78"/>
      <c r="I1976" s="75"/>
      <c r="J1976" s="76"/>
      <c r="K1976" s="77"/>
      <c r="L1976" s="74"/>
      <c r="M1976" s="75"/>
      <c r="N1976" s="76"/>
      <c r="O1976" s="77"/>
      <c r="P1976" s="74"/>
      <c r="Q1976" s="75"/>
      <c r="R1976" s="72"/>
      <c r="S1976" s="77"/>
      <c r="T1976" s="78"/>
      <c r="U1976" s="77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9"/>
      <c r="B1977" s="72"/>
      <c r="C1977" s="77"/>
      <c r="D1977" s="76"/>
      <c r="E1977" s="77"/>
      <c r="F1977" s="76"/>
      <c r="G1977" s="77"/>
      <c r="H1977" s="72"/>
      <c r="I1977" s="77"/>
      <c r="J1977" s="76"/>
      <c r="K1977" s="77"/>
      <c r="L1977" s="76"/>
      <c r="M1977" s="77"/>
      <c r="N1977" s="76"/>
      <c r="O1977" s="77"/>
      <c r="P1977" s="76"/>
      <c r="Q1977" s="77"/>
      <c r="R1977" s="72"/>
      <c r="S1977" s="77"/>
      <c r="T1977" s="72"/>
      <c r="U1977" s="77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9"/>
      <c r="B1978" s="80"/>
      <c r="C1978" s="81"/>
      <c r="D1978" s="76"/>
      <c r="E1978" s="75"/>
      <c r="F1978" s="76"/>
      <c r="G1978" s="77"/>
      <c r="H1978" s="78"/>
      <c r="I1978" s="75"/>
      <c r="J1978" s="76"/>
      <c r="K1978" s="77"/>
      <c r="L1978" s="74"/>
      <c r="M1978" s="75"/>
      <c r="N1978" s="76"/>
      <c r="O1978" s="77"/>
      <c r="P1978" s="74"/>
      <c r="Q1978" s="75"/>
      <c r="R1978" s="72"/>
      <c r="S1978" s="77"/>
      <c r="T1978" s="78"/>
      <c r="U1978" s="77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71"/>
      <c r="B1979" s="72"/>
      <c r="C1979" s="73"/>
      <c r="D1979" s="74"/>
      <c r="E1979" s="75"/>
      <c r="F1979" s="76"/>
      <c r="G1979" s="77"/>
      <c r="H1979" s="78"/>
      <c r="I1979" s="75"/>
      <c r="J1979" s="76"/>
      <c r="K1979" s="77"/>
      <c r="L1979" s="74"/>
      <c r="M1979" s="75"/>
      <c r="N1979" s="76"/>
      <c r="O1979" s="77"/>
      <c r="P1979" s="74"/>
      <c r="Q1979" s="75"/>
      <c r="R1979" s="72"/>
      <c r="S1979" s="77"/>
      <c r="T1979" s="78"/>
      <c r="U1979" s="77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9"/>
      <c r="B1980" s="72"/>
      <c r="C1980" s="77"/>
      <c r="D1980" s="76"/>
      <c r="E1980" s="77"/>
      <c r="F1980" s="76"/>
      <c r="G1980" s="77"/>
      <c r="H1980" s="72"/>
      <c r="I1980" s="77"/>
      <c r="J1980" s="76"/>
      <c r="K1980" s="77"/>
      <c r="L1980" s="76"/>
      <c r="M1980" s="77"/>
      <c r="N1980" s="76"/>
      <c r="O1980" s="77"/>
      <c r="P1980" s="76"/>
      <c r="Q1980" s="77"/>
      <c r="R1980" s="72"/>
      <c r="S1980" s="77"/>
      <c r="T1980" s="72"/>
      <c r="U1980" s="77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79"/>
      <c r="B1981" s="80"/>
      <c r="C1981" s="81"/>
      <c r="D1981" s="76"/>
      <c r="E1981" s="75"/>
      <c r="F1981" s="76"/>
      <c r="G1981" s="77"/>
      <c r="H1981" s="78"/>
      <c r="I1981" s="75"/>
      <c r="J1981" s="76"/>
      <c r="K1981" s="77"/>
      <c r="L1981" s="74"/>
      <c r="M1981" s="75"/>
      <c r="N1981" s="76"/>
      <c r="O1981" s="77"/>
      <c r="P1981" s="74"/>
      <c r="Q1981" s="75"/>
      <c r="R1981" s="72"/>
      <c r="S1981" s="77"/>
      <c r="T1981" s="78"/>
      <c r="U1981" s="77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71"/>
      <c r="B1982" s="72"/>
      <c r="C1982" s="73"/>
      <c r="D1982" s="74"/>
      <c r="E1982" s="75"/>
      <c r="F1982" s="76"/>
      <c r="G1982" s="77"/>
      <c r="H1982" s="78"/>
      <c r="I1982" s="75"/>
      <c r="J1982" s="76"/>
      <c r="K1982" s="77"/>
      <c r="L1982" s="74"/>
      <c r="M1982" s="75"/>
      <c r="N1982" s="76"/>
      <c r="O1982" s="77"/>
      <c r="P1982" s="74"/>
      <c r="Q1982" s="75"/>
      <c r="R1982" s="72"/>
      <c r="S1982" s="77"/>
      <c r="T1982" s="78"/>
      <c r="U1982" s="77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79"/>
      <c r="B1983" s="80"/>
      <c r="C1983" s="81"/>
      <c r="D1983" s="76"/>
      <c r="E1983" s="75"/>
      <c r="F1983" s="76"/>
      <c r="G1983" s="77"/>
      <c r="H1983" s="78"/>
      <c r="I1983" s="75"/>
      <c r="J1983" s="76"/>
      <c r="K1983" s="77"/>
      <c r="L1983" s="74"/>
      <c r="M1983" s="75"/>
      <c r="N1983" s="76"/>
      <c r="O1983" s="77"/>
      <c r="P1983" s="74"/>
      <c r="Q1983" s="75"/>
      <c r="R1983" s="72"/>
      <c r="S1983" s="77"/>
      <c r="T1983" s="78"/>
      <c r="U1983" s="77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71"/>
      <c r="B1984" s="72"/>
      <c r="C1984" s="73"/>
      <c r="D1984" s="74"/>
      <c r="E1984" s="75"/>
      <c r="F1984" s="76"/>
      <c r="G1984" s="77"/>
      <c r="H1984" s="78"/>
      <c r="I1984" s="75"/>
      <c r="J1984" s="76"/>
      <c r="K1984" s="77"/>
      <c r="L1984" s="74"/>
      <c r="M1984" s="75"/>
      <c r="N1984" s="76"/>
      <c r="O1984" s="77"/>
      <c r="P1984" s="74"/>
      <c r="Q1984" s="75"/>
      <c r="R1984" s="72"/>
      <c r="S1984" s="77"/>
      <c r="T1984" s="78"/>
      <c r="U1984" s="77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24</v>
      </c>
      <c r="Y1988" s="12" t="s">
        <v>323</v>
      </c>
      <c r="Z1988" s="12" t="s">
        <v>25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5" t="s">
        <v>363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64" t="str">
        <f>IF(全体項目一覧_60!AN142="","",全体項目一覧_60!AN142)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686"/>
      <c r="B2006" s="687"/>
      <c r="C2006" s="687"/>
      <c r="D2006" s="687"/>
      <c r="E2006" s="687"/>
      <c r="F2006" s="687"/>
      <c r="G2006" s="687"/>
      <c r="H2006" s="687"/>
      <c r="I2006" s="687"/>
      <c r="J2006" s="687"/>
      <c r="K2006" s="688"/>
      <c r="L2006" s="12" t="s">
        <v>20</v>
      </c>
      <c r="M2006" s="709" t="s">
        <v>18</v>
      </c>
      <c r="N2006" s="709"/>
      <c r="O2006" s="709"/>
      <c r="P2006" s="709"/>
      <c r="Q2006" s="709"/>
      <c r="R2006" s="709"/>
      <c r="S2006" s="709"/>
      <c r="T2006" s="710" t="str">
        <f>$X$34</f>
        <v>バレーボール指数</v>
      </c>
      <c r="U2006" s="710"/>
      <c r="X2006" s="12"/>
      <c r="Y2006" s="150"/>
      <c r="Z2006" s="150"/>
      <c r="AA2006" s="150"/>
      <c r="AB2006" s="150"/>
      <c r="AC2006" s="150"/>
      <c r="AD2006" s="150"/>
      <c r="AE2006" s="150"/>
    </row>
    <row r="2007" spans="1:31">
      <c r="A2007" s="689"/>
      <c r="B2007" s="690"/>
      <c r="C2007" s="690"/>
      <c r="D2007" s="690"/>
      <c r="E2007" s="690"/>
      <c r="F2007" s="690"/>
      <c r="G2007" s="690"/>
      <c r="H2007" s="690"/>
      <c r="I2007" s="690"/>
      <c r="J2007" s="690"/>
      <c r="K2007" s="691"/>
      <c r="L2007" s="12" t="s">
        <v>20</v>
      </c>
      <c r="M2007" s="711" t="s">
        <v>19</v>
      </c>
      <c r="N2007" s="711"/>
      <c r="O2007" s="711"/>
      <c r="P2007" s="711"/>
      <c r="Q2007" s="711"/>
      <c r="R2007" s="711"/>
      <c r="S2007" s="711"/>
      <c r="T2007" s="712" t="str">
        <f>X2003</f>
        <v/>
      </c>
      <c r="U2007" s="713"/>
      <c r="X2007" s="12"/>
      <c r="Y2007" s="151"/>
      <c r="Z2007" s="151"/>
      <c r="AA2007" s="151"/>
      <c r="AB2007" s="151"/>
      <c r="AC2007" s="151"/>
      <c r="AD2007" s="151"/>
      <c r="AE2007" s="151"/>
    </row>
    <row r="2008" spans="1:31" ht="14.25">
      <c r="A2008" s="692" t="str">
        <f>$A$40</f>
        <v>フォーマット作成者　：　Komuro Consulting Group　小室匡史</v>
      </c>
      <c r="B2008" s="692"/>
      <c r="C2008" s="692"/>
      <c r="D2008" s="692"/>
      <c r="E2008" s="692"/>
      <c r="F2008" s="692"/>
      <c r="G2008" s="692"/>
      <c r="H2008" s="692"/>
      <c r="I2008" s="692"/>
      <c r="J2008" s="692"/>
      <c r="K2008" s="692"/>
      <c r="L2008" s="421" t="s">
        <v>20</v>
      </c>
      <c r="M2008" s="714" t="s">
        <v>104</v>
      </c>
      <c r="N2008" s="714"/>
      <c r="O2008" s="714"/>
      <c r="P2008" s="714"/>
      <c r="Q2008" s="714"/>
      <c r="R2008" s="714"/>
      <c r="S2008" s="714"/>
      <c r="T2008" s="713"/>
      <c r="U2008" s="713"/>
      <c r="X2008" s="12"/>
      <c r="Y2008" s="152"/>
      <c r="Z2008" s="152"/>
      <c r="AA2008" s="152"/>
      <c r="AB2008" s="152"/>
      <c r="AC2008" s="152"/>
      <c r="AD2008" s="152"/>
      <c r="AE2008" s="152"/>
    </row>
    <row r="2010" spans="1:31" ht="30" customHeight="1">
      <c r="A2010" s="699" t="str">
        <f>$A$1</f>
        <v>●●チームバレーボール体力指数　レーダーチャート</v>
      </c>
      <c r="B2010" s="699"/>
      <c r="C2010" s="699"/>
      <c r="D2010" s="699"/>
      <c r="E2010" s="699"/>
      <c r="F2010" s="699"/>
      <c r="G2010" s="699"/>
      <c r="H2010" s="699"/>
      <c r="I2010" s="699"/>
      <c r="J2010" s="699"/>
      <c r="K2010" s="699"/>
      <c r="L2010" s="699"/>
      <c r="M2010" s="699"/>
      <c r="N2010" s="699"/>
      <c r="O2010" s="699"/>
      <c r="P2010" s="699"/>
      <c r="Q2010" s="699"/>
      <c r="R2010" s="699"/>
      <c r="S2010" s="699"/>
      <c r="T2010" s="699"/>
      <c r="U2010" s="699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408" t="s">
        <v>10</v>
      </c>
      <c r="B2011" s="695" t="str">
        <f>IF(表示変換!B55="","",表示変換!B55)</f>
        <v/>
      </c>
      <c r="C2011" s="695"/>
      <c r="D2011" s="9"/>
      <c r="E2011" s="408" t="s">
        <v>11</v>
      </c>
      <c r="F2011" s="696" t="str">
        <f>IF(表示変換!I55="","",表示変換!I55)</f>
        <v/>
      </c>
      <c r="G2011" s="696"/>
      <c r="H2011" s="409" t="s">
        <v>284</v>
      </c>
      <c r="I2011" s="14"/>
      <c r="J2011" s="409" t="s">
        <v>13</v>
      </c>
      <c r="K2011" s="696" t="str">
        <f>IF(表示変換!J55="","",表示変換!J55)</f>
        <v/>
      </c>
      <c r="L2011" s="696"/>
      <c r="M2011" s="408" t="s">
        <v>14</v>
      </c>
      <c r="N2011" s="6"/>
      <c r="O2011" s="695" t="s">
        <v>298</v>
      </c>
      <c r="P2011" s="695"/>
      <c r="Q2011" s="695" t="str">
        <f>IF(表示変換!H55="","",表示変換!H55)</f>
        <v/>
      </c>
      <c r="R2011" s="695"/>
      <c r="S2011" s="715" t="str">
        <f>IF(入力!$C$4="","",入力!$C$4)</f>
        <v>2016.01.01</v>
      </c>
      <c r="T2011" s="715"/>
      <c r="U2011" s="9" t="s">
        <v>98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03" t="s">
        <v>5</v>
      </c>
      <c r="B2013" s="706" t="s">
        <v>293</v>
      </c>
      <c r="C2013" s="700" t="s">
        <v>0</v>
      </c>
      <c r="D2013" s="693" t="s">
        <v>299</v>
      </c>
      <c r="E2013" s="694"/>
      <c r="F2013" s="693" t="s">
        <v>57</v>
      </c>
      <c r="G2013" s="694"/>
      <c r="H2013" s="693" t="s">
        <v>378</v>
      </c>
      <c r="I2013" s="694"/>
      <c r="J2013" s="693" t="s">
        <v>41</v>
      </c>
      <c r="K2013" s="694"/>
      <c r="L2013" s="697" t="s">
        <v>295</v>
      </c>
      <c r="M2013" s="698"/>
      <c r="N2013" s="697" t="s">
        <v>302</v>
      </c>
      <c r="O2013" s="698"/>
      <c r="P2013" s="697" t="s">
        <v>42</v>
      </c>
      <c r="Q2013" s="698"/>
      <c r="R2013" s="693" t="s">
        <v>273</v>
      </c>
      <c r="S2013" s="694"/>
      <c r="T2013" s="156" t="s">
        <v>1</v>
      </c>
      <c r="U2013" s="157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04"/>
      <c r="B2014" s="707"/>
      <c r="C2014" s="701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05"/>
      <c r="B2015" s="708"/>
      <c r="C2015" s="702"/>
      <c r="D2015" s="2" t="str">
        <f>IF(表示変換!$N$5="","",表示変換!$N$5)</f>
        <v>sec</v>
      </c>
      <c r="E2015" s="4" t="s">
        <v>274</v>
      </c>
      <c r="F2015" s="2" t="str">
        <f>IF(表示変換!$O$5="","",表示変換!$O$5)</f>
        <v>sec</v>
      </c>
      <c r="G2015" s="4" t="s">
        <v>274</v>
      </c>
      <c r="H2015" s="2" t="str">
        <f>IF(表示変換!$P$5="","",表示変換!$P$5)</f>
        <v>m</v>
      </c>
      <c r="I2015" s="4" t="s">
        <v>274</v>
      </c>
      <c r="J2015" s="2" t="str">
        <f>IF(表示変換!$Q$5="","",表示変換!$Q$5)</f>
        <v>m</v>
      </c>
      <c r="K2015" s="4" t="s">
        <v>7</v>
      </c>
      <c r="L2015" s="2" t="str">
        <f>IF(表示変換!$R$5="","",表示変換!$R$5)</f>
        <v>cm</v>
      </c>
      <c r="M2015" s="4" t="s">
        <v>274</v>
      </c>
      <c r="N2015" s="2" t="str">
        <f>IF(表示変換!$S$5="","",表示変換!$S$5)</f>
        <v>m</v>
      </c>
      <c r="O2015" s="4" t="s">
        <v>274</v>
      </c>
      <c r="P2015" s="2" t="str">
        <f>IF(表示変換!$T$5="","",表示変換!$T$5)</f>
        <v>回</v>
      </c>
      <c r="Q2015" s="4" t="s">
        <v>7</v>
      </c>
      <c r="R2015" s="2" t="str">
        <f>IF(表示変換!$U$5="","",表示変換!$U$5)</f>
        <v>m</v>
      </c>
      <c r="S2015" s="4" t="s">
        <v>274</v>
      </c>
      <c r="T2015" s="2" t="s">
        <v>277</v>
      </c>
      <c r="U2015" s="5" t="s">
        <v>9</v>
      </c>
      <c r="X2015" s="26" t="s">
        <v>289</v>
      </c>
      <c r="Y2015" s="26" t="s">
        <v>290</v>
      </c>
      <c r="Z2015" s="26" t="s">
        <v>211</v>
      </c>
      <c r="AA2015" s="26" t="s">
        <v>28</v>
      </c>
      <c r="AB2015" s="26" t="s">
        <v>279</v>
      </c>
      <c r="AC2015" s="26" t="s">
        <v>280</v>
      </c>
      <c r="AD2015" s="26" t="s">
        <v>281</v>
      </c>
      <c r="AE2015" s="11" t="s">
        <v>292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71"/>
      <c r="B2017" s="72"/>
      <c r="C2017" s="73"/>
      <c r="D2017" s="74"/>
      <c r="E2017" s="75"/>
      <c r="F2017" s="76"/>
      <c r="G2017" s="77"/>
      <c r="H2017" s="78"/>
      <c r="I2017" s="75"/>
      <c r="J2017" s="76"/>
      <c r="K2017" s="77"/>
      <c r="L2017" s="74"/>
      <c r="M2017" s="75"/>
      <c r="N2017" s="76"/>
      <c r="O2017" s="77"/>
      <c r="P2017" s="74"/>
      <c r="Q2017" s="75"/>
      <c r="R2017" s="72"/>
      <c r="S2017" s="77"/>
      <c r="T2017" s="78"/>
      <c r="U2017" s="77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9"/>
      <c r="B2018" s="72"/>
      <c r="C2018" s="77"/>
      <c r="D2018" s="76"/>
      <c r="E2018" s="77"/>
      <c r="F2018" s="76"/>
      <c r="G2018" s="77"/>
      <c r="H2018" s="72"/>
      <c r="I2018" s="77"/>
      <c r="J2018" s="76"/>
      <c r="K2018" s="77"/>
      <c r="L2018" s="76"/>
      <c r="M2018" s="77"/>
      <c r="N2018" s="76"/>
      <c r="O2018" s="77"/>
      <c r="P2018" s="76"/>
      <c r="Q2018" s="77"/>
      <c r="R2018" s="72"/>
      <c r="S2018" s="77"/>
      <c r="T2018" s="72"/>
      <c r="U2018" s="77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9"/>
      <c r="B2019" s="80"/>
      <c r="C2019" s="81"/>
      <c r="D2019" s="76"/>
      <c r="E2019" s="75"/>
      <c r="F2019" s="76"/>
      <c r="G2019" s="77"/>
      <c r="H2019" s="78"/>
      <c r="I2019" s="75"/>
      <c r="J2019" s="76"/>
      <c r="K2019" s="77"/>
      <c r="L2019" s="74"/>
      <c r="M2019" s="75"/>
      <c r="N2019" s="76"/>
      <c r="O2019" s="77"/>
      <c r="P2019" s="74"/>
      <c r="Q2019" s="75"/>
      <c r="R2019" s="72"/>
      <c r="S2019" s="77"/>
      <c r="T2019" s="78"/>
      <c r="U2019" s="77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71"/>
      <c r="B2020" s="72"/>
      <c r="C2020" s="73"/>
      <c r="D2020" s="74"/>
      <c r="E2020" s="75"/>
      <c r="F2020" s="76"/>
      <c r="G2020" s="77"/>
      <c r="H2020" s="78"/>
      <c r="I2020" s="75"/>
      <c r="J2020" s="76"/>
      <c r="K2020" s="77"/>
      <c r="L2020" s="74"/>
      <c r="M2020" s="75"/>
      <c r="N2020" s="76"/>
      <c r="O2020" s="77"/>
      <c r="P2020" s="74"/>
      <c r="Q2020" s="75"/>
      <c r="R2020" s="72"/>
      <c r="S2020" s="77"/>
      <c r="T2020" s="78"/>
      <c r="U2020" s="77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9"/>
      <c r="B2021" s="72"/>
      <c r="C2021" s="77"/>
      <c r="D2021" s="76"/>
      <c r="E2021" s="77"/>
      <c r="F2021" s="76"/>
      <c r="G2021" s="77"/>
      <c r="H2021" s="72"/>
      <c r="I2021" s="77"/>
      <c r="J2021" s="76"/>
      <c r="K2021" s="77"/>
      <c r="L2021" s="76"/>
      <c r="M2021" s="77"/>
      <c r="N2021" s="76"/>
      <c r="O2021" s="77"/>
      <c r="P2021" s="76"/>
      <c r="Q2021" s="77"/>
      <c r="R2021" s="72"/>
      <c r="S2021" s="77"/>
      <c r="T2021" s="72"/>
      <c r="U2021" s="77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79"/>
      <c r="B2022" s="80"/>
      <c r="C2022" s="81"/>
      <c r="D2022" s="76"/>
      <c r="E2022" s="75"/>
      <c r="F2022" s="76"/>
      <c r="G2022" s="77"/>
      <c r="H2022" s="78"/>
      <c r="I2022" s="75"/>
      <c r="J2022" s="76"/>
      <c r="K2022" s="77"/>
      <c r="L2022" s="74"/>
      <c r="M2022" s="75"/>
      <c r="N2022" s="76"/>
      <c r="O2022" s="77"/>
      <c r="P2022" s="74"/>
      <c r="Q2022" s="75"/>
      <c r="R2022" s="72"/>
      <c r="S2022" s="77"/>
      <c r="T2022" s="78"/>
      <c r="U2022" s="77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71"/>
      <c r="B2023" s="72"/>
      <c r="C2023" s="73"/>
      <c r="D2023" s="74"/>
      <c r="E2023" s="75"/>
      <c r="F2023" s="76"/>
      <c r="G2023" s="77"/>
      <c r="H2023" s="78"/>
      <c r="I2023" s="75"/>
      <c r="J2023" s="76"/>
      <c r="K2023" s="77"/>
      <c r="L2023" s="74"/>
      <c r="M2023" s="75"/>
      <c r="N2023" s="76"/>
      <c r="O2023" s="77"/>
      <c r="P2023" s="74"/>
      <c r="Q2023" s="75"/>
      <c r="R2023" s="72"/>
      <c r="S2023" s="77"/>
      <c r="T2023" s="78"/>
      <c r="U2023" s="77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79"/>
      <c r="B2024" s="80"/>
      <c r="C2024" s="81"/>
      <c r="D2024" s="76"/>
      <c r="E2024" s="75"/>
      <c r="F2024" s="76"/>
      <c r="G2024" s="77"/>
      <c r="H2024" s="78"/>
      <c r="I2024" s="75"/>
      <c r="J2024" s="76"/>
      <c r="K2024" s="77"/>
      <c r="L2024" s="74"/>
      <c r="M2024" s="75"/>
      <c r="N2024" s="76"/>
      <c r="O2024" s="77"/>
      <c r="P2024" s="74"/>
      <c r="Q2024" s="75"/>
      <c r="R2024" s="72"/>
      <c r="S2024" s="77"/>
      <c r="T2024" s="78"/>
      <c r="U2024" s="77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71"/>
      <c r="B2025" s="72"/>
      <c r="C2025" s="73"/>
      <c r="D2025" s="74"/>
      <c r="E2025" s="75"/>
      <c r="F2025" s="76"/>
      <c r="G2025" s="77"/>
      <c r="H2025" s="78"/>
      <c r="I2025" s="75"/>
      <c r="J2025" s="76"/>
      <c r="K2025" s="77"/>
      <c r="L2025" s="74"/>
      <c r="M2025" s="75"/>
      <c r="N2025" s="76"/>
      <c r="O2025" s="77"/>
      <c r="P2025" s="74"/>
      <c r="Q2025" s="75"/>
      <c r="R2025" s="72"/>
      <c r="S2025" s="77"/>
      <c r="T2025" s="78"/>
      <c r="U2025" s="77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24</v>
      </c>
      <c r="Y2029" s="12" t="s">
        <v>306</v>
      </c>
      <c r="Z2029" s="12" t="s">
        <v>25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5" t="s">
        <v>363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64" t="str">
        <f>IF(全体項目一覧_60!AN143="","",全体項目一覧_60!AN143)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686"/>
      <c r="B2047" s="687"/>
      <c r="C2047" s="687"/>
      <c r="D2047" s="687"/>
      <c r="E2047" s="687"/>
      <c r="F2047" s="687"/>
      <c r="G2047" s="687"/>
      <c r="H2047" s="687"/>
      <c r="I2047" s="687"/>
      <c r="J2047" s="687"/>
      <c r="K2047" s="688"/>
      <c r="L2047" s="12" t="s">
        <v>20</v>
      </c>
      <c r="M2047" s="709" t="s">
        <v>18</v>
      </c>
      <c r="N2047" s="709"/>
      <c r="O2047" s="709"/>
      <c r="P2047" s="709"/>
      <c r="Q2047" s="709"/>
      <c r="R2047" s="709"/>
      <c r="S2047" s="709"/>
      <c r="T2047" s="710" t="str">
        <f>$X$34</f>
        <v>バレーボール指数</v>
      </c>
      <c r="U2047" s="710"/>
      <c r="X2047" s="12"/>
      <c r="Y2047" s="150"/>
      <c r="Z2047" s="150"/>
      <c r="AA2047" s="150"/>
      <c r="AB2047" s="150"/>
      <c r="AC2047" s="150"/>
      <c r="AD2047" s="150"/>
      <c r="AE2047" s="150"/>
    </row>
    <row r="2048" spans="1:31">
      <c r="A2048" s="689"/>
      <c r="B2048" s="690"/>
      <c r="C2048" s="690"/>
      <c r="D2048" s="690"/>
      <c r="E2048" s="690"/>
      <c r="F2048" s="690"/>
      <c r="G2048" s="690"/>
      <c r="H2048" s="690"/>
      <c r="I2048" s="690"/>
      <c r="J2048" s="690"/>
      <c r="K2048" s="691"/>
      <c r="L2048" s="12" t="s">
        <v>20</v>
      </c>
      <c r="M2048" s="711" t="s">
        <v>19</v>
      </c>
      <c r="N2048" s="711"/>
      <c r="O2048" s="711"/>
      <c r="P2048" s="711"/>
      <c r="Q2048" s="711"/>
      <c r="R2048" s="711"/>
      <c r="S2048" s="711"/>
      <c r="T2048" s="712" t="str">
        <f>X2044</f>
        <v/>
      </c>
      <c r="U2048" s="713"/>
      <c r="X2048" s="12"/>
      <c r="Y2048" s="151"/>
      <c r="Z2048" s="151"/>
      <c r="AA2048" s="151"/>
      <c r="AB2048" s="151"/>
      <c r="AC2048" s="151"/>
      <c r="AD2048" s="151"/>
      <c r="AE2048" s="151"/>
    </row>
    <row r="2049" spans="1:31" ht="14.25">
      <c r="A2049" s="692" t="str">
        <f>$A$40</f>
        <v>フォーマット作成者　：　Komuro Consulting Group　小室匡史</v>
      </c>
      <c r="B2049" s="692"/>
      <c r="C2049" s="692"/>
      <c r="D2049" s="692"/>
      <c r="E2049" s="692"/>
      <c r="F2049" s="692"/>
      <c r="G2049" s="692"/>
      <c r="H2049" s="692"/>
      <c r="I2049" s="692"/>
      <c r="J2049" s="692"/>
      <c r="K2049" s="692"/>
      <c r="L2049" s="421" t="s">
        <v>20</v>
      </c>
      <c r="M2049" s="714" t="s">
        <v>104</v>
      </c>
      <c r="N2049" s="714"/>
      <c r="O2049" s="714"/>
      <c r="P2049" s="714"/>
      <c r="Q2049" s="714"/>
      <c r="R2049" s="714"/>
      <c r="S2049" s="714"/>
      <c r="T2049" s="713"/>
      <c r="U2049" s="713"/>
      <c r="X2049" s="12"/>
      <c r="Y2049" s="152"/>
      <c r="Z2049" s="152"/>
      <c r="AA2049" s="152"/>
      <c r="AB2049" s="152"/>
      <c r="AC2049" s="152"/>
      <c r="AD2049" s="152"/>
      <c r="AE2049" s="152"/>
    </row>
    <row r="2051" spans="1:31" ht="30" customHeight="1">
      <c r="A2051" s="699" t="str">
        <f>$A$1</f>
        <v>●●チームバレーボール体力指数　レーダーチャート</v>
      </c>
      <c r="B2051" s="699"/>
      <c r="C2051" s="699"/>
      <c r="D2051" s="699"/>
      <c r="E2051" s="699"/>
      <c r="F2051" s="699"/>
      <c r="G2051" s="699"/>
      <c r="H2051" s="699"/>
      <c r="I2051" s="699"/>
      <c r="J2051" s="699"/>
      <c r="K2051" s="699"/>
      <c r="L2051" s="699"/>
      <c r="M2051" s="699"/>
      <c r="N2051" s="699"/>
      <c r="O2051" s="699"/>
      <c r="P2051" s="699"/>
      <c r="Q2051" s="699"/>
      <c r="R2051" s="699"/>
      <c r="S2051" s="699"/>
      <c r="T2051" s="699"/>
      <c r="U2051" s="699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408" t="s">
        <v>10</v>
      </c>
      <c r="B2052" s="695" t="str">
        <f>IF(表示変換!B56="","",表示変換!B56)</f>
        <v/>
      </c>
      <c r="C2052" s="695"/>
      <c r="D2052" s="9"/>
      <c r="E2052" s="408" t="s">
        <v>11</v>
      </c>
      <c r="F2052" s="696" t="str">
        <f>IF(表示変換!I56="","",表示変換!I56)</f>
        <v/>
      </c>
      <c r="G2052" s="696"/>
      <c r="H2052" s="409" t="s">
        <v>284</v>
      </c>
      <c r="I2052" s="14"/>
      <c r="J2052" s="409" t="s">
        <v>13</v>
      </c>
      <c r="K2052" s="696" t="str">
        <f>IF(表示変換!J56="","",表示変換!J56)</f>
        <v/>
      </c>
      <c r="L2052" s="696"/>
      <c r="M2052" s="408" t="s">
        <v>14</v>
      </c>
      <c r="N2052" s="6"/>
      <c r="O2052" s="695" t="s">
        <v>267</v>
      </c>
      <c r="P2052" s="695"/>
      <c r="Q2052" s="695" t="str">
        <f>IF(表示変換!H56="","",表示変換!H56)</f>
        <v/>
      </c>
      <c r="R2052" s="695"/>
      <c r="S2052" s="715" t="str">
        <f>IF(入力!$C$4="","",入力!$C$4)</f>
        <v>2016.01.01</v>
      </c>
      <c r="T2052" s="715"/>
      <c r="U2052" s="9" t="s">
        <v>98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03" t="s">
        <v>5</v>
      </c>
      <c r="B2054" s="706" t="s">
        <v>285</v>
      </c>
      <c r="C2054" s="700" t="s">
        <v>0</v>
      </c>
      <c r="D2054" s="693" t="s">
        <v>45</v>
      </c>
      <c r="E2054" s="694"/>
      <c r="F2054" s="693" t="s">
        <v>270</v>
      </c>
      <c r="G2054" s="694"/>
      <c r="H2054" s="693" t="s">
        <v>378</v>
      </c>
      <c r="I2054" s="694"/>
      <c r="J2054" s="693" t="s">
        <v>41</v>
      </c>
      <c r="K2054" s="694"/>
      <c r="L2054" s="697" t="s">
        <v>58</v>
      </c>
      <c r="M2054" s="698"/>
      <c r="N2054" s="697" t="s">
        <v>59</v>
      </c>
      <c r="O2054" s="698"/>
      <c r="P2054" s="697" t="s">
        <v>42</v>
      </c>
      <c r="Q2054" s="698"/>
      <c r="R2054" s="693" t="s">
        <v>273</v>
      </c>
      <c r="S2054" s="694"/>
      <c r="T2054" s="156" t="s">
        <v>1</v>
      </c>
      <c r="U2054" s="157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04"/>
      <c r="B2055" s="707"/>
      <c r="C2055" s="701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05"/>
      <c r="B2056" s="708"/>
      <c r="C2056" s="702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211</v>
      </c>
      <c r="AA2056" s="26" t="s">
        <v>28</v>
      </c>
      <c r="AB2056" s="26" t="s">
        <v>311</v>
      </c>
      <c r="AC2056" s="26" t="s">
        <v>291</v>
      </c>
      <c r="AD2056" s="26" t="s">
        <v>312</v>
      </c>
      <c r="AE2056" s="11" t="s">
        <v>313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71"/>
      <c r="B2058" s="72"/>
      <c r="C2058" s="73"/>
      <c r="D2058" s="74"/>
      <c r="E2058" s="75"/>
      <c r="F2058" s="76"/>
      <c r="G2058" s="77"/>
      <c r="H2058" s="78"/>
      <c r="I2058" s="75"/>
      <c r="J2058" s="76"/>
      <c r="K2058" s="77"/>
      <c r="L2058" s="74"/>
      <c r="M2058" s="75"/>
      <c r="N2058" s="76"/>
      <c r="O2058" s="77"/>
      <c r="P2058" s="74"/>
      <c r="Q2058" s="75"/>
      <c r="R2058" s="72"/>
      <c r="S2058" s="77"/>
      <c r="T2058" s="78"/>
      <c r="U2058" s="77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9"/>
      <c r="B2059" s="72"/>
      <c r="C2059" s="77"/>
      <c r="D2059" s="76"/>
      <c r="E2059" s="77"/>
      <c r="F2059" s="76"/>
      <c r="G2059" s="77"/>
      <c r="H2059" s="72"/>
      <c r="I2059" s="77"/>
      <c r="J2059" s="76"/>
      <c r="K2059" s="77"/>
      <c r="L2059" s="76"/>
      <c r="M2059" s="77"/>
      <c r="N2059" s="76"/>
      <c r="O2059" s="77"/>
      <c r="P2059" s="76"/>
      <c r="Q2059" s="77"/>
      <c r="R2059" s="72"/>
      <c r="S2059" s="77"/>
      <c r="T2059" s="72"/>
      <c r="U2059" s="77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9"/>
      <c r="B2060" s="80"/>
      <c r="C2060" s="81"/>
      <c r="D2060" s="76"/>
      <c r="E2060" s="75"/>
      <c r="F2060" s="76"/>
      <c r="G2060" s="77"/>
      <c r="H2060" s="78"/>
      <c r="I2060" s="75"/>
      <c r="J2060" s="76"/>
      <c r="K2060" s="77"/>
      <c r="L2060" s="74"/>
      <c r="M2060" s="75"/>
      <c r="N2060" s="76"/>
      <c r="O2060" s="77"/>
      <c r="P2060" s="74"/>
      <c r="Q2060" s="75"/>
      <c r="R2060" s="72"/>
      <c r="S2060" s="77"/>
      <c r="T2060" s="78"/>
      <c r="U2060" s="77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71"/>
      <c r="B2061" s="72"/>
      <c r="C2061" s="73"/>
      <c r="D2061" s="74"/>
      <c r="E2061" s="75"/>
      <c r="F2061" s="76"/>
      <c r="G2061" s="77"/>
      <c r="H2061" s="78"/>
      <c r="I2061" s="75"/>
      <c r="J2061" s="76"/>
      <c r="K2061" s="77"/>
      <c r="L2061" s="74"/>
      <c r="M2061" s="75"/>
      <c r="N2061" s="76"/>
      <c r="O2061" s="77"/>
      <c r="P2061" s="74"/>
      <c r="Q2061" s="75"/>
      <c r="R2061" s="72"/>
      <c r="S2061" s="77"/>
      <c r="T2061" s="78"/>
      <c r="U2061" s="77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9"/>
      <c r="B2062" s="72"/>
      <c r="C2062" s="77"/>
      <c r="D2062" s="76"/>
      <c r="E2062" s="77"/>
      <c r="F2062" s="76"/>
      <c r="G2062" s="77"/>
      <c r="H2062" s="72"/>
      <c r="I2062" s="77"/>
      <c r="J2062" s="76"/>
      <c r="K2062" s="77"/>
      <c r="L2062" s="76"/>
      <c r="M2062" s="77"/>
      <c r="N2062" s="76"/>
      <c r="O2062" s="77"/>
      <c r="P2062" s="76"/>
      <c r="Q2062" s="77"/>
      <c r="R2062" s="72"/>
      <c r="S2062" s="77"/>
      <c r="T2062" s="72"/>
      <c r="U2062" s="77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79"/>
      <c r="B2063" s="80"/>
      <c r="C2063" s="81"/>
      <c r="D2063" s="76"/>
      <c r="E2063" s="75"/>
      <c r="F2063" s="76"/>
      <c r="G2063" s="77"/>
      <c r="H2063" s="78"/>
      <c r="I2063" s="75"/>
      <c r="J2063" s="76"/>
      <c r="K2063" s="77"/>
      <c r="L2063" s="74"/>
      <c r="M2063" s="75"/>
      <c r="N2063" s="76"/>
      <c r="O2063" s="77"/>
      <c r="P2063" s="74"/>
      <c r="Q2063" s="75"/>
      <c r="R2063" s="72"/>
      <c r="S2063" s="77"/>
      <c r="T2063" s="78"/>
      <c r="U2063" s="77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71"/>
      <c r="B2064" s="72"/>
      <c r="C2064" s="73"/>
      <c r="D2064" s="74"/>
      <c r="E2064" s="75"/>
      <c r="F2064" s="76"/>
      <c r="G2064" s="77"/>
      <c r="H2064" s="78"/>
      <c r="I2064" s="75"/>
      <c r="J2064" s="76"/>
      <c r="K2064" s="77"/>
      <c r="L2064" s="74"/>
      <c r="M2064" s="75"/>
      <c r="N2064" s="76"/>
      <c r="O2064" s="77"/>
      <c r="P2064" s="74"/>
      <c r="Q2064" s="75"/>
      <c r="R2064" s="72"/>
      <c r="S2064" s="77"/>
      <c r="T2064" s="78"/>
      <c r="U2064" s="77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79"/>
      <c r="B2065" s="80"/>
      <c r="C2065" s="81"/>
      <c r="D2065" s="76"/>
      <c r="E2065" s="75"/>
      <c r="F2065" s="76"/>
      <c r="G2065" s="77"/>
      <c r="H2065" s="78"/>
      <c r="I2065" s="75"/>
      <c r="J2065" s="76"/>
      <c r="K2065" s="77"/>
      <c r="L2065" s="74"/>
      <c r="M2065" s="75"/>
      <c r="N2065" s="76"/>
      <c r="O2065" s="77"/>
      <c r="P2065" s="74"/>
      <c r="Q2065" s="75"/>
      <c r="R2065" s="72"/>
      <c r="S2065" s="77"/>
      <c r="T2065" s="78"/>
      <c r="U2065" s="77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71"/>
      <c r="B2066" s="72"/>
      <c r="C2066" s="73"/>
      <c r="D2066" s="74"/>
      <c r="E2066" s="75"/>
      <c r="F2066" s="76"/>
      <c r="G2066" s="77"/>
      <c r="H2066" s="78"/>
      <c r="I2066" s="75"/>
      <c r="J2066" s="76"/>
      <c r="K2066" s="77"/>
      <c r="L2066" s="74"/>
      <c r="M2066" s="75"/>
      <c r="N2066" s="76"/>
      <c r="O2066" s="77"/>
      <c r="P2066" s="74"/>
      <c r="Q2066" s="75"/>
      <c r="R2066" s="72"/>
      <c r="S2066" s="77"/>
      <c r="T2066" s="78"/>
      <c r="U2066" s="77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24</v>
      </c>
      <c r="Y2070" s="12" t="s">
        <v>306</v>
      </c>
      <c r="Z2070" s="12" t="s">
        <v>25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5" t="s">
        <v>363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64" t="str">
        <f>IF(全体項目一覧_60!AN144="","",全体項目一覧_60!AN144)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686"/>
      <c r="B2088" s="687"/>
      <c r="C2088" s="687"/>
      <c r="D2088" s="687"/>
      <c r="E2088" s="687"/>
      <c r="F2088" s="687"/>
      <c r="G2088" s="687"/>
      <c r="H2088" s="687"/>
      <c r="I2088" s="687"/>
      <c r="J2088" s="687"/>
      <c r="K2088" s="688"/>
      <c r="L2088" s="12" t="s">
        <v>20</v>
      </c>
      <c r="M2088" s="709" t="s">
        <v>18</v>
      </c>
      <c r="N2088" s="709"/>
      <c r="O2088" s="709"/>
      <c r="P2088" s="709"/>
      <c r="Q2088" s="709"/>
      <c r="R2088" s="709"/>
      <c r="S2088" s="709"/>
      <c r="T2088" s="710" t="str">
        <f>$X$34</f>
        <v>バレーボール指数</v>
      </c>
      <c r="U2088" s="710"/>
      <c r="X2088" s="12"/>
      <c r="Y2088" s="150"/>
      <c r="Z2088" s="150"/>
      <c r="AA2088" s="150"/>
      <c r="AB2088" s="150"/>
      <c r="AC2088" s="150"/>
      <c r="AD2088" s="150"/>
      <c r="AE2088" s="150"/>
    </row>
    <row r="2089" spans="1:31">
      <c r="A2089" s="689"/>
      <c r="B2089" s="690"/>
      <c r="C2089" s="690"/>
      <c r="D2089" s="690"/>
      <c r="E2089" s="690"/>
      <c r="F2089" s="690"/>
      <c r="G2089" s="690"/>
      <c r="H2089" s="690"/>
      <c r="I2089" s="690"/>
      <c r="J2089" s="690"/>
      <c r="K2089" s="691"/>
      <c r="L2089" s="12" t="s">
        <v>20</v>
      </c>
      <c r="M2089" s="711" t="s">
        <v>19</v>
      </c>
      <c r="N2089" s="711"/>
      <c r="O2089" s="711"/>
      <c r="P2089" s="711"/>
      <c r="Q2089" s="711"/>
      <c r="R2089" s="711"/>
      <c r="S2089" s="711"/>
      <c r="T2089" s="712" t="str">
        <f>X2085</f>
        <v/>
      </c>
      <c r="U2089" s="713"/>
      <c r="X2089" s="12"/>
      <c r="Y2089" s="151"/>
      <c r="Z2089" s="151"/>
      <c r="AA2089" s="151"/>
      <c r="AB2089" s="151"/>
      <c r="AC2089" s="151"/>
      <c r="AD2089" s="151"/>
      <c r="AE2089" s="151"/>
    </row>
    <row r="2090" spans="1:31" ht="14.25">
      <c r="A2090" s="692" t="str">
        <f>$A$40</f>
        <v>フォーマット作成者　：　Komuro Consulting Group　小室匡史</v>
      </c>
      <c r="B2090" s="692"/>
      <c r="C2090" s="692"/>
      <c r="D2090" s="692"/>
      <c r="E2090" s="692"/>
      <c r="F2090" s="692"/>
      <c r="G2090" s="692"/>
      <c r="H2090" s="692"/>
      <c r="I2090" s="692"/>
      <c r="J2090" s="692"/>
      <c r="K2090" s="692"/>
      <c r="L2090" s="421" t="s">
        <v>20</v>
      </c>
      <c r="M2090" s="714" t="s">
        <v>104</v>
      </c>
      <c r="N2090" s="714"/>
      <c r="O2090" s="714"/>
      <c r="P2090" s="714"/>
      <c r="Q2090" s="714"/>
      <c r="R2090" s="714"/>
      <c r="S2090" s="714"/>
      <c r="T2090" s="713"/>
      <c r="U2090" s="713"/>
      <c r="X2090" s="12"/>
      <c r="Y2090" s="152"/>
      <c r="Z2090" s="152"/>
      <c r="AA2090" s="152"/>
      <c r="AB2090" s="152"/>
      <c r="AC2090" s="152"/>
      <c r="AD2090" s="152"/>
      <c r="AE2090" s="152"/>
    </row>
    <row r="2092" spans="1:31" ht="30" customHeight="1">
      <c r="A2092" s="699" t="str">
        <f>$A$1</f>
        <v>●●チームバレーボール体力指数　レーダーチャート</v>
      </c>
      <c r="B2092" s="699"/>
      <c r="C2092" s="699"/>
      <c r="D2092" s="699"/>
      <c r="E2092" s="699"/>
      <c r="F2092" s="699"/>
      <c r="G2092" s="699"/>
      <c r="H2092" s="699"/>
      <c r="I2092" s="699"/>
      <c r="J2092" s="699"/>
      <c r="K2092" s="699"/>
      <c r="L2092" s="699"/>
      <c r="M2092" s="699"/>
      <c r="N2092" s="699"/>
      <c r="O2092" s="699"/>
      <c r="P2092" s="699"/>
      <c r="Q2092" s="699"/>
      <c r="R2092" s="699"/>
      <c r="S2092" s="699"/>
      <c r="T2092" s="699"/>
      <c r="U2092" s="699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408" t="s">
        <v>10</v>
      </c>
      <c r="B2093" s="695" t="str">
        <f>IF(表示変換!B57="","",表示変換!B57)</f>
        <v/>
      </c>
      <c r="C2093" s="695"/>
      <c r="D2093" s="9"/>
      <c r="E2093" s="408" t="s">
        <v>11</v>
      </c>
      <c r="F2093" s="696" t="str">
        <f>IF(表示変換!I57="","",表示変換!I57)</f>
        <v/>
      </c>
      <c r="G2093" s="696"/>
      <c r="H2093" s="409" t="s">
        <v>265</v>
      </c>
      <c r="I2093" s="14"/>
      <c r="J2093" s="409" t="s">
        <v>13</v>
      </c>
      <c r="K2093" s="696" t="str">
        <f>IF(表示変換!J57="","",表示変換!J57)</f>
        <v/>
      </c>
      <c r="L2093" s="696"/>
      <c r="M2093" s="408" t="s">
        <v>266</v>
      </c>
      <c r="N2093" s="6"/>
      <c r="O2093" s="695" t="s">
        <v>298</v>
      </c>
      <c r="P2093" s="695"/>
      <c r="Q2093" s="695" t="str">
        <f>IF(表示変換!H57="","",表示変換!H57)</f>
        <v/>
      </c>
      <c r="R2093" s="695"/>
      <c r="S2093" s="715" t="str">
        <f>IF(入力!$C$4="","",入力!$C$4)</f>
        <v>2016.01.01</v>
      </c>
      <c r="T2093" s="715"/>
      <c r="U2093" s="9" t="s">
        <v>98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03" t="s">
        <v>5</v>
      </c>
      <c r="B2095" s="706" t="s">
        <v>293</v>
      </c>
      <c r="C2095" s="700" t="s">
        <v>0</v>
      </c>
      <c r="D2095" s="693" t="s">
        <v>308</v>
      </c>
      <c r="E2095" s="694"/>
      <c r="F2095" s="693" t="s">
        <v>309</v>
      </c>
      <c r="G2095" s="694"/>
      <c r="H2095" s="693" t="s">
        <v>378</v>
      </c>
      <c r="I2095" s="694"/>
      <c r="J2095" s="693" t="s">
        <v>41</v>
      </c>
      <c r="K2095" s="694"/>
      <c r="L2095" s="697" t="s">
        <v>295</v>
      </c>
      <c r="M2095" s="698"/>
      <c r="N2095" s="697" t="s">
        <v>302</v>
      </c>
      <c r="O2095" s="698"/>
      <c r="P2095" s="697" t="s">
        <v>42</v>
      </c>
      <c r="Q2095" s="698"/>
      <c r="R2095" s="693" t="s">
        <v>310</v>
      </c>
      <c r="S2095" s="694"/>
      <c r="T2095" s="156" t="s">
        <v>1</v>
      </c>
      <c r="U2095" s="157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04"/>
      <c r="B2096" s="707"/>
      <c r="C2096" s="701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05"/>
      <c r="B2097" s="708"/>
      <c r="C2097" s="702"/>
      <c r="D2097" s="2" t="str">
        <f>IF(表示変換!$N$5="","",表示変換!$N$5)</f>
        <v>sec</v>
      </c>
      <c r="E2097" s="4" t="s">
        <v>274</v>
      </c>
      <c r="F2097" s="2" t="str">
        <f>IF(表示変換!$O$5="","",表示変換!$O$5)</f>
        <v>sec</v>
      </c>
      <c r="G2097" s="4" t="s">
        <v>274</v>
      </c>
      <c r="H2097" s="2" t="str">
        <f>IF(表示変換!$P$5="","",表示変換!$P$5)</f>
        <v>m</v>
      </c>
      <c r="I2097" s="4" t="s">
        <v>274</v>
      </c>
      <c r="J2097" s="2" t="str">
        <f>IF(表示変換!$Q$5="","",表示変換!$Q$5)</f>
        <v>m</v>
      </c>
      <c r="K2097" s="4" t="s">
        <v>274</v>
      </c>
      <c r="L2097" s="2" t="str">
        <f>IF(表示変換!$R$5="","",表示変換!$R$5)</f>
        <v>cm</v>
      </c>
      <c r="M2097" s="4" t="s">
        <v>274</v>
      </c>
      <c r="N2097" s="2" t="str">
        <f>IF(表示変換!$S$5="","",表示変換!$S$5)</f>
        <v>m</v>
      </c>
      <c r="O2097" s="4" t="s">
        <v>274</v>
      </c>
      <c r="P2097" s="2" t="str">
        <f>IF(表示変換!$T$5="","",表示変換!$T$5)</f>
        <v>回</v>
      </c>
      <c r="Q2097" s="4" t="s">
        <v>274</v>
      </c>
      <c r="R2097" s="2" t="str">
        <f>IF(表示変換!$U$5="","",表示変換!$U$5)</f>
        <v>m</v>
      </c>
      <c r="S2097" s="4" t="s">
        <v>274</v>
      </c>
      <c r="T2097" s="2" t="s">
        <v>277</v>
      </c>
      <c r="U2097" s="5" t="s">
        <v>278</v>
      </c>
      <c r="X2097" s="26" t="s">
        <v>289</v>
      </c>
      <c r="Y2097" s="26" t="s">
        <v>290</v>
      </c>
      <c r="Z2097" s="26" t="s">
        <v>211</v>
      </c>
      <c r="AA2097" s="26" t="s">
        <v>28</v>
      </c>
      <c r="AB2097" s="26" t="s">
        <v>279</v>
      </c>
      <c r="AC2097" s="26" t="s">
        <v>280</v>
      </c>
      <c r="AD2097" s="26" t="s">
        <v>281</v>
      </c>
      <c r="AE2097" s="11" t="s">
        <v>292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71"/>
      <c r="B2099" s="72"/>
      <c r="C2099" s="73"/>
      <c r="D2099" s="74"/>
      <c r="E2099" s="75"/>
      <c r="F2099" s="76"/>
      <c r="G2099" s="77"/>
      <c r="H2099" s="78"/>
      <c r="I2099" s="75"/>
      <c r="J2099" s="76"/>
      <c r="K2099" s="77"/>
      <c r="L2099" s="74"/>
      <c r="M2099" s="75"/>
      <c r="N2099" s="76"/>
      <c r="O2099" s="77"/>
      <c r="P2099" s="74"/>
      <c r="Q2099" s="75"/>
      <c r="R2099" s="72"/>
      <c r="S2099" s="77"/>
      <c r="T2099" s="78"/>
      <c r="U2099" s="77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9"/>
      <c r="B2100" s="72"/>
      <c r="C2100" s="77"/>
      <c r="D2100" s="76"/>
      <c r="E2100" s="77"/>
      <c r="F2100" s="76"/>
      <c r="G2100" s="77"/>
      <c r="H2100" s="72"/>
      <c r="I2100" s="77"/>
      <c r="J2100" s="76"/>
      <c r="K2100" s="77"/>
      <c r="L2100" s="76"/>
      <c r="M2100" s="77"/>
      <c r="N2100" s="76"/>
      <c r="O2100" s="77"/>
      <c r="P2100" s="76"/>
      <c r="Q2100" s="77"/>
      <c r="R2100" s="72"/>
      <c r="S2100" s="77"/>
      <c r="T2100" s="72"/>
      <c r="U2100" s="77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9"/>
      <c r="B2101" s="80"/>
      <c r="C2101" s="81"/>
      <c r="D2101" s="76"/>
      <c r="E2101" s="75"/>
      <c r="F2101" s="76"/>
      <c r="G2101" s="77"/>
      <c r="H2101" s="78"/>
      <c r="I2101" s="75"/>
      <c r="J2101" s="76"/>
      <c r="K2101" s="77"/>
      <c r="L2101" s="74"/>
      <c r="M2101" s="75"/>
      <c r="N2101" s="76"/>
      <c r="O2101" s="77"/>
      <c r="P2101" s="74"/>
      <c r="Q2101" s="75"/>
      <c r="R2101" s="72"/>
      <c r="S2101" s="77"/>
      <c r="T2101" s="78"/>
      <c r="U2101" s="77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71"/>
      <c r="B2102" s="72"/>
      <c r="C2102" s="73"/>
      <c r="D2102" s="74"/>
      <c r="E2102" s="75"/>
      <c r="F2102" s="76"/>
      <c r="G2102" s="77"/>
      <c r="H2102" s="78"/>
      <c r="I2102" s="75"/>
      <c r="J2102" s="76"/>
      <c r="K2102" s="77"/>
      <c r="L2102" s="74"/>
      <c r="M2102" s="75"/>
      <c r="N2102" s="76"/>
      <c r="O2102" s="77"/>
      <c r="P2102" s="74"/>
      <c r="Q2102" s="75"/>
      <c r="R2102" s="72"/>
      <c r="S2102" s="77"/>
      <c r="T2102" s="78"/>
      <c r="U2102" s="77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9"/>
      <c r="B2103" s="72"/>
      <c r="C2103" s="77"/>
      <c r="D2103" s="76"/>
      <c r="E2103" s="77"/>
      <c r="F2103" s="76"/>
      <c r="G2103" s="77"/>
      <c r="H2103" s="72"/>
      <c r="I2103" s="77"/>
      <c r="J2103" s="76"/>
      <c r="K2103" s="77"/>
      <c r="L2103" s="76"/>
      <c r="M2103" s="77"/>
      <c r="N2103" s="76"/>
      <c r="O2103" s="77"/>
      <c r="P2103" s="76"/>
      <c r="Q2103" s="77"/>
      <c r="R2103" s="72"/>
      <c r="S2103" s="77"/>
      <c r="T2103" s="72"/>
      <c r="U2103" s="77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79"/>
      <c r="B2104" s="80"/>
      <c r="C2104" s="81"/>
      <c r="D2104" s="76"/>
      <c r="E2104" s="75"/>
      <c r="F2104" s="76"/>
      <c r="G2104" s="77"/>
      <c r="H2104" s="78"/>
      <c r="I2104" s="75"/>
      <c r="J2104" s="76"/>
      <c r="K2104" s="77"/>
      <c r="L2104" s="74"/>
      <c r="M2104" s="75"/>
      <c r="N2104" s="76"/>
      <c r="O2104" s="77"/>
      <c r="P2104" s="74"/>
      <c r="Q2104" s="75"/>
      <c r="R2104" s="72"/>
      <c r="S2104" s="77"/>
      <c r="T2104" s="78"/>
      <c r="U2104" s="77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71"/>
      <c r="B2105" s="72"/>
      <c r="C2105" s="73"/>
      <c r="D2105" s="74"/>
      <c r="E2105" s="75"/>
      <c r="F2105" s="76"/>
      <c r="G2105" s="77"/>
      <c r="H2105" s="78"/>
      <c r="I2105" s="75"/>
      <c r="J2105" s="76"/>
      <c r="K2105" s="77"/>
      <c r="L2105" s="74"/>
      <c r="M2105" s="75"/>
      <c r="N2105" s="76"/>
      <c r="O2105" s="77"/>
      <c r="P2105" s="74"/>
      <c r="Q2105" s="75"/>
      <c r="R2105" s="72"/>
      <c r="S2105" s="77"/>
      <c r="T2105" s="78"/>
      <c r="U2105" s="77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79"/>
      <c r="B2106" s="80"/>
      <c r="C2106" s="81"/>
      <c r="D2106" s="76"/>
      <c r="E2106" s="75"/>
      <c r="F2106" s="76"/>
      <c r="G2106" s="77"/>
      <c r="H2106" s="78"/>
      <c r="I2106" s="75"/>
      <c r="J2106" s="76"/>
      <c r="K2106" s="77"/>
      <c r="L2106" s="74"/>
      <c r="M2106" s="75"/>
      <c r="N2106" s="76"/>
      <c r="O2106" s="77"/>
      <c r="P2106" s="74"/>
      <c r="Q2106" s="75"/>
      <c r="R2106" s="72"/>
      <c r="S2106" s="77"/>
      <c r="T2106" s="78"/>
      <c r="U2106" s="77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71"/>
      <c r="B2107" s="72"/>
      <c r="C2107" s="73"/>
      <c r="D2107" s="74"/>
      <c r="E2107" s="75"/>
      <c r="F2107" s="76"/>
      <c r="G2107" s="77"/>
      <c r="H2107" s="78"/>
      <c r="I2107" s="75"/>
      <c r="J2107" s="76"/>
      <c r="K2107" s="77"/>
      <c r="L2107" s="74"/>
      <c r="M2107" s="75"/>
      <c r="N2107" s="76"/>
      <c r="O2107" s="77"/>
      <c r="P2107" s="74"/>
      <c r="Q2107" s="75"/>
      <c r="R2107" s="72"/>
      <c r="S2107" s="77"/>
      <c r="T2107" s="78"/>
      <c r="U2107" s="77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24</v>
      </c>
      <c r="Y2111" s="12" t="s">
        <v>283</v>
      </c>
      <c r="Z2111" s="12" t="s">
        <v>25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5" t="s">
        <v>363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64" t="str">
        <f>IF(全体項目一覧_60!AN145="","",全体項目一覧_60!AN145)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686"/>
      <c r="B2129" s="687"/>
      <c r="C2129" s="687"/>
      <c r="D2129" s="687"/>
      <c r="E2129" s="687"/>
      <c r="F2129" s="687"/>
      <c r="G2129" s="687"/>
      <c r="H2129" s="687"/>
      <c r="I2129" s="687"/>
      <c r="J2129" s="687"/>
      <c r="K2129" s="688"/>
      <c r="L2129" s="12" t="s">
        <v>20</v>
      </c>
      <c r="M2129" s="709" t="s">
        <v>18</v>
      </c>
      <c r="N2129" s="709"/>
      <c r="O2129" s="709"/>
      <c r="P2129" s="709"/>
      <c r="Q2129" s="709"/>
      <c r="R2129" s="709"/>
      <c r="S2129" s="709"/>
      <c r="T2129" s="710" t="str">
        <f>$X$34</f>
        <v>バレーボール指数</v>
      </c>
      <c r="U2129" s="710"/>
      <c r="X2129" s="12"/>
      <c r="Y2129" s="150"/>
      <c r="Z2129" s="150"/>
      <c r="AA2129" s="150"/>
      <c r="AB2129" s="150"/>
      <c r="AC2129" s="150"/>
      <c r="AD2129" s="150"/>
      <c r="AE2129" s="150"/>
    </row>
    <row r="2130" spans="1:31">
      <c r="A2130" s="689"/>
      <c r="B2130" s="690"/>
      <c r="C2130" s="690"/>
      <c r="D2130" s="690"/>
      <c r="E2130" s="690"/>
      <c r="F2130" s="690"/>
      <c r="G2130" s="690"/>
      <c r="H2130" s="690"/>
      <c r="I2130" s="690"/>
      <c r="J2130" s="690"/>
      <c r="K2130" s="691"/>
      <c r="L2130" s="12" t="s">
        <v>20</v>
      </c>
      <c r="M2130" s="711" t="s">
        <v>19</v>
      </c>
      <c r="N2130" s="711"/>
      <c r="O2130" s="711"/>
      <c r="P2130" s="711"/>
      <c r="Q2130" s="711"/>
      <c r="R2130" s="711"/>
      <c r="S2130" s="711"/>
      <c r="T2130" s="712" t="str">
        <f>X2126</f>
        <v/>
      </c>
      <c r="U2130" s="713"/>
      <c r="X2130" s="12"/>
      <c r="Y2130" s="151"/>
      <c r="Z2130" s="151"/>
      <c r="AA2130" s="151"/>
      <c r="AB2130" s="151"/>
      <c r="AC2130" s="151"/>
      <c r="AD2130" s="151"/>
      <c r="AE2130" s="151"/>
    </row>
    <row r="2131" spans="1:31" ht="14.25">
      <c r="A2131" s="692" t="str">
        <f>$A$40</f>
        <v>フォーマット作成者　：　Komuro Consulting Group　小室匡史</v>
      </c>
      <c r="B2131" s="692"/>
      <c r="C2131" s="692"/>
      <c r="D2131" s="692"/>
      <c r="E2131" s="692"/>
      <c r="F2131" s="692"/>
      <c r="G2131" s="692"/>
      <c r="H2131" s="692"/>
      <c r="I2131" s="692"/>
      <c r="J2131" s="692"/>
      <c r="K2131" s="692"/>
      <c r="L2131" s="421" t="s">
        <v>20</v>
      </c>
      <c r="M2131" s="714" t="s">
        <v>104</v>
      </c>
      <c r="N2131" s="714"/>
      <c r="O2131" s="714"/>
      <c r="P2131" s="714"/>
      <c r="Q2131" s="714"/>
      <c r="R2131" s="714"/>
      <c r="S2131" s="714"/>
      <c r="T2131" s="713"/>
      <c r="U2131" s="713"/>
      <c r="X2131" s="12"/>
      <c r="Y2131" s="152"/>
      <c r="Z2131" s="152"/>
      <c r="AA2131" s="152"/>
      <c r="AB2131" s="152"/>
      <c r="AC2131" s="152"/>
      <c r="AD2131" s="152"/>
      <c r="AE2131" s="152"/>
    </row>
    <row r="2133" spans="1:31" ht="30" customHeight="1">
      <c r="A2133" s="699" t="str">
        <f>$A$1</f>
        <v>●●チームバレーボール体力指数　レーダーチャート</v>
      </c>
      <c r="B2133" s="699"/>
      <c r="C2133" s="699"/>
      <c r="D2133" s="699"/>
      <c r="E2133" s="699"/>
      <c r="F2133" s="699"/>
      <c r="G2133" s="699"/>
      <c r="H2133" s="699"/>
      <c r="I2133" s="699"/>
      <c r="J2133" s="699"/>
      <c r="K2133" s="699"/>
      <c r="L2133" s="699"/>
      <c r="M2133" s="699"/>
      <c r="N2133" s="699"/>
      <c r="O2133" s="699"/>
      <c r="P2133" s="699"/>
      <c r="Q2133" s="699"/>
      <c r="R2133" s="699"/>
      <c r="S2133" s="699"/>
      <c r="T2133" s="699"/>
      <c r="U2133" s="699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408" t="s">
        <v>10</v>
      </c>
      <c r="B2134" s="695" t="str">
        <f>IF(表示変換!B58="","",表示変換!B58)</f>
        <v/>
      </c>
      <c r="C2134" s="695"/>
      <c r="D2134" s="9"/>
      <c r="E2134" s="408" t="s">
        <v>11</v>
      </c>
      <c r="F2134" s="696" t="str">
        <f>IF(表示変換!I58="","",表示変換!I58)</f>
        <v/>
      </c>
      <c r="G2134" s="696"/>
      <c r="H2134" s="409" t="s">
        <v>265</v>
      </c>
      <c r="I2134" s="14"/>
      <c r="J2134" s="409" t="s">
        <v>13</v>
      </c>
      <c r="K2134" s="696" t="str">
        <f>IF(表示変換!J58="","",表示変換!J58)</f>
        <v/>
      </c>
      <c r="L2134" s="696"/>
      <c r="M2134" s="408" t="s">
        <v>266</v>
      </c>
      <c r="N2134" s="6"/>
      <c r="O2134" s="695" t="s">
        <v>298</v>
      </c>
      <c r="P2134" s="695"/>
      <c r="Q2134" s="695" t="str">
        <f>IF(表示変換!H58="","",表示変換!H58)</f>
        <v/>
      </c>
      <c r="R2134" s="695"/>
      <c r="S2134" s="715" t="str">
        <f>IF(入力!$C$4="","",入力!$C$4)</f>
        <v>2016.01.01</v>
      </c>
      <c r="T2134" s="715"/>
      <c r="U2134" s="9" t="s">
        <v>98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03" t="s">
        <v>5</v>
      </c>
      <c r="B2136" s="706" t="s">
        <v>293</v>
      </c>
      <c r="C2136" s="700" t="s">
        <v>0</v>
      </c>
      <c r="D2136" s="693" t="s">
        <v>308</v>
      </c>
      <c r="E2136" s="694"/>
      <c r="F2136" s="693" t="s">
        <v>309</v>
      </c>
      <c r="G2136" s="694"/>
      <c r="H2136" s="693" t="s">
        <v>378</v>
      </c>
      <c r="I2136" s="694"/>
      <c r="J2136" s="693" t="s">
        <v>41</v>
      </c>
      <c r="K2136" s="694"/>
      <c r="L2136" s="697" t="s">
        <v>271</v>
      </c>
      <c r="M2136" s="698"/>
      <c r="N2136" s="697" t="s">
        <v>286</v>
      </c>
      <c r="O2136" s="698"/>
      <c r="P2136" s="697" t="s">
        <v>42</v>
      </c>
      <c r="Q2136" s="698"/>
      <c r="R2136" s="693" t="s">
        <v>310</v>
      </c>
      <c r="S2136" s="694"/>
      <c r="T2136" s="156" t="s">
        <v>1</v>
      </c>
      <c r="U2136" s="157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04"/>
      <c r="B2137" s="707"/>
      <c r="C2137" s="701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05"/>
      <c r="B2138" s="708"/>
      <c r="C2138" s="702"/>
      <c r="D2138" s="2" t="str">
        <f>IF(表示変換!$N$5="","",表示変換!$N$5)</f>
        <v>sec</v>
      </c>
      <c r="E2138" s="4" t="s">
        <v>274</v>
      </c>
      <c r="F2138" s="2" t="str">
        <f>IF(表示変換!$O$5="","",表示変換!$O$5)</f>
        <v>sec</v>
      </c>
      <c r="G2138" s="4" t="s">
        <v>274</v>
      </c>
      <c r="H2138" s="2" t="str">
        <f>IF(表示変換!$P$5="","",表示変換!$P$5)</f>
        <v>m</v>
      </c>
      <c r="I2138" s="4" t="s">
        <v>274</v>
      </c>
      <c r="J2138" s="2" t="str">
        <f>IF(表示変換!$Q$5="","",表示変換!$Q$5)</f>
        <v>m</v>
      </c>
      <c r="K2138" s="4" t="s">
        <v>7</v>
      </c>
      <c r="L2138" s="2" t="str">
        <f>IF(表示変換!$R$5="","",表示変換!$R$5)</f>
        <v>cm</v>
      </c>
      <c r="M2138" s="4" t="s">
        <v>274</v>
      </c>
      <c r="N2138" s="2" t="str">
        <f>IF(表示変換!$S$5="","",表示変換!$S$5)</f>
        <v>m</v>
      </c>
      <c r="O2138" s="4" t="s">
        <v>274</v>
      </c>
      <c r="P2138" s="2" t="str">
        <f>IF(表示変換!$T$5="","",表示変換!$T$5)</f>
        <v>回</v>
      </c>
      <c r="Q2138" s="4" t="s">
        <v>274</v>
      </c>
      <c r="R2138" s="2" t="str">
        <f>IF(表示変換!$U$5="","",表示変換!$U$5)</f>
        <v>m</v>
      </c>
      <c r="S2138" s="4" t="s">
        <v>274</v>
      </c>
      <c r="T2138" s="2" t="s">
        <v>277</v>
      </c>
      <c r="U2138" s="5" t="s">
        <v>278</v>
      </c>
      <c r="X2138" s="26" t="s">
        <v>289</v>
      </c>
      <c r="Y2138" s="26" t="s">
        <v>290</v>
      </c>
      <c r="Z2138" s="26" t="s">
        <v>211</v>
      </c>
      <c r="AA2138" s="26" t="s">
        <v>28</v>
      </c>
      <c r="AB2138" s="26" t="s">
        <v>311</v>
      </c>
      <c r="AC2138" s="26" t="s">
        <v>280</v>
      </c>
      <c r="AD2138" s="26" t="s">
        <v>281</v>
      </c>
      <c r="AE2138" s="11" t="s">
        <v>313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71"/>
      <c r="B2140" s="72"/>
      <c r="C2140" s="73"/>
      <c r="D2140" s="74"/>
      <c r="E2140" s="75"/>
      <c r="F2140" s="76"/>
      <c r="G2140" s="77"/>
      <c r="H2140" s="78"/>
      <c r="I2140" s="75"/>
      <c r="J2140" s="76"/>
      <c r="K2140" s="77"/>
      <c r="L2140" s="74"/>
      <c r="M2140" s="75"/>
      <c r="N2140" s="76"/>
      <c r="O2140" s="77"/>
      <c r="P2140" s="74"/>
      <c r="Q2140" s="75"/>
      <c r="R2140" s="72"/>
      <c r="S2140" s="77"/>
      <c r="T2140" s="78"/>
      <c r="U2140" s="77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9"/>
      <c r="B2141" s="72"/>
      <c r="C2141" s="77"/>
      <c r="D2141" s="76"/>
      <c r="E2141" s="77"/>
      <c r="F2141" s="76"/>
      <c r="G2141" s="77"/>
      <c r="H2141" s="72"/>
      <c r="I2141" s="77"/>
      <c r="J2141" s="76"/>
      <c r="K2141" s="77"/>
      <c r="L2141" s="76"/>
      <c r="M2141" s="77"/>
      <c r="N2141" s="76"/>
      <c r="O2141" s="77"/>
      <c r="P2141" s="76"/>
      <c r="Q2141" s="77"/>
      <c r="R2141" s="72"/>
      <c r="S2141" s="77"/>
      <c r="T2141" s="72"/>
      <c r="U2141" s="77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9"/>
      <c r="B2142" s="80"/>
      <c r="C2142" s="81"/>
      <c r="D2142" s="76"/>
      <c r="E2142" s="75"/>
      <c r="F2142" s="76"/>
      <c r="G2142" s="77"/>
      <c r="H2142" s="78"/>
      <c r="I2142" s="75"/>
      <c r="J2142" s="76"/>
      <c r="K2142" s="77"/>
      <c r="L2142" s="74"/>
      <c r="M2142" s="75"/>
      <c r="N2142" s="76"/>
      <c r="O2142" s="77"/>
      <c r="P2142" s="74"/>
      <c r="Q2142" s="75"/>
      <c r="R2142" s="72"/>
      <c r="S2142" s="77"/>
      <c r="T2142" s="78"/>
      <c r="U2142" s="77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71"/>
      <c r="B2143" s="72"/>
      <c r="C2143" s="73"/>
      <c r="D2143" s="74"/>
      <c r="E2143" s="75"/>
      <c r="F2143" s="76"/>
      <c r="G2143" s="77"/>
      <c r="H2143" s="78"/>
      <c r="I2143" s="75"/>
      <c r="J2143" s="76"/>
      <c r="K2143" s="77"/>
      <c r="L2143" s="74"/>
      <c r="M2143" s="75"/>
      <c r="N2143" s="76"/>
      <c r="O2143" s="77"/>
      <c r="P2143" s="74"/>
      <c r="Q2143" s="75"/>
      <c r="R2143" s="72"/>
      <c r="S2143" s="77"/>
      <c r="T2143" s="78"/>
      <c r="U2143" s="77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9"/>
      <c r="B2144" s="72"/>
      <c r="C2144" s="77"/>
      <c r="D2144" s="76"/>
      <c r="E2144" s="77"/>
      <c r="F2144" s="76"/>
      <c r="G2144" s="77"/>
      <c r="H2144" s="72"/>
      <c r="I2144" s="77"/>
      <c r="J2144" s="76"/>
      <c r="K2144" s="77"/>
      <c r="L2144" s="76"/>
      <c r="M2144" s="77"/>
      <c r="N2144" s="76"/>
      <c r="O2144" s="77"/>
      <c r="P2144" s="76"/>
      <c r="Q2144" s="77"/>
      <c r="R2144" s="72"/>
      <c r="S2144" s="77"/>
      <c r="T2144" s="72"/>
      <c r="U2144" s="77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79"/>
      <c r="B2145" s="80"/>
      <c r="C2145" s="81"/>
      <c r="D2145" s="76"/>
      <c r="E2145" s="75"/>
      <c r="F2145" s="76"/>
      <c r="G2145" s="77"/>
      <c r="H2145" s="78"/>
      <c r="I2145" s="75"/>
      <c r="J2145" s="76"/>
      <c r="K2145" s="77"/>
      <c r="L2145" s="74"/>
      <c r="M2145" s="75"/>
      <c r="N2145" s="76"/>
      <c r="O2145" s="77"/>
      <c r="P2145" s="74"/>
      <c r="Q2145" s="75"/>
      <c r="R2145" s="72"/>
      <c r="S2145" s="77"/>
      <c r="T2145" s="78"/>
      <c r="U2145" s="77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71"/>
      <c r="B2146" s="72"/>
      <c r="C2146" s="73"/>
      <c r="D2146" s="74"/>
      <c r="E2146" s="75"/>
      <c r="F2146" s="76"/>
      <c r="G2146" s="77"/>
      <c r="H2146" s="78"/>
      <c r="I2146" s="75"/>
      <c r="J2146" s="76"/>
      <c r="K2146" s="77"/>
      <c r="L2146" s="74"/>
      <c r="M2146" s="75"/>
      <c r="N2146" s="76"/>
      <c r="O2146" s="77"/>
      <c r="P2146" s="74"/>
      <c r="Q2146" s="75"/>
      <c r="R2146" s="72"/>
      <c r="S2146" s="77"/>
      <c r="T2146" s="78"/>
      <c r="U2146" s="77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79"/>
      <c r="B2147" s="80"/>
      <c r="C2147" s="81"/>
      <c r="D2147" s="76"/>
      <c r="E2147" s="75"/>
      <c r="F2147" s="76"/>
      <c r="G2147" s="77"/>
      <c r="H2147" s="78"/>
      <c r="I2147" s="75"/>
      <c r="J2147" s="76"/>
      <c r="K2147" s="77"/>
      <c r="L2147" s="74"/>
      <c r="M2147" s="75"/>
      <c r="N2147" s="76"/>
      <c r="O2147" s="77"/>
      <c r="P2147" s="74"/>
      <c r="Q2147" s="75"/>
      <c r="R2147" s="72"/>
      <c r="S2147" s="77"/>
      <c r="T2147" s="78"/>
      <c r="U2147" s="77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71"/>
      <c r="B2148" s="72"/>
      <c r="C2148" s="73"/>
      <c r="D2148" s="74"/>
      <c r="E2148" s="75"/>
      <c r="F2148" s="76"/>
      <c r="G2148" s="77"/>
      <c r="H2148" s="78"/>
      <c r="I2148" s="75"/>
      <c r="J2148" s="76"/>
      <c r="K2148" s="77"/>
      <c r="L2148" s="74"/>
      <c r="M2148" s="75"/>
      <c r="N2148" s="76"/>
      <c r="O2148" s="77"/>
      <c r="P2148" s="74"/>
      <c r="Q2148" s="75"/>
      <c r="R2148" s="72"/>
      <c r="S2148" s="77"/>
      <c r="T2148" s="78"/>
      <c r="U2148" s="77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24</v>
      </c>
      <c r="Y2152" s="12" t="s">
        <v>283</v>
      </c>
      <c r="Z2152" s="12" t="s">
        <v>25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5" t="s">
        <v>363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64" t="str">
        <f>IF(全体項目一覧_60!AN146="","",全体項目一覧_60!AN146)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686"/>
      <c r="B2170" s="687"/>
      <c r="C2170" s="687"/>
      <c r="D2170" s="687"/>
      <c r="E2170" s="687"/>
      <c r="F2170" s="687"/>
      <c r="G2170" s="687"/>
      <c r="H2170" s="687"/>
      <c r="I2170" s="687"/>
      <c r="J2170" s="687"/>
      <c r="K2170" s="688"/>
      <c r="L2170" s="12" t="s">
        <v>20</v>
      </c>
      <c r="M2170" s="709" t="s">
        <v>18</v>
      </c>
      <c r="N2170" s="709"/>
      <c r="O2170" s="709"/>
      <c r="P2170" s="709"/>
      <c r="Q2170" s="709"/>
      <c r="R2170" s="709"/>
      <c r="S2170" s="709"/>
      <c r="T2170" s="710" t="str">
        <f>$X$34</f>
        <v>バレーボール指数</v>
      </c>
      <c r="U2170" s="710"/>
      <c r="X2170" s="12"/>
      <c r="Y2170" s="150"/>
      <c r="Z2170" s="150"/>
      <c r="AA2170" s="150"/>
      <c r="AB2170" s="150"/>
      <c r="AC2170" s="150"/>
      <c r="AD2170" s="150"/>
      <c r="AE2170" s="150"/>
    </row>
    <row r="2171" spans="1:31">
      <c r="A2171" s="689"/>
      <c r="B2171" s="690"/>
      <c r="C2171" s="690"/>
      <c r="D2171" s="690"/>
      <c r="E2171" s="690"/>
      <c r="F2171" s="690"/>
      <c r="G2171" s="690"/>
      <c r="H2171" s="690"/>
      <c r="I2171" s="690"/>
      <c r="J2171" s="690"/>
      <c r="K2171" s="691"/>
      <c r="L2171" s="12" t="s">
        <v>20</v>
      </c>
      <c r="M2171" s="711" t="s">
        <v>19</v>
      </c>
      <c r="N2171" s="711"/>
      <c r="O2171" s="711"/>
      <c r="P2171" s="711"/>
      <c r="Q2171" s="711"/>
      <c r="R2171" s="711"/>
      <c r="S2171" s="711"/>
      <c r="T2171" s="712" t="str">
        <f>X2167</f>
        <v/>
      </c>
      <c r="U2171" s="713"/>
      <c r="X2171" s="12"/>
      <c r="Y2171" s="151"/>
      <c r="Z2171" s="151"/>
      <c r="AA2171" s="151"/>
      <c r="AB2171" s="151"/>
      <c r="AC2171" s="151"/>
      <c r="AD2171" s="151"/>
      <c r="AE2171" s="151"/>
    </row>
    <row r="2172" spans="1:31" ht="14.25">
      <c r="A2172" s="692" t="str">
        <f>$A$40</f>
        <v>フォーマット作成者　：　Komuro Consulting Group　小室匡史</v>
      </c>
      <c r="B2172" s="692"/>
      <c r="C2172" s="692"/>
      <c r="D2172" s="692"/>
      <c r="E2172" s="692"/>
      <c r="F2172" s="692"/>
      <c r="G2172" s="692"/>
      <c r="H2172" s="692"/>
      <c r="I2172" s="692"/>
      <c r="J2172" s="692"/>
      <c r="K2172" s="692"/>
      <c r="L2172" s="421" t="s">
        <v>20</v>
      </c>
      <c r="M2172" s="714" t="s">
        <v>104</v>
      </c>
      <c r="N2172" s="714"/>
      <c r="O2172" s="714"/>
      <c r="P2172" s="714"/>
      <c r="Q2172" s="714"/>
      <c r="R2172" s="714"/>
      <c r="S2172" s="714"/>
      <c r="T2172" s="713"/>
      <c r="U2172" s="713"/>
      <c r="X2172" s="12"/>
      <c r="Y2172" s="152"/>
      <c r="Z2172" s="152"/>
      <c r="AA2172" s="152"/>
      <c r="AB2172" s="152"/>
      <c r="AC2172" s="152"/>
      <c r="AD2172" s="152"/>
      <c r="AE2172" s="152"/>
    </row>
    <row r="2174" spans="1:31" ht="30" customHeight="1">
      <c r="A2174" s="699" t="str">
        <f>$A$1</f>
        <v>●●チームバレーボール体力指数　レーダーチャート</v>
      </c>
      <c r="B2174" s="699"/>
      <c r="C2174" s="699"/>
      <c r="D2174" s="699"/>
      <c r="E2174" s="699"/>
      <c r="F2174" s="699"/>
      <c r="G2174" s="699"/>
      <c r="H2174" s="699"/>
      <c r="I2174" s="699"/>
      <c r="J2174" s="699"/>
      <c r="K2174" s="699"/>
      <c r="L2174" s="699"/>
      <c r="M2174" s="699"/>
      <c r="N2174" s="699"/>
      <c r="O2174" s="699"/>
      <c r="P2174" s="699"/>
      <c r="Q2174" s="699"/>
      <c r="R2174" s="699"/>
      <c r="S2174" s="699"/>
      <c r="T2174" s="699"/>
      <c r="U2174" s="699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408" t="s">
        <v>10</v>
      </c>
      <c r="B2175" s="695" t="str">
        <f>IF(表示変換!B59="","",表示変換!B59)</f>
        <v/>
      </c>
      <c r="C2175" s="695"/>
      <c r="D2175" s="9"/>
      <c r="E2175" s="408" t="s">
        <v>11</v>
      </c>
      <c r="F2175" s="696" t="str">
        <f>IF(表示変換!I59="","",表示変換!I59)</f>
        <v/>
      </c>
      <c r="G2175" s="696"/>
      <c r="H2175" s="409" t="s">
        <v>284</v>
      </c>
      <c r="I2175" s="14"/>
      <c r="J2175" s="409" t="s">
        <v>13</v>
      </c>
      <c r="K2175" s="696" t="str">
        <f>IF(表示変換!J59="","",表示変換!J59)</f>
        <v/>
      </c>
      <c r="L2175" s="696"/>
      <c r="M2175" s="408" t="s">
        <v>266</v>
      </c>
      <c r="N2175" s="6"/>
      <c r="O2175" s="695" t="s">
        <v>298</v>
      </c>
      <c r="P2175" s="695"/>
      <c r="Q2175" s="695" t="str">
        <f>IF(表示変換!H59="","",表示変換!H59)</f>
        <v/>
      </c>
      <c r="R2175" s="695"/>
      <c r="S2175" s="715" t="str">
        <f>IF(入力!$C$4="","",入力!$C$4)</f>
        <v>2016.01.01</v>
      </c>
      <c r="T2175" s="715"/>
      <c r="U2175" s="9" t="s">
        <v>98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03" t="s">
        <v>5</v>
      </c>
      <c r="B2177" s="706" t="s">
        <v>293</v>
      </c>
      <c r="C2177" s="700" t="s">
        <v>0</v>
      </c>
      <c r="D2177" s="693" t="s">
        <v>299</v>
      </c>
      <c r="E2177" s="694"/>
      <c r="F2177" s="693" t="s">
        <v>270</v>
      </c>
      <c r="G2177" s="694"/>
      <c r="H2177" s="693" t="s">
        <v>378</v>
      </c>
      <c r="I2177" s="694"/>
      <c r="J2177" s="693" t="s">
        <v>41</v>
      </c>
      <c r="K2177" s="694"/>
      <c r="L2177" s="697" t="s">
        <v>295</v>
      </c>
      <c r="M2177" s="698"/>
      <c r="N2177" s="697" t="s">
        <v>302</v>
      </c>
      <c r="O2177" s="698"/>
      <c r="P2177" s="697" t="s">
        <v>42</v>
      </c>
      <c r="Q2177" s="698"/>
      <c r="R2177" s="693" t="s">
        <v>273</v>
      </c>
      <c r="S2177" s="694"/>
      <c r="T2177" s="156" t="s">
        <v>1</v>
      </c>
      <c r="U2177" s="157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04"/>
      <c r="B2178" s="707"/>
      <c r="C2178" s="701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05"/>
      <c r="B2179" s="708"/>
      <c r="C2179" s="702"/>
      <c r="D2179" s="2" t="str">
        <f>IF(表示変換!$N$5="","",表示変換!$N$5)</f>
        <v>sec</v>
      </c>
      <c r="E2179" s="4" t="s">
        <v>274</v>
      </c>
      <c r="F2179" s="2" t="str">
        <f>IF(表示変換!$O$5="","",表示変換!$O$5)</f>
        <v>sec</v>
      </c>
      <c r="G2179" s="4" t="s">
        <v>274</v>
      </c>
      <c r="H2179" s="2" t="str">
        <f>IF(表示変換!$P$5="","",表示変換!$P$5)</f>
        <v>m</v>
      </c>
      <c r="I2179" s="4" t="s">
        <v>274</v>
      </c>
      <c r="J2179" s="2" t="str">
        <f>IF(表示変換!$Q$5="","",表示変換!$Q$5)</f>
        <v>m</v>
      </c>
      <c r="K2179" s="4" t="s">
        <v>274</v>
      </c>
      <c r="L2179" s="2" t="str">
        <f>IF(表示変換!$R$5="","",表示変換!$R$5)</f>
        <v>cm</v>
      </c>
      <c r="M2179" s="4" t="s">
        <v>274</v>
      </c>
      <c r="N2179" s="2" t="str">
        <f>IF(表示変換!$S$5="","",表示変換!$S$5)</f>
        <v>m</v>
      </c>
      <c r="O2179" s="4" t="s">
        <v>274</v>
      </c>
      <c r="P2179" s="2" t="str">
        <f>IF(表示変換!$T$5="","",表示変換!$T$5)</f>
        <v>回</v>
      </c>
      <c r="Q2179" s="4" t="s">
        <v>274</v>
      </c>
      <c r="R2179" s="2" t="str">
        <f>IF(表示変換!$U$5="","",表示変換!$U$5)</f>
        <v>m</v>
      </c>
      <c r="S2179" s="4" t="s">
        <v>274</v>
      </c>
      <c r="T2179" s="2" t="s">
        <v>277</v>
      </c>
      <c r="U2179" s="5" t="s">
        <v>278</v>
      </c>
      <c r="X2179" s="26" t="s">
        <v>289</v>
      </c>
      <c r="Y2179" s="26" t="s">
        <v>290</v>
      </c>
      <c r="Z2179" s="26" t="s">
        <v>211</v>
      </c>
      <c r="AA2179" s="26" t="s">
        <v>28</v>
      </c>
      <c r="AB2179" s="26" t="s">
        <v>279</v>
      </c>
      <c r="AC2179" s="26" t="s">
        <v>280</v>
      </c>
      <c r="AD2179" s="26" t="s">
        <v>281</v>
      </c>
      <c r="AE2179" s="11" t="s">
        <v>292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71"/>
      <c r="B2181" s="72"/>
      <c r="C2181" s="73"/>
      <c r="D2181" s="74"/>
      <c r="E2181" s="75"/>
      <c r="F2181" s="76"/>
      <c r="G2181" s="77"/>
      <c r="H2181" s="78"/>
      <c r="I2181" s="75"/>
      <c r="J2181" s="76"/>
      <c r="K2181" s="77"/>
      <c r="L2181" s="74"/>
      <c r="M2181" s="75"/>
      <c r="N2181" s="76"/>
      <c r="O2181" s="77"/>
      <c r="P2181" s="74"/>
      <c r="Q2181" s="75"/>
      <c r="R2181" s="72"/>
      <c r="S2181" s="77"/>
      <c r="T2181" s="78"/>
      <c r="U2181" s="77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9"/>
      <c r="B2182" s="72"/>
      <c r="C2182" s="77"/>
      <c r="D2182" s="76"/>
      <c r="E2182" s="77"/>
      <c r="F2182" s="76"/>
      <c r="G2182" s="77"/>
      <c r="H2182" s="72"/>
      <c r="I2182" s="77"/>
      <c r="J2182" s="76"/>
      <c r="K2182" s="77"/>
      <c r="L2182" s="76"/>
      <c r="M2182" s="77"/>
      <c r="N2182" s="76"/>
      <c r="O2182" s="77"/>
      <c r="P2182" s="76"/>
      <c r="Q2182" s="77"/>
      <c r="R2182" s="72"/>
      <c r="S2182" s="77"/>
      <c r="T2182" s="72"/>
      <c r="U2182" s="77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9"/>
      <c r="B2183" s="80"/>
      <c r="C2183" s="81"/>
      <c r="D2183" s="76"/>
      <c r="E2183" s="75"/>
      <c r="F2183" s="76"/>
      <c r="G2183" s="77"/>
      <c r="H2183" s="78"/>
      <c r="I2183" s="75"/>
      <c r="J2183" s="76"/>
      <c r="K2183" s="77"/>
      <c r="L2183" s="74"/>
      <c r="M2183" s="75"/>
      <c r="N2183" s="76"/>
      <c r="O2183" s="77"/>
      <c r="P2183" s="74"/>
      <c r="Q2183" s="75"/>
      <c r="R2183" s="72"/>
      <c r="S2183" s="77"/>
      <c r="T2183" s="78"/>
      <c r="U2183" s="77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71"/>
      <c r="B2184" s="72"/>
      <c r="C2184" s="73"/>
      <c r="D2184" s="74"/>
      <c r="E2184" s="75"/>
      <c r="F2184" s="76"/>
      <c r="G2184" s="77"/>
      <c r="H2184" s="78"/>
      <c r="I2184" s="75"/>
      <c r="J2184" s="76"/>
      <c r="K2184" s="77"/>
      <c r="L2184" s="74"/>
      <c r="M2184" s="75"/>
      <c r="N2184" s="76"/>
      <c r="O2184" s="77"/>
      <c r="P2184" s="74"/>
      <c r="Q2184" s="75"/>
      <c r="R2184" s="72"/>
      <c r="S2184" s="77"/>
      <c r="T2184" s="78"/>
      <c r="U2184" s="77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9"/>
      <c r="B2185" s="72"/>
      <c r="C2185" s="77"/>
      <c r="D2185" s="76"/>
      <c r="E2185" s="77"/>
      <c r="F2185" s="76"/>
      <c r="G2185" s="77"/>
      <c r="H2185" s="72"/>
      <c r="I2185" s="77"/>
      <c r="J2185" s="76"/>
      <c r="K2185" s="77"/>
      <c r="L2185" s="76"/>
      <c r="M2185" s="77"/>
      <c r="N2185" s="76"/>
      <c r="O2185" s="77"/>
      <c r="P2185" s="76"/>
      <c r="Q2185" s="77"/>
      <c r="R2185" s="72"/>
      <c r="S2185" s="77"/>
      <c r="T2185" s="72"/>
      <c r="U2185" s="77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79"/>
      <c r="B2186" s="80"/>
      <c r="C2186" s="81"/>
      <c r="D2186" s="76"/>
      <c r="E2186" s="75"/>
      <c r="F2186" s="76"/>
      <c r="G2186" s="77"/>
      <c r="H2186" s="78"/>
      <c r="I2186" s="75"/>
      <c r="J2186" s="76"/>
      <c r="K2186" s="77"/>
      <c r="L2186" s="74"/>
      <c r="M2186" s="75"/>
      <c r="N2186" s="76"/>
      <c r="O2186" s="77"/>
      <c r="P2186" s="74"/>
      <c r="Q2186" s="75"/>
      <c r="R2186" s="72"/>
      <c r="S2186" s="77"/>
      <c r="T2186" s="78"/>
      <c r="U2186" s="77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71"/>
      <c r="B2187" s="72"/>
      <c r="C2187" s="73"/>
      <c r="D2187" s="74"/>
      <c r="E2187" s="75"/>
      <c r="F2187" s="76"/>
      <c r="G2187" s="77"/>
      <c r="H2187" s="78"/>
      <c r="I2187" s="75"/>
      <c r="J2187" s="76"/>
      <c r="K2187" s="77"/>
      <c r="L2187" s="74"/>
      <c r="M2187" s="75"/>
      <c r="N2187" s="76"/>
      <c r="O2187" s="77"/>
      <c r="P2187" s="74"/>
      <c r="Q2187" s="75"/>
      <c r="R2187" s="72"/>
      <c r="S2187" s="77"/>
      <c r="T2187" s="78"/>
      <c r="U2187" s="77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79"/>
      <c r="B2188" s="80"/>
      <c r="C2188" s="81"/>
      <c r="D2188" s="76"/>
      <c r="E2188" s="75"/>
      <c r="F2188" s="76"/>
      <c r="G2188" s="77"/>
      <c r="H2188" s="78"/>
      <c r="I2188" s="75"/>
      <c r="J2188" s="76"/>
      <c r="K2188" s="77"/>
      <c r="L2188" s="74"/>
      <c r="M2188" s="75"/>
      <c r="N2188" s="76"/>
      <c r="O2188" s="77"/>
      <c r="P2188" s="74"/>
      <c r="Q2188" s="75"/>
      <c r="R2188" s="72"/>
      <c r="S2188" s="77"/>
      <c r="T2188" s="78"/>
      <c r="U2188" s="77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71"/>
      <c r="B2189" s="72"/>
      <c r="C2189" s="73"/>
      <c r="D2189" s="74"/>
      <c r="E2189" s="75"/>
      <c r="F2189" s="76"/>
      <c r="G2189" s="77"/>
      <c r="H2189" s="78"/>
      <c r="I2189" s="75"/>
      <c r="J2189" s="76"/>
      <c r="K2189" s="77"/>
      <c r="L2189" s="74"/>
      <c r="M2189" s="75"/>
      <c r="N2189" s="76"/>
      <c r="O2189" s="77"/>
      <c r="P2189" s="74"/>
      <c r="Q2189" s="75"/>
      <c r="R2189" s="72"/>
      <c r="S2189" s="77"/>
      <c r="T2189" s="78"/>
      <c r="U2189" s="77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24</v>
      </c>
      <c r="Y2193" s="12" t="s">
        <v>306</v>
      </c>
      <c r="Z2193" s="12" t="s">
        <v>25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5" t="s">
        <v>363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64" t="str">
        <f>IF(全体項目一覧_60!AN147="","",全体項目一覧_60!AN147)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686"/>
      <c r="B2211" s="687"/>
      <c r="C2211" s="687"/>
      <c r="D2211" s="687"/>
      <c r="E2211" s="687"/>
      <c r="F2211" s="687"/>
      <c r="G2211" s="687"/>
      <c r="H2211" s="687"/>
      <c r="I2211" s="687"/>
      <c r="J2211" s="687"/>
      <c r="K2211" s="688"/>
      <c r="L2211" s="12" t="s">
        <v>20</v>
      </c>
      <c r="M2211" s="709" t="s">
        <v>18</v>
      </c>
      <c r="N2211" s="709"/>
      <c r="O2211" s="709"/>
      <c r="P2211" s="709"/>
      <c r="Q2211" s="709"/>
      <c r="R2211" s="709"/>
      <c r="S2211" s="709"/>
      <c r="T2211" s="710" t="str">
        <f>$X$34</f>
        <v>バレーボール指数</v>
      </c>
      <c r="U2211" s="710"/>
      <c r="X2211" s="12"/>
      <c r="Y2211" s="150"/>
      <c r="Z2211" s="150"/>
      <c r="AA2211" s="150"/>
      <c r="AB2211" s="150"/>
      <c r="AC2211" s="150"/>
      <c r="AD2211" s="150"/>
      <c r="AE2211" s="150"/>
    </row>
    <row r="2212" spans="1:31">
      <c r="A2212" s="689"/>
      <c r="B2212" s="690"/>
      <c r="C2212" s="690"/>
      <c r="D2212" s="690"/>
      <c r="E2212" s="690"/>
      <c r="F2212" s="690"/>
      <c r="G2212" s="690"/>
      <c r="H2212" s="690"/>
      <c r="I2212" s="690"/>
      <c r="J2212" s="690"/>
      <c r="K2212" s="691"/>
      <c r="L2212" s="12" t="s">
        <v>20</v>
      </c>
      <c r="M2212" s="711" t="s">
        <v>19</v>
      </c>
      <c r="N2212" s="711"/>
      <c r="O2212" s="711"/>
      <c r="P2212" s="711"/>
      <c r="Q2212" s="711"/>
      <c r="R2212" s="711"/>
      <c r="S2212" s="711"/>
      <c r="T2212" s="712" t="str">
        <f>X2208</f>
        <v/>
      </c>
      <c r="U2212" s="713"/>
      <c r="X2212" s="12"/>
      <c r="Y2212" s="151"/>
      <c r="Z2212" s="151"/>
      <c r="AA2212" s="151"/>
      <c r="AB2212" s="151"/>
      <c r="AC2212" s="151"/>
      <c r="AD2212" s="151"/>
      <c r="AE2212" s="151"/>
    </row>
    <row r="2213" spans="1:31" ht="14.25">
      <c r="A2213" s="692" t="str">
        <f>$A$40</f>
        <v>フォーマット作成者　：　Komuro Consulting Group　小室匡史</v>
      </c>
      <c r="B2213" s="692"/>
      <c r="C2213" s="692"/>
      <c r="D2213" s="692"/>
      <c r="E2213" s="692"/>
      <c r="F2213" s="692"/>
      <c r="G2213" s="692"/>
      <c r="H2213" s="692"/>
      <c r="I2213" s="692"/>
      <c r="J2213" s="692"/>
      <c r="K2213" s="692"/>
      <c r="L2213" s="421" t="s">
        <v>20</v>
      </c>
      <c r="M2213" s="714" t="s">
        <v>104</v>
      </c>
      <c r="N2213" s="714"/>
      <c r="O2213" s="714"/>
      <c r="P2213" s="714"/>
      <c r="Q2213" s="714"/>
      <c r="R2213" s="714"/>
      <c r="S2213" s="714"/>
      <c r="T2213" s="713"/>
      <c r="U2213" s="713"/>
      <c r="X2213" s="12"/>
      <c r="Y2213" s="152"/>
      <c r="Z2213" s="152"/>
      <c r="AA2213" s="152"/>
      <c r="AB2213" s="152"/>
      <c r="AC2213" s="152"/>
      <c r="AD2213" s="152"/>
      <c r="AE2213" s="152"/>
    </row>
    <row r="2215" spans="1:31" ht="30" customHeight="1">
      <c r="A2215" s="699" t="str">
        <f>$A$1</f>
        <v>●●チームバレーボール体力指数　レーダーチャート</v>
      </c>
      <c r="B2215" s="699"/>
      <c r="C2215" s="699"/>
      <c r="D2215" s="699"/>
      <c r="E2215" s="699"/>
      <c r="F2215" s="699"/>
      <c r="G2215" s="699"/>
      <c r="H2215" s="699"/>
      <c r="I2215" s="699"/>
      <c r="J2215" s="699"/>
      <c r="K2215" s="699"/>
      <c r="L2215" s="699"/>
      <c r="M2215" s="699"/>
      <c r="N2215" s="699"/>
      <c r="O2215" s="699"/>
      <c r="P2215" s="699"/>
      <c r="Q2215" s="699"/>
      <c r="R2215" s="699"/>
      <c r="S2215" s="699"/>
      <c r="T2215" s="699"/>
      <c r="U2215" s="699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408" t="s">
        <v>10</v>
      </c>
      <c r="B2216" s="695" t="str">
        <f>IF(表示変換!B60="","",表示変換!B60)</f>
        <v/>
      </c>
      <c r="C2216" s="695"/>
      <c r="D2216" s="9"/>
      <c r="E2216" s="408" t="s">
        <v>11</v>
      </c>
      <c r="F2216" s="696" t="str">
        <f>IF(表示変換!I60="","",表示変換!I60)</f>
        <v/>
      </c>
      <c r="G2216" s="696"/>
      <c r="H2216" s="409" t="s">
        <v>324</v>
      </c>
      <c r="I2216" s="14"/>
      <c r="J2216" s="409" t="s">
        <v>13</v>
      </c>
      <c r="K2216" s="696" t="str">
        <f>IF(表示変換!J60="","",表示変換!J60)</f>
        <v/>
      </c>
      <c r="L2216" s="696"/>
      <c r="M2216" s="408" t="s">
        <v>325</v>
      </c>
      <c r="N2216" s="6"/>
      <c r="O2216" s="695" t="s">
        <v>298</v>
      </c>
      <c r="P2216" s="695"/>
      <c r="Q2216" s="695" t="str">
        <f>IF(表示変換!H60="","",表示変換!H60)</f>
        <v/>
      </c>
      <c r="R2216" s="695"/>
      <c r="S2216" s="715" t="str">
        <f>IF(入力!$C$4="","",入力!$C$4)</f>
        <v>2016.01.01</v>
      </c>
      <c r="T2216" s="715"/>
      <c r="U2216" s="9" t="s">
        <v>98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03" t="s">
        <v>5</v>
      </c>
      <c r="B2218" s="706" t="s">
        <v>268</v>
      </c>
      <c r="C2218" s="700" t="s">
        <v>0</v>
      </c>
      <c r="D2218" s="693" t="s">
        <v>299</v>
      </c>
      <c r="E2218" s="694"/>
      <c r="F2218" s="693" t="s">
        <v>270</v>
      </c>
      <c r="G2218" s="694"/>
      <c r="H2218" s="693" t="s">
        <v>378</v>
      </c>
      <c r="I2218" s="694"/>
      <c r="J2218" s="693" t="s">
        <v>41</v>
      </c>
      <c r="K2218" s="694"/>
      <c r="L2218" s="697" t="s">
        <v>295</v>
      </c>
      <c r="M2218" s="698"/>
      <c r="N2218" s="697" t="s">
        <v>302</v>
      </c>
      <c r="O2218" s="698"/>
      <c r="P2218" s="697" t="s">
        <v>42</v>
      </c>
      <c r="Q2218" s="698"/>
      <c r="R2218" s="693" t="s">
        <v>326</v>
      </c>
      <c r="S2218" s="694"/>
      <c r="T2218" s="156" t="s">
        <v>1</v>
      </c>
      <c r="U2218" s="157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04"/>
      <c r="B2219" s="707"/>
      <c r="C2219" s="701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05"/>
      <c r="B2220" s="708"/>
      <c r="C2220" s="702"/>
      <c r="D2220" s="2" t="str">
        <f>IF(表示変換!$N$5="","",表示変換!$N$5)</f>
        <v>sec</v>
      </c>
      <c r="E2220" s="4" t="s">
        <v>274</v>
      </c>
      <c r="F2220" s="2" t="str">
        <f>IF(表示変換!$O$5="","",表示変換!$O$5)</f>
        <v>sec</v>
      </c>
      <c r="G2220" s="4" t="s">
        <v>274</v>
      </c>
      <c r="H2220" s="2" t="str">
        <f>IF(表示変換!$P$5="","",表示変換!$P$5)</f>
        <v>m</v>
      </c>
      <c r="I2220" s="4" t="s">
        <v>274</v>
      </c>
      <c r="J2220" s="2" t="str">
        <f>IF(表示変換!$Q$5="","",表示変換!$Q$5)</f>
        <v>m</v>
      </c>
      <c r="K2220" s="4" t="s">
        <v>274</v>
      </c>
      <c r="L2220" s="2" t="str">
        <f>IF(表示変換!$R$5="","",表示変換!$R$5)</f>
        <v>cm</v>
      </c>
      <c r="M2220" s="4" t="s">
        <v>274</v>
      </c>
      <c r="N2220" s="2" t="str">
        <f>IF(表示変換!$S$5="","",表示変換!$S$5)</f>
        <v>m</v>
      </c>
      <c r="O2220" s="4" t="s">
        <v>274</v>
      </c>
      <c r="P2220" s="2" t="str">
        <f>IF(表示変換!$T$5="","",表示変換!$T$5)</f>
        <v>回</v>
      </c>
      <c r="Q2220" s="4" t="s">
        <v>274</v>
      </c>
      <c r="R2220" s="2" t="str">
        <f>IF(表示変換!$U$5="","",表示変換!$U$5)</f>
        <v>m</v>
      </c>
      <c r="S2220" s="4" t="s">
        <v>274</v>
      </c>
      <c r="T2220" s="2" t="s">
        <v>277</v>
      </c>
      <c r="U2220" s="5" t="s">
        <v>327</v>
      </c>
      <c r="X2220" s="26" t="s">
        <v>289</v>
      </c>
      <c r="Y2220" s="26" t="s">
        <v>290</v>
      </c>
      <c r="Z2220" s="26" t="s">
        <v>211</v>
      </c>
      <c r="AA2220" s="26" t="s">
        <v>28</v>
      </c>
      <c r="AB2220" s="26" t="s">
        <v>279</v>
      </c>
      <c r="AC2220" s="26" t="s">
        <v>280</v>
      </c>
      <c r="AD2220" s="26" t="s">
        <v>281</v>
      </c>
      <c r="AE2220" s="11" t="s">
        <v>292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71"/>
      <c r="B2222" s="72"/>
      <c r="C2222" s="73"/>
      <c r="D2222" s="74"/>
      <c r="E2222" s="75"/>
      <c r="F2222" s="76"/>
      <c r="G2222" s="77"/>
      <c r="H2222" s="78"/>
      <c r="I2222" s="75"/>
      <c r="J2222" s="76"/>
      <c r="K2222" s="77"/>
      <c r="L2222" s="74"/>
      <c r="M2222" s="75"/>
      <c r="N2222" s="76"/>
      <c r="O2222" s="77"/>
      <c r="P2222" s="74"/>
      <c r="Q2222" s="75"/>
      <c r="R2222" s="72"/>
      <c r="S2222" s="77"/>
      <c r="T2222" s="78"/>
      <c r="U2222" s="77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9"/>
      <c r="B2223" s="72"/>
      <c r="C2223" s="77"/>
      <c r="D2223" s="76"/>
      <c r="E2223" s="77"/>
      <c r="F2223" s="76"/>
      <c r="G2223" s="77"/>
      <c r="H2223" s="72"/>
      <c r="I2223" s="77"/>
      <c r="J2223" s="76"/>
      <c r="K2223" s="77"/>
      <c r="L2223" s="76"/>
      <c r="M2223" s="77"/>
      <c r="N2223" s="76"/>
      <c r="O2223" s="77"/>
      <c r="P2223" s="76"/>
      <c r="Q2223" s="77"/>
      <c r="R2223" s="72"/>
      <c r="S2223" s="77"/>
      <c r="T2223" s="72"/>
      <c r="U2223" s="77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9"/>
      <c r="B2224" s="80"/>
      <c r="C2224" s="81"/>
      <c r="D2224" s="76"/>
      <c r="E2224" s="75"/>
      <c r="F2224" s="76"/>
      <c r="G2224" s="77"/>
      <c r="H2224" s="78"/>
      <c r="I2224" s="75"/>
      <c r="J2224" s="76"/>
      <c r="K2224" s="77"/>
      <c r="L2224" s="74"/>
      <c r="M2224" s="75"/>
      <c r="N2224" s="76"/>
      <c r="O2224" s="77"/>
      <c r="P2224" s="74"/>
      <c r="Q2224" s="75"/>
      <c r="R2224" s="72"/>
      <c r="S2224" s="77"/>
      <c r="T2224" s="78"/>
      <c r="U2224" s="77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71"/>
      <c r="B2225" s="72"/>
      <c r="C2225" s="73"/>
      <c r="D2225" s="74"/>
      <c r="E2225" s="75"/>
      <c r="F2225" s="76"/>
      <c r="G2225" s="77"/>
      <c r="H2225" s="78"/>
      <c r="I2225" s="75"/>
      <c r="J2225" s="76"/>
      <c r="K2225" s="77"/>
      <c r="L2225" s="74"/>
      <c r="M2225" s="75"/>
      <c r="N2225" s="76"/>
      <c r="O2225" s="77"/>
      <c r="P2225" s="74"/>
      <c r="Q2225" s="75"/>
      <c r="R2225" s="72"/>
      <c r="S2225" s="77"/>
      <c r="T2225" s="78"/>
      <c r="U2225" s="77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9"/>
      <c r="B2226" s="72"/>
      <c r="C2226" s="77"/>
      <c r="D2226" s="76"/>
      <c r="E2226" s="77"/>
      <c r="F2226" s="76"/>
      <c r="G2226" s="77"/>
      <c r="H2226" s="72"/>
      <c r="I2226" s="77"/>
      <c r="J2226" s="76"/>
      <c r="K2226" s="77"/>
      <c r="L2226" s="76"/>
      <c r="M2226" s="77"/>
      <c r="N2226" s="76"/>
      <c r="O2226" s="77"/>
      <c r="P2226" s="76"/>
      <c r="Q2226" s="77"/>
      <c r="R2226" s="72"/>
      <c r="S2226" s="77"/>
      <c r="T2226" s="72"/>
      <c r="U2226" s="77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79"/>
      <c r="B2227" s="80"/>
      <c r="C2227" s="81"/>
      <c r="D2227" s="76"/>
      <c r="E2227" s="75"/>
      <c r="F2227" s="76"/>
      <c r="G2227" s="77"/>
      <c r="H2227" s="78"/>
      <c r="I2227" s="75"/>
      <c r="J2227" s="76"/>
      <c r="K2227" s="77"/>
      <c r="L2227" s="74"/>
      <c r="M2227" s="75"/>
      <c r="N2227" s="76"/>
      <c r="O2227" s="77"/>
      <c r="P2227" s="74"/>
      <c r="Q2227" s="75"/>
      <c r="R2227" s="72"/>
      <c r="S2227" s="77"/>
      <c r="T2227" s="78"/>
      <c r="U2227" s="77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71"/>
      <c r="B2228" s="72"/>
      <c r="C2228" s="73"/>
      <c r="D2228" s="74"/>
      <c r="E2228" s="75"/>
      <c r="F2228" s="76"/>
      <c r="G2228" s="77"/>
      <c r="H2228" s="78"/>
      <c r="I2228" s="75"/>
      <c r="J2228" s="76"/>
      <c r="K2228" s="77"/>
      <c r="L2228" s="74"/>
      <c r="M2228" s="75"/>
      <c r="N2228" s="76"/>
      <c r="O2228" s="77"/>
      <c r="P2228" s="74"/>
      <c r="Q2228" s="75"/>
      <c r="R2228" s="72"/>
      <c r="S2228" s="77"/>
      <c r="T2228" s="78"/>
      <c r="U2228" s="77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79"/>
      <c r="B2229" s="80"/>
      <c r="C2229" s="81"/>
      <c r="D2229" s="76"/>
      <c r="E2229" s="75"/>
      <c r="F2229" s="76"/>
      <c r="G2229" s="77"/>
      <c r="H2229" s="78"/>
      <c r="I2229" s="75"/>
      <c r="J2229" s="76"/>
      <c r="K2229" s="77"/>
      <c r="L2229" s="74"/>
      <c r="M2229" s="75"/>
      <c r="N2229" s="76"/>
      <c r="O2229" s="77"/>
      <c r="P2229" s="74"/>
      <c r="Q2229" s="75"/>
      <c r="R2229" s="72"/>
      <c r="S2229" s="77"/>
      <c r="T2229" s="78"/>
      <c r="U2229" s="77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71"/>
      <c r="B2230" s="72"/>
      <c r="C2230" s="73"/>
      <c r="D2230" s="74"/>
      <c r="E2230" s="75"/>
      <c r="F2230" s="76"/>
      <c r="G2230" s="77"/>
      <c r="H2230" s="78"/>
      <c r="I2230" s="75"/>
      <c r="J2230" s="76"/>
      <c r="K2230" s="77"/>
      <c r="L2230" s="74"/>
      <c r="M2230" s="75"/>
      <c r="N2230" s="76"/>
      <c r="O2230" s="77"/>
      <c r="P2230" s="74"/>
      <c r="Q2230" s="75"/>
      <c r="R2230" s="72"/>
      <c r="S2230" s="77"/>
      <c r="T2230" s="78"/>
      <c r="U2230" s="77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24</v>
      </c>
      <c r="Y2234" s="12" t="s">
        <v>283</v>
      </c>
      <c r="Z2234" s="12" t="s">
        <v>25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5" t="s">
        <v>363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64" t="str">
        <f>IF(全体項目一覧_60!AN148="","",全体項目一覧_60!AN148)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686"/>
      <c r="B2252" s="687"/>
      <c r="C2252" s="687"/>
      <c r="D2252" s="687"/>
      <c r="E2252" s="687"/>
      <c r="F2252" s="687"/>
      <c r="G2252" s="687"/>
      <c r="H2252" s="687"/>
      <c r="I2252" s="687"/>
      <c r="J2252" s="687"/>
      <c r="K2252" s="688"/>
      <c r="L2252" s="12" t="s">
        <v>20</v>
      </c>
      <c r="M2252" s="709" t="s">
        <v>18</v>
      </c>
      <c r="N2252" s="709"/>
      <c r="O2252" s="709"/>
      <c r="P2252" s="709"/>
      <c r="Q2252" s="709"/>
      <c r="R2252" s="709"/>
      <c r="S2252" s="709"/>
      <c r="T2252" s="710" t="str">
        <f>$X$34</f>
        <v>バレーボール指数</v>
      </c>
      <c r="U2252" s="710"/>
      <c r="X2252" s="12"/>
      <c r="Y2252" s="150"/>
      <c r="Z2252" s="150"/>
      <c r="AA2252" s="150"/>
      <c r="AB2252" s="150"/>
      <c r="AC2252" s="150"/>
      <c r="AD2252" s="150"/>
      <c r="AE2252" s="150"/>
    </row>
    <row r="2253" spans="1:31">
      <c r="A2253" s="689"/>
      <c r="B2253" s="690"/>
      <c r="C2253" s="690"/>
      <c r="D2253" s="690"/>
      <c r="E2253" s="690"/>
      <c r="F2253" s="690"/>
      <c r="G2253" s="690"/>
      <c r="H2253" s="690"/>
      <c r="I2253" s="690"/>
      <c r="J2253" s="690"/>
      <c r="K2253" s="691"/>
      <c r="L2253" s="12" t="s">
        <v>20</v>
      </c>
      <c r="M2253" s="711" t="s">
        <v>19</v>
      </c>
      <c r="N2253" s="711"/>
      <c r="O2253" s="711"/>
      <c r="P2253" s="711"/>
      <c r="Q2253" s="711"/>
      <c r="R2253" s="711"/>
      <c r="S2253" s="711"/>
      <c r="T2253" s="712" t="str">
        <f>X2249</f>
        <v/>
      </c>
      <c r="U2253" s="713"/>
      <c r="X2253" s="12"/>
      <c r="Y2253" s="151"/>
      <c r="Z2253" s="151"/>
      <c r="AA2253" s="151"/>
      <c r="AB2253" s="151"/>
      <c r="AC2253" s="151"/>
      <c r="AD2253" s="151"/>
      <c r="AE2253" s="151"/>
    </row>
    <row r="2254" spans="1:31" ht="14.25">
      <c r="A2254" s="692" t="str">
        <f>$A$40</f>
        <v>フォーマット作成者　：　Komuro Consulting Group　小室匡史</v>
      </c>
      <c r="B2254" s="692"/>
      <c r="C2254" s="692"/>
      <c r="D2254" s="692"/>
      <c r="E2254" s="692"/>
      <c r="F2254" s="692"/>
      <c r="G2254" s="692"/>
      <c r="H2254" s="692"/>
      <c r="I2254" s="692"/>
      <c r="J2254" s="692"/>
      <c r="K2254" s="692"/>
      <c r="L2254" s="421" t="s">
        <v>20</v>
      </c>
      <c r="M2254" s="714" t="s">
        <v>104</v>
      </c>
      <c r="N2254" s="714"/>
      <c r="O2254" s="714"/>
      <c r="P2254" s="714"/>
      <c r="Q2254" s="714"/>
      <c r="R2254" s="714"/>
      <c r="S2254" s="714"/>
      <c r="T2254" s="713"/>
      <c r="U2254" s="713"/>
      <c r="X2254" s="12"/>
      <c r="Y2254" s="152"/>
      <c r="Z2254" s="152"/>
      <c r="AA2254" s="152"/>
      <c r="AB2254" s="152"/>
      <c r="AC2254" s="152"/>
      <c r="AD2254" s="152"/>
      <c r="AE2254" s="152"/>
    </row>
    <row r="2256" spans="1:31" ht="30" customHeight="1">
      <c r="A2256" s="699" t="str">
        <f>$A$1</f>
        <v>●●チームバレーボール体力指数　レーダーチャート</v>
      </c>
      <c r="B2256" s="699"/>
      <c r="C2256" s="699"/>
      <c r="D2256" s="699"/>
      <c r="E2256" s="699"/>
      <c r="F2256" s="699"/>
      <c r="G2256" s="699"/>
      <c r="H2256" s="699"/>
      <c r="I2256" s="699"/>
      <c r="J2256" s="699"/>
      <c r="K2256" s="699"/>
      <c r="L2256" s="699"/>
      <c r="M2256" s="699"/>
      <c r="N2256" s="699"/>
      <c r="O2256" s="699"/>
      <c r="P2256" s="699"/>
      <c r="Q2256" s="699"/>
      <c r="R2256" s="699"/>
      <c r="S2256" s="699"/>
      <c r="T2256" s="699"/>
      <c r="U2256" s="699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408" t="s">
        <v>10</v>
      </c>
      <c r="B2257" s="695" t="str">
        <f>IF(表示変換!B61="","",表示変換!B61)</f>
        <v/>
      </c>
      <c r="C2257" s="695"/>
      <c r="D2257" s="9"/>
      <c r="E2257" s="408" t="s">
        <v>11</v>
      </c>
      <c r="F2257" s="696" t="str">
        <f>IF(表示変換!I61="","",表示変換!I61)</f>
        <v/>
      </c>
      <c r="G2257" s="696"/>
      <c r="H2257" s="409" t="s">
        <v>284</v>
      </c>
      <c r="I2257" s="14"/>
      <c r="J2257" s="409" t="s">
        <v>13</v>
      </c>
      <c r="K2257" s="696" t="str">
        <f>IF(表示変換!J61="","",表示変換!J61)</f>
        <v/>
      </c>
      <c r="L2257" s="696"/>
      <c r="M2257" s="408" t="s">
        <v>14</v>
      </c>
      <c r="N2257" s="6"/>
      <c r="O2257" s="695" t="s">
        <v>267</v>
      </c>
      <c r="P2257" s="695"/>
      <c r="Q2257" s="695" t="str">
        <f>IF(表示変換!H61="","",表示変換!H61)</f>
        <v/>
      </c>
      <c r="R2257" s="695"/>
      <c r="S2257" s="715" t="str">
        <f>IF(入力!$C$4="","",入力!$C$4)</f>
        <v>2016.01.01</v>
      </c>
      <c r="T2257" s="715"/>
      <c r="U2257" s="9" t="s">
        <v>98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03" t="s">
        <v>5</v>
      </c>
      <c r="B2259" s="706" t="s">
        <v>293</v>
      </c>
      <c r="C2259" s="700" t="s">
        <v>0</v>
      </c>
      <c r="D2259" s="693" t="s">
        <v>45</v>
      </c>
      <c r="E2259" s="694"/>
      <c r="F2259" s="693" t="s">
        <v>328</v>
      </c>
      <c r="G2259" s="694"/>
      <c r="H2259" s="693" t="s">
        <v>378</v>
      </c>
      <c r="I2259" s="694"/>
      <c r="J2259" s="693" t="s">
        <v>41</v>
      </c>
      <c r="K2259" s="694"/>
      <c r="L2259" s="697" t="s">
        <v>58</v>
      </c>
      <c r="M2259" s="698"/>
      <c r="N2259" s="697" t="s">
        <v>286</v>
      </c>
      <c r="O2259" s="698"/>
      <c r="P2259" s="697" t="s">
        <v>42</v>
      </c>
      <c r="Q2259" s="698"/>
      <c r="R2259" s="693" t="s">
        <v>310</v>
      </c>
      <c r="S2259" s="694"/>
      <c r="T2259" s="156" t="s">
        <v>1</v>
      </c>
      <c r="U2259" s="157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04"/>
      <c r="B2260" s="707"/>
      <c r="C2260" s="701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05"/>
      <c r="B2261" s="708"/>
      <c r="C2261" s="702"/>
      <c r="D2261" s="2" t="str">
        <f>IF(表示変換!$N$5="","",表示変換!$N$5)</f>
        <v>sec</v>
      </c>
      <c r="E2261" s="4" t="s">
        <v>7</v>
      </c>
      <c r="F2261" s="2" t="str">
        <f>IF(表示変換!$O$5="","",表示変換!$O$5)</f>
        <v>sec</v>
      </c>
      <c r="G2261" s="4" t="s">
        <v>274</v>
      </c>
      <c r="H2261" s="2" t="str">
        <f>IF(表示変換!$P$5="","",表示変換!$P$5)</f>
        <v>m</v>
      </c>
      <c r="I2261" s="4" t="s">
        <v>276</v>
      </c>
      <c r="J2261" s="2" t="str">
        <f>IF(表示変換!$Q$5="","",表示変換!$Q$5)</f>
        <v>m</v>
      </c>
      <c r="K2261" s="4" t="s">
        <v>329</v>
      </c>
      <c r="L2261" s="2" t="str">
        <f>IF(表示変換!$R$5="","",表示変換!$R$5)</f>
        <v>cm</v>
      </c>
      <c r="M2261" s="4" t="s">
        <v>274</v>
      </c>
      <c r="N2261" s="2" t="str">
        <f>IF(表示変換!$S$5="","",表示変換!$S$5)</f>
        <v>m</v>
      </c>
      <c r="O2261" s="4" t="s">
        <v>274</v>
      </c>
      <c r="P2261" s="2" t="str">
        <f>IF(表示変換!$T$5="","",表示変換!$T$5)</f>
        <v>回</v>
      </c>
      <c r="Q2261" s="4" t="s">
        <v>274</v>
      </c>
      <c r="R2261" s="2" t="str">
        <f>IF(表示変換!$U$5="","",表示変換!$U$5)</f>
        <v>m</v>
      </c>
      <c r="S2261" s="4" t="s">
        <v>274</v>
      </c>
      <c r="T2261" s="2" t="s">
        <v>8</v>
      </c>
      <c r="U2261" s="5" t="s">
        <v>278</v>
      </c>
      <c r="X2261" s="26" t="s">
        <v>289</v>
      </c>
      <c r="Y2261" s="26" t="s">
        <v>290</v>
      </c>
      <c r="Z2261" s="26" t="s">
        <v>211</v>
      </c>
      <c r="AA2261" s="26" t="s">
        <v>28</v>
      </c>
      <c r="AB2261" s="26" t="s">
        <v>311</v>
      </c>
      <c r="AC2261" s="26" t="s">
        <v>280</v>
      </c>
      <c r="AD2261" s="26" t="s">
        <v>281</v>
      </c>
      <c r="AE2261" s="11" t="s">
        <v>292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71"/>
      <c r="B2263" s="72"/>
      <c r="C2263" s="73"/>
      <c r="D2263" s="74"/>
      <c r="E2263" s="75"/>
      <c r="F2263" s="76"/>
      <c r="G2263" s="77"/>
      <c r="H2263" s="78"/>
      <c r="I2263" s="75"/>
      <c r="J2263" s="76"/>
      <c r="K2263" s="77"/>
      <c r="L2263" s="74"/>
      <c r="M2263" s="75"/>
      <c r="N2263" s="76"/>
      <c r="O2263" s="77"/>
      <c r="P2263" s="74"/>
      <c r="Q2263" s="75"/>
      <c r="R2263" s="72"/>
      <c r="S2263" s="77"/>
      <c r="T2263" s="78"/>
      <c r="U2263" s="77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9"/>
      <c r="B2264" s="72"/>
      <c r="C2264" s="77"/>
      <c r="D2264" s="76"/>
      <c r="E2264" s="77"/>
      <c r="F2264" s="76"/>
      <c r="G2264" s="77"/>
      <c r="H2264" s="72"/>
      <c r="I2264" s="77"/>
      <c r="J2264" s="76"/>
      <c r="K2264" s="77"/>
      <c r="L2264" s="76"/>
      <c r="M2264" s="77"/>
      <c r="N2264" s="76"/>
      <c r="O2264" s="77"/>
      <c r="P2264" s="76"/>
      <c r="Q2264" s="77"/>
      <c r="R2264" s="72"/>
      <c r="S2264" s="77"/>
      <c r="T2264" s="72"/>
      <c r="U2264" s="77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9"/>
      <c r="B2265" s="80"/>
      <c r="C2265" s="81"/>
      <c r="D2265" s="76"/>
      <c r="E2265" s="75"/>
      <c r="F2265" s="76"/>
      <c r="G2265" s="77"/>
      <c r="H2265" s="78"/>
      <c r="I2265" s="75"/>
      <c r="J2265" s="76"/>
      <c r="K2265" s="77"/>
      <c r="L2265" s="74"/>
      <c r="M2265" s="75"/>
      <c r="N2265" s="76"/>
      <c r="O2265" s="77"/>
      <c r="P2265" s="74"/>
      <c r="Q2265" s="75"/>
      <c r="R2265" s="72"/>
      <c r="S2265" s="77"/>
      <c r="T2265" s="78"/>
      <c r="U2265" s="77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71"/>
      <c r="B2266" s="72"/>
      <c r="C2266" s="73"/>
      <c r="D2266" s="74"/>
      <c r="E2266" s="75"/>
      <c r="F2266" s="76"/>
      <c r="G2266" s="77"/>
      <c r="H2266" s="78"/>
      <c r="I2266" s="75"/>
      <c r="J2266" s="76"/>
      <c r="K2266" s="77"/>
      <c r="L2266" s="74"/>
      <c r="M2266" s="75"/>
      <c r="N2266" s="76"/>
      <c r="O2266" s="77"/>
      <c r="P2266" s="74"/>
      <c r="Q2266" s="75"/>
      <c r="R2266" s="72"/>
      <c r="S2266" s="77"/>
      <c r="T2266" s="78"/>
      <c r="U2266" s="77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9"/>
      <c r="B2267" s="72"/>
      <c r="C2267" s="77"/>
      <c r="D2267" s="76"/>
      <c r="E2267" s="77"/>
      <c r="F2267" s="76"/>
      <c r="G2267" s="77"/>
      <c r="H2267" s="72"/>
      <c r="I2267" s="77"/>
      <c r="J2267" s="76"/>
      <c r="K2267" s="77"/>
      <c r="L2267" s="76"/>
      <c r="M2267" s="77"/>
      <c r="N2267" s="76"/>
      <c r="O2267" s="77"/>
      <c r="P2267" s="76"/>
      <c r="Q2267" s="77"/>
      <c r="R2267" s="72"/>
      <c r="S2267" s="77"/>
      <c r="T2267" s="72"/>
      <c r="U2267" s="77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79"/>
      <c r="B2268" s="80"/>
      <c r="C2268" s="81"/>
      <c r="D2268" s="76"/>
      <c r="E2268" s="75"/>
      <c r="F2268" s="76"/>
      <c r="G2268" s="77"/>
      <c r="H2268" s="78"/>
      <c r="I2268" s="75"/>
      <c r="J2268" s="76"/>
      <c r="K2268" s="77"/>
      <c r="L2268" s="74"/>
      <c r="M2268" s="75"/>
      <c r="N2268" s="76"/>
      <c r="O2268" s="77"/>
      <c r="P2268" s="74"/>
      <c r="Q2268" s="75"/>
      <c r="R2268" s="72"/>
      <c r="S2268" s="77"/>
      <c r="T2268" s="78"/>
      <c r="U2268" s="77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71"/>
      <c r="B2269" s="72"/>
      <c r="C2269" s="73"/>
      <c r="D2269" s="74"/>
      <c r="E2269" s="75"/>
      <c r="F2269" s="76"/>
      <c r="G2269" s="77"/>
      <c r="H2269" s="78"/>
      <c r="I2269" s="75"/>
      <c r="J2269" s="76"/>
      <c r="K2269" s="77"/>
      <c r="L2269" s="74"/>
      <c r="M2269" s="75"/>
      <c r="N2269" s="76"/>
      <c r="O2269" s="77"/>
      <c r="P2269" s="74"/>
      <c r="Q2269" s="75"/>
      <c r="R2269" s="72"/>
      <c r="S2269" s="77"/>
      <c r="T2269" s="78"/>
      <c r="U2269" s="77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79"/>
      <c r="B2270" s="80"/>
      <c r="C2270" s="81"/>
      <c r="D2270" s="76"/>
      <c r="E2270" s="75"/>
      <c r="F2270" s="76"/>
      <c r="G2270" s="77"/>
      <c r="H2270" s="78"/>
      <c r="I2270" s="75"/>
      <c r="J2270" s="76"/>
      <c r="K2270" s="77"/>
      <c r="L2270" s="74"/>
      <c r="M2270" s="75"/>
      <c r="N2270" s="76"/>
      <c r="O2270" s="77"/>
      <c r="P2270" s="74"/>
      <c r="Q2270" s="75"/>
      <c r="R2270" s="72"/>
      <c r="S2270" s="77"/>
      <c r="T2270" s="78"/>
      <c r="U2270" s="77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71"/>
      <c r="B2271" s="72"/>
      <c r="C2271" s="73"/>
      <c r="D2271" s="74"/>
      <c r="E2271" s="75"/>
      <c r="F2271" s="76"/>
      <c r="G2271" s="77"/>
      <c r="H2271" s="78"/>
      <c r="I2271" s="75"/>
      <c r="J2271" s="76"/>
      <c r="K2271" s="77"/>
      <c r="L2271" s="74"/>
      <c r="M2271" s="75"/>
      <c r="N2271" s="76"/>
      <c r="O2271" s="77"/>
      <c r="P2271" s="74"/>
      <c r="Q2271" s="75"/>
      <c r="R2271" s="72"/>
      <c r="S2271" s="77"/>
      <c r="T2271" s="78"/>
      <c r="U2271" s="77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24</v>
      </c>
      <c r="Y2275" s="12" t="s">
        <v>283</v>
      </c>
      <c r="Z2275" s="12" t="s">
        <v>25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5" t="s">
        <v>363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64" t="str">
        <f>IF(全体項目一覧_60!AN149="","",全体項目一覧_60!AN149)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686"/>
      <c r="B2293" s="687"/>
      <c r="C2293" s="687"/>
      <c r="D2293" s="687"/>
      <c r="E2293" s="687"/>
      <c r="F2293" s="687"/>
      <c r="G2293" s="687"/>
      <c r="H2293" s="687"/>
      <c r="I2293" s="687"/>
      <c r="J2293" s="687"/>
      <c r="K2293" s="688"/>
      <c r="L2293" s="12" t="s">
        <v>20</v>
      </c>
      <c r="M2293" s="709" t="s">
        <v>18</v>
      </c>
      <c r="N2293" s="709"/>
      <c r="O2293" s="709"/>
      <c r="P2293" s="709"/>
      <c r="Q2293" s="709"/>
      <c r="R2293" s="709"/>
      <c r="S2293" s="709"/>
      <c r="T2293" s="710" t="str">
        <f>$X$34</f>
        <v>バレーボール指数</v>
      </c>
      <c r="U2293" s="710"/>
      <c r="X2293" s="12"/>
      <c r="Y2293" s="150"/>
      <c r="Z2293" s="150"/>
      <c r="AA2293" s="150"/>
      <c r="AB2293" s="150"/>
      <c r="AC2293" s="150"/>
      <c r="AD2293" s="150"/>
      <c r="AE2293" s="150"/>
    </row>
    <row r="2294" spans="1:31">
      <c r="A2294" s="689"/>
      <c r="B2294" s="690"/>
      <c r="C2294" s="690"/>
      <c r="D2294" s="690"/>
      <c r="E2294" s="690"/>
      <c r="F2294" s="690"/>
      <c r="G2294" s="690"/>
      <c r="H2294" s="690"/>
      <c r="I2294" s="690"/>
      <c r="J2294" s="690"/>
      <c r="K2294" s="691"/>
      <c r="L2294" s="12" t="s">
        <v>20</v>
      </c>
      <c r="M2294" s="711" t="s">
        <v>19</v>
      </c>
      <c r="N2294" s="711"/>
      <c r="O2294" s="711"/>
      <c r="P2294" s="711"/>
      <c r="Q2294" s="711"/>
      <c r="R2294" s="711"/>
      <c r="S2294" s="711"/>
      <c r="T2294" s="712" t="str">
        <f>X2290</f>
        <v/>
      </c>
      <c r="U2294" s="713"/>
      <c r="X2294" s="12"/>
      <c r="Y2294" s="151"/>
      <c r="Z2294" s="151"/>
      <c r="AA2294" s="151"/>
      <c r="AB2294" s="151"/>
      <c r="AC2294" s="151"/>
      <c r="AD2294" s="151"/>
      <c r="AE2294" s="151"/>
    </row>
    <row r="2295" spans="1:31" ht="14.25">
      <c r="A2295" s="692" t="str">
        <f>$A$40</f>
        <v>フォーマット作成者　：　Komuro Consulting Group　小室匡史</v>
      </c>
      <c r="B2295" s="692"/>
      <c r="C2295" s="692"/>
      <c r="D2295" s="692"/>
      <c r="E2295" s="692"/>
      <c r="F2295" s="692"/>
      <c r="G2295" s="692"/>
      <c r="H2295" s="692"/>
      <c r="I2295" s="692"/>
      <c r="J2295" s="692"/>
      <c r="K2295" s="692"/>
      <c r="L2295" s="421" t="s">
        <v>20</v>
      </c>
      <c r="M2295" s="714" t="s">
        <v>104</v>
      </c>
      <c r="N2295" s="714"/>
      <c r="O2295" s="714"/>
      <c r="P2295" s="714"/>
      <c r="Q2295" s="714"/>
      <c r="R2295" s="714"/>
      <c r="S2295" s="714"/>
      <c r="T2295" s="713"/>
      <c r="U2295" s="713"/>
      <c r="X2295" s="12"/>
      <c r="Y2295" s="152"/>
      <c r="Z2295" s="152"/>
      <c r="AA2295" s="152"/>
      <c r="AB2295" s="152"/>
      <c r="AC2295" s="152"/>
      <c r="AD2295" s="152"/>
      <c r="AE2295" s="152"/>
    </row>
    <row r="2297" spans="1:31" ht="30" customHeight="1">
      <c r="A2297" s="699" t="str">
        <f>$A$1</f>
        <v>●●チームバレーボール体力指数　レーダーチャート</v>
      </c>
      <c r="B2297" s="699"/>
      <c r="C2297" s="699"/>
      <c r="D2297" s="699"/>
      <c r="E2297" s="699"/>
      <c r="F2297" s="699"/>
      <c r="G2297" s="699"/>
      <c r="H2297" s="699"/>
      <c r="I2297" s="699"/>
      <c r="J2297" s="699"/>
      <c r="K2297" s="699"/>
      <c r="L2297" s="699"/>
      <c r="M2297" s="699"/>
      <c r="N2297" s="699"/>
      <c r="O2297" s="699"/>
      <c r="P2297" s="699"/>
      <c r="Q2297" s="699"/>
      <c r="R2297" s="699"/>
      <c r="S2297" s="699"/>
      <c r="T2297" s="699"/>
      <c r="U2297" s="699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408" t="s">
        <v>10</v>
      </c>
      <c r="B2298" s="695" t="str">
        <f>IF(表示変換!B62="","",表示変換!B62)</f>
        <v/>
      </c>
      <c r="C2298" s="695"/>
      <c r="D2298" s="9"/>
      <c r="E2298" s="408" t="s">
        <v>11</v>
      </c>
      <c r="F2298" s="696" t="str">
        <f>IF(表示変換!I62="","",表示変換!I62)</f>
        <v/>
      </c>
      <c r="G2298" s="696"/>
      <c r="H2298" s="409" t="s">
        <v>265</v>
      </c>
      <c r="I2298" s="14"/>
      <c r="J2298" s="409" t="s">
        <v>13</v>
      </c>
      <c r="K2298" s="696" t="str">
        <f>IF(表示変換!J62="","",表示変換!J62)</f>
        <v/>
      </c>
      <c r="L2298" s="696"/>
      <c r="M2298" s="408" t="s">
        <v>266</v>
      </c>
      <c r="N2298" s="6"/>
      <c r="O2298" s="695" t="s">
        <v>298</v>
      </c>
      <c r="P2298" s="695"/>
      <c r="Q2298" s="695" t="str">
        <f>IF(表示変換!H62="","",表示変換!H62)</f>
        <v/>
      </c>
      <c r="R2298" s="695"/>
      <c r="S2298" s="715" t="str">
        <f>IF(入力!$C$4="","",入力!$C$4)</f>
        <v>2016.01.01</v>
      </c>
      <c r="T2298" s="715"/>
      <c r="U2298" s="9" t="s">
        <v>98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03" t="s">
        <v>5</v>
      </c>
      <c r="B2300" s="706" t="s">
        <v>293</v>
      </c>
      <c r="C2300" s="700" t="s">
        <v>0</v>
      </c>
      <c r="D2300" s="693" t="s">
        <v>299</v>
      </c>
      <c r="E2300" s="694"/>
      <c r="F2300" s="693" t="s">
        <v>270</v>
      </c>
      <c r="G2300" s="694"/>
      <c r="H2300" s="693" t="s">
        <v>378</v>
      </c>
      <c r="I2300" s="694"/>
      <c r="J2300" s="693" t="s">
        <v>41</v>
      </c>
      <c r="K2300" s="694"/>
      <c r="L2300" s="697" t="s">
        <v>295</v>
      </c>
      <c r="M2300" s="698"/>
      <c r="N2300" s="697" t="s">
        <v>302</v>
      </c>
      <c r="O2300" s="698"/>
      <c r="P2300" s="697" t="s">
        <v>42</v>
      </c>
      <c r="Q2300" s="698"/>
      <c r="R2300" s="693" t="s">
        <v>46</v>
      </c>
      <c r="S2300" s="694"/>
      <c r="T2300" s="156" t="s">
        <v>1</v>
      </c>
      <c r="U2300" s="157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04"/>
      <c r="B2301" s="707"/>
      <c r="C2301" s="701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05"/>
      <c r="B2302" s="708"/>
      <c r="C2302" s="702"/>
      <c r="D2302" s="2" t="str">
        <f>IF(表示変換!$N$5="","",表示変換!$N$5)</f>
        <v>sec</v>
      </c>
      <c r="E2302" s="4" t="s">
        <v>274</v>
      </c>
      <c r="F2302" s="2" t="str">
        <f>IF(表示変換!$O$5="","",表示変換!$O$5)</f>
        <v>sec</v>
      </c>
      <c r="G2302" s="4" t="s">
        <v>274</v>
      </c>
      <c r="H2302" s="2" t="str">
        <f>IF(表示変換!$P$5="","",表示変換!$P$5)</f>
        <v>m</v>
      </c>
      <c r="I2302" s="4" t="s">
        <v>274</v>
      </c>
      <c r="J2302" s="2" t="str">
        <f>IF(表示変換!$Q$5="","",表示変換!$Q$5)</f>
        <v>m</v>
      </c>
      <c r="K2302" s="4" t="s">
        <v>274</v>
      </c>
      <c r="L2302" s="2" t="str">
        <f>IF(表示変換!$R$5="","",表示変換!$R$5)</f>
        <v>cm</v>
      </c>
      <c r="M2302" s="4" t="s">
        <v>274</v>
      </c>
      <c r="N2302" s="2" t="str">
        <f>IF(表示変換!$S$5="","",表示変換!$S$5)</f>
        <v>m</v>
      </c>
      <c r="O2302" s="4" t="s">
        <v>7</v>
      </c>
      <c r="P2302" s="2" t="str">
        <f>IF(表示変換!$T$5="","",表示変換!$T$5)</f>
        <v>回</v>
      </c>
      <c r="Q2302" s="4" t="s">
        <v>274</v>
      </c>
      <c r="R2302" s="2" t="str">
        <f>IF(表示変換!$U$5="","",表示変換!$U$5)</f>
        <v>m</v>
      </c>
      <c r="S2302" s="4" t="s">
        <v>274</v>
      </c>
      <c r="T2302" s="2" t="s">
        <v>277</v>
      </c>
      <c r="U2302" s="5" t="s">
        <v>278</v>
      </c>
      <c r="X2302" s="26" t="s">
        <v>289</v>
      </c>
      <c r="Y2302" s="26" t="s">
        <v>290</v>
      </c>
      <c r="Z2302" s="26" t="s">
        <v>211</v>
      </c>
      <c r="AA2302" s="26" t="s">
        <v>28</v>
      </c>
      <c r="AB2302" s="26" t="s">
        <v>279</v>
      </c>
      <c r="AC2302" s="26" t="s">
        <v>280</v>
      </c>
      <c r="AD2302" s="26" t="s">
        <v>281</v>
      </c>
      <c r="AE2302" s="11" t="s">
        <v>292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71"/>
      <c r="B2304" s="72"/>
      <c r="C2304" s="73"/>
      <c r="D2304" s="74"/>
      <c r="E2304" s="75"/>
      <c r="F2304" s="76"/>
      <c r="G2304" s="77"/>
      <c r="H2304" s="78"/>
      <c r="I2304" s="75"/>
      <c r="J2304" s="76"/>
      <c r="K2304" s="77"/>
      <c r="L2304" s="74"/>
      <c r="M2304" s="75"/>
      <c r="N2304" s="76"/>
      <c r="O2304" s="77"/>
      <c r="P2304" s="74"/>
      <c r="Q2304" s="75"/>
      <c r="R2304" s="72"/>
      <c r="S2304" s="77"/>
      <c r="T2304" s="78"/>
      <c r="U2304" s="77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9"/>
      <c r="B2305" s="72"/>
      <c r="C2305" s="77"/>
      <c r="D2305" s="76"/>
      <c r="E2305" s="77"/>
      <c r="F2305" s="76"/>
      <c r="G2305" s="77"/>
      <c r="H2305" s="72"/>
      <c r="I2305" s="77"/>
      <c r="J2305" s="76"/>
      <c r="K2305" s="77"/>
      <c r="L2305" s="76"/>
      <c r="M2305" s="77"/>
      <c r="N2305" s="76"/>
      <c r="O2305" s="77"/>
      <c r="P2305" s="76"/>
      <c r="Q2305" s="77"/>
      <c r="R2305" s="72"/>
      <c r="S2305" s="77"/>
      <c r="T2305" s="72"/>
      <c r="U2305" s="77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9"/>
      <c r="B2306" s="80"/>
      <c r="C2306" s="81"/>
      <c r="D2306" s="76"/>
      <c r="E2306" s="75"/>
      <c r="F2306" s="76"/>
      <c r="G2306" s="77"/>
      <c r="H2306" s="78"/>
      <c r="I2306" s="75"/>
      <c r="J2306" s="76"/>
      <c r="K2306" s="77"/>
      <c r="L2306" s="74"/>
      <c r="M2306" s="75"/>
      <c r="N2306" s="76"/>
      <c r="O2306" s="77"/>
      <c r="P2306" s="74"/>
      <c r="Q2306" s="75"/>
      <c r="R2306" s="72"/>
      <c r="S2306" s="77"/>
      <c r="T2306" s="78"/>
      <c r="U2306" s="77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71"/>
      <c r="B2307" s="72"/>
      <c r="C2307" s="73"/>
      <c r="D2307" s="74"/>
      <c r="E2307" s="75"/>
      <c r="F2307" s="76"/>
      <c r="G2307" s="77"/>
      <c r="H2307" s="78"/>
      <c r="I2307" s="75"/>
      <c r="J2307" s="76"/>
      <c r="K2307" s="77"/>
      <c r="L2307" s="74"/>
      <c r="M2307" s="75"/>
      <c r="N2307" s="76"/>
      <c r="O2307" s="77"/>
      <c r="P2307" s="74"/>
      <c r="Q2307" s="75"/>
      <c r="R2307" s="72"/>
      <c r="S2307" s="77"/>
      <c r="T2307" s="78"/>
      <c r="U2307" s="77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9"/>
      <c r="B2308" s="72"/>
      <c r="C2308" s="77"/>
      <c r="D2308" s="76"/>
      <c r="E2308" s="77"/>
      <c r="F2308" s="76"/>
      <c r="G2308" s="77"/>
      <c r="H2308" s="72"/>
      <c r="I2308" s="77"/>
      <c r="J2308" s="76"/>
      <c r="K2308" s="77"/>
      <c r="L2308" s="76"/>
      <c r="M2308" s="77"/>
      <c r="N2308" s="76"/>
      <c r="O2308" s="77"/>
      <c r="P2308" s="76"/>
      <c r="Q2308" s="77"/>
      <c r="R2308" s="72"/>
      <c r="S2308" s="77"/>
      <c r="T2308" s="72"/>
      <c r="U2308" s="77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79"/>
      <c r="B2309" s="80"/>
      <c r="C2309" s="81"/>
      <c r="D2309" s="76"/>
      <c r="E2309" s="75"/>
      <c r="F2309" s="76"/>
      <c r="G2309" s="77"/>
      <c r="H2309" s="78"/>
      <c r="I2309" s="75"/>
      <c r="J2309" s="76"/>
      <c r="K2309" s="77"/>
      <c r="L2309" s="74"/>
      <c r="M2309" s="75"/>
      <c r="N2309" s="76"/>
      <c r="O2309" s="77"/>
      <c r="P2309" s="74"/>
      <c r="Q2309" s="75"/>
      <c r="R2309" s="72"/>
      <c r="S2309" s="77"/>
      <c r="T2309" s="78"/>
      <c r="U2309" s="77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71"/>
      <c r="B2310" s="72"/>
      <c r="C2310" s="73"/>
      <c r="D2310" s="74"/>
      <c r="E2310" s="75"/>
      <c r="F2310" s="76"/>
      <c r="G2310" s="77"/>
      <c r="H2310" s="78"/>
      <c r="I2310" s="75"/>
      <c r="J2310" s="76"/>
      <c r="K2310" s="77"/>
      <c r="L2310" s="74"/>
      <c r="M2310" s="75"/>
      <c r="N2310" s="76"/>
      <c r="O2310" s="77"/>
      <c r="P2310" s="74"/>
      <c r="Q2310" s="75"/>
      <c r="R2310" s="72"/>
      <c r="S2310" s="77"/>
      <c r="T2310" s="78"/>
      <c r="U2310" s="77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79"/>
      <c r="B2311" s="80"/>
      <c r="C2311" s="81"/>
      <c r="D2311" s="76"/>
      <c r="E2311" s="75"/>
      <c r="F2311" s="76"/>
      <c r="G2311" s="77"/>
      <c r="H2311" s="78"/>
      <c r="I2311" s="75"/>
      <c r="J2311" s="76"/>
      <c r="K2311" s="77"/>
      <c r="L2311" s="74"/>
      <c r="M2311" s="75"/>
      <c r="N2311" s="76"/>
      <c r="O2311" s="77"/>
      <c r="P2311" s="74"/>
      <c r="Q2311" s="75"/>
      <c r="R2311" s="72"/>
      <c r="S2311" s="77"/>
      <c r="T2311" s="78"/>
      <c r="U2311" s="77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71"/>
      <c r="B2312" s="72"/>
      <c r="C2312" s="73"/>
      <c r="D2312" s="74"/>
      <c r="E2312" s="75"/>
      <c r="F2312" s="76"/>
      <c r="G2312" s="77"/>
      <c r="H2312" s="78"/>
      <c r="I2312" s="75"/>
      <c r="J2312" s="76"/>
      <c r="K2312" s="77"/>
      <c r="L2312" s="74"/>
      <c r="M2312" s="75"/>
      <c r="N2312" s="76"/>
      <c r="O2312" s="77"/>
      <c r="P2312" s="74"/>
      <c r="Q2312" s="75"/>
      <c r="R2312" s="72"/>
      <c r="S2312" s="77"/>
      <c r="T2312" s="78"/>
      <c r="U2312" s="77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24</v>
      </c>
      <c r="Y2316" s="12" t="s">
        <v>283</v>
      </c>
      <c r="Z2316" s="12" t="s">
        <v>25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5" t="s">
        <v>363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64" t="str">
        <f>IF(全体項目一覧_60!AN150="","",全体項目一覧_60!AN150)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686"/>
      <c r="B2334" s="687"/>
      <c r="C2334" s="687"/>
      <c r="D2334" s="687"/>
      <c r="E2334" s="687"/>
      <c r="F2334" s="687"/>
      <c r="G2334" s="687"/>
      <c r="H2334" s="687"/>
      <c r="I2334" s="687"/>
      <c r="J2334" s="687"/>
      <c r="K2334" s="688"/>
      <c r="L2334" s="12" t="s">
        <v>20</v>
      </c>
      <c r="M2334" s="709" t="s">
        <v>18</v>
      </c>
      <c r="N2334" s="709"/>
      <c r="O2334" s="709"/>
      <c r="P2334" s="709"/>
      <c r="Q2334" s="709"/>
      <c r="R2334" s="709"/>
      <c r="S2334" s="709"/>
      <c r="T2334" s="710" t="str">
        <f>$X$34</f>
        <v>バレーボール指数</v>
      </c>
      <c r="U2334" s="710"/>
      <c r="X2334" s="12"/>
      <c r="Y2334" s="150"/>
      <c r="Z2334" s="150"/>
      <c r="AA2334" s="150"/>
      <c r="AB2334" s="150"/>
      <c r="AC2334" s="150"/>
      <c r="AD2334" s="150"/>
      <c r="AE2334" s="150"/>
    </row>
    <row r="2335" spans="1:31">
      <c r="A2335" s="689"/>
      <c r="B2335" s="690"/>
      <c r="C2335" s="690"/>
      <c r="D2335" s="690"/>
      <c r="E2335" s="690"/>
      <c r="F2335" s="690"/>
      <c r="G2335" s="690"/>
      <c r="H2335" s="690"/>
      <c r="I2335" s="690"/>
      <c r="J2335" s="690"/>
      <c r="K2335" s="691"/>
      <c r="L2335" s="12" t="s">
        <v>20</v>
      </c>
      <c r="M2335" s="711" t="s">
        <v>19</v>
      </c>
      <c r="N2335" s="711"/>
      <c r="O2335" s="711"/>
      <c r="P2335" s="711"/>
      <c r="Q2335" s="711"/>
      <c r="R2335" s="711"/>
      <c r="S2335" s="711"/>
      <c r="T2335" s="712" t="str">
        <f>X2331</f>
        <v/>
      </c>
      <c r="U2335" s="713"/>
      <c r="X2335" s="12"/>
      <c r="Y2335" s="151"/>
      <c r="Z2335" s="151"/>
      <c r="AA2335" s="151"/>
      <c r="AB2335" s="151"/>
      <c r="AC2335" s="151"/>
      <c r="AD2335" s="151"/>
      <c r="AE2335" s="151"/>
    </row>
    <row r="2336" spans="1:31" ht="14.25">
      <c r="A2336" s="692" t="str">
        <f>$A$40</f>
        <v>フォーマット作成者　：　Komuro Consulting Group　小室匡史</v>
      </c>
      <c r="B2336" s="692"/>
      <c r="C2336" s="692"/>
      <c r="D2336" s="692"/>
      <c r="E2336" s="692"/>
      <c r="F2336" s="692"/>
      <c r="G2336" s="692"/>
      <c r="H2336" s="692"/>
      <c r="I2336" s="692"/>
      <c r="J2336" s="692"/>
      <c r="K2336" s="692"/>
      <c r="L2336" s="421" t="s">
        <v>20</v>
      </c>
      <c r="M2336" s="714" t="s">
        <v>104</v>
      </c>
      <c r="N2336" s="714"/>
      <c r="O2336" s="714"/>
      <c r="P2336" s="714"/>
      <c r="Q2336" s="714"/>
      <c r="R2336" s="714"/>
      <c r="S2336" s="714"/>
      <c r="T2336" s="713"/>
      <c r="U2336" s="713"/>
      <c r="X2336" s="12"/>
      <c r="Y2336" s="152"/>
      <c r="Z2336" s="152"/>
      <c r="AA2336" s="152"/>
      <c r="AB2336" s="152"/>
      <c r="AC2336" s="152"/>
      <c r="AD2336" s="152"/>
      <c r="AE2336" s="152"/>
    </row>
    <row r="2338" spans="1:31" ht="30" customHeight="1">
      <c r="A2338" s="699" t="str">
        <f>$A$1</f>
        <v>●●チームバレーボール体力指数　レーダーチャート</v>
      </c>
      <c r="B2338" s="699"/>
      <c r="C2338" s="699"/>
      <c r="D2338" s="699"/>
      <c r="E2338" s="699"/>
      <c r="F2338" s="699"/>
      <c r="G2338" s="699"/>
      <c r="H2338" s="699"/>
      <c r="I2338" s="699"/>
      <c r="J2338" s="699"/>
      <c r="K2338" s="699"/>
      <c r="L2338" s="699"/>
      <c r="M2338" s="699"/>
      <c r="N2338" s="699"/>
      <c r="O2338" s="699"/>
      <c r="P2338" s="699"/>
      <c r="Q2338" s="699"/>
      <c r="R2338" s="699"/>
      <c r="S2338" s="699"/>
      <c r="T2338" s="699"/>
      <c r="U2338" s="699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408" t="s">
        <v>10</v>
      </c>
      <c r="B2339" s="695" t="str">
        <f>IF(表示変換!B63="","",表示変換!B63)</f>
        <v/>
      </c>
      <c r="C2339" s="695"/>
      <c r="D2339" s="9"/>
      <c r="E2339" s="408" t="s">
        <v>11</v>
      </c>
      <c r="F2339" s="696" t="str">
        <f>IF(表示変換!I63="","",表示変換!I63)</f>
        <v/>
      </c>
      <c r="G2339" s="696"/>
      <c r="H2339" s="409" t="s">
        <v>265</v>
      </c>
      <c r="I2339" s="14"/>
      <c r="J2339" s="409" t="s">
        <v>13</v>
      </c>
      <c r="K2339" s="696" t="str">
        <f>IF(表示変換!J63="","",表示変換!J63)</f>
        <v/>
      </c>
      <c r="L2339" s="696"/>
      <c r="M2339" s="408" t="s">
        <v>266</v>
      </c>
      <c r="N2339" s="6"/>
      <c r="O2339" s="695" t="s">
        <v>298</v>
      </c>
      <c r="P2339" s="695"/>
      <c r="Q2339" s="695" t="str">
        <f>IF(表示変換!H63="","",表示変換!H63)</f>
        <v/>
      </c>
      <c r="R2339" s="695"/>
      <c r="S2339" s="715" t="str">
        <f>IF(入力!$C$4="","",入力!$C$4)</f>
        <v>2016.01.01</v>
      </c>
      <c r="T2339" s="715"/>
      <c r="U2339" s="9" t="s">
        <v>98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03" t="s">
        <v>5</v>
      </c>
      <c r="B2341" s="706" t="s">
        <v>293</v>
      </c>
      <c r="C2341" s="700" t="s">
        <v>0</v>
      </c>
      <c r="D2341" s="693" t="s">
        <v>308</v>
      </c>
      <c r="E2341" s="694"/>
      <c r="F2341" s="693" t="s">
        <v>270</v>
      </c>
      <c r="G2341" s="694"/>
      <c r="H2341" s="693" t="s">
        <v>378</v>
      </c>
      <c r="I2341" s="694"/>
      <c r="J2341" s="693" t="s">
        <v>41</v>
      </c>
      <c r="K2341" s="694"/>
      <c r="L2341" s="697" t="s">
        <v>295</v>
      </c>
      <c r="M2341" s="698"/>
      <c r="N2341" s="697" t="s">
        <v>59</v>
      </c>
      <c r="O2341" s="698"/>
      <c r="P2341" s="697" t="s">
        <v>42</v>
      </c>
      <c r="Q2341" s="698"/>
      <c r="R2341" s="693" t="s">
        <v>273</v>
      </c>
      <c r="S2341" s="694"/>
      <c r="T2341" s="156" t="s">
        <v>1</v>
      </c>
      <c r="U2341" s="157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04"/>
      <c r="B2342" s="707"/>
      <c r="C2342" s="701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05"/>
      <c r="B2343" s="708"/>
      <c r="C2343" s="702"/>
      <c r="D2343" s="2" t="str">
        <f>IF(表示変換!$N$5="","",表示変換!$N$5)</f>
        <v>sec</v>
      </c>
      <c r="E2343" s="4" t="s">
        <v>274</v>
      </c>
      <c r="F2343" s="2" t="str">
        <f>IF(表示変換!$O$5="","",表示変換!$O$5)</f>
        <v>sec</v>
      </c>
      <c r="G2343" s="4" t="s">
        <v>274</v>
      </c>
      <c r="H2343" s="2" t="str">
        <f>IF(表示変換!$P$5="","",表示変換!$P$5)</f>
        <v>m</v>
      </c>
      <c r="I2343" s="4" t="s">
        <v>274</v>
      </c>
      <c r="J2343" s="2" t="str">
        <f>IF(表示変換!$Q$5="","",表示変換!$Q$5)</f>
        <v>m</v>
      </c>
      <c r="K2343" s="4" t="s">
        <v>274</v>
      </c>
      <c r="L2343" s="2" t="str">
        <f>IF(表示変換!$R$5="","",表示変換!$R$5)</f>
        <v>cm</v>
      </c>
      <c r="M2343" s="4" t="s">
        <v>274</v>
      </c>
      <c r="N2343" s="2" t="str">
        <f>IF(表示変換!$S$5="","",表示変換!$S$5)</f>
        <v>m</v>
      </c>
      <c r="O2343" s="4" t="s">
        <v>274</v>
      </c>
      <c r="P2343" s="2" t="str">
        <f>IF(表示変換!$T$5="","",表示変換!$T$5)</f>
        <v>回</v>
      </c>
      <c r="Q2343" s="4" t="s">
        <v>274</v>
      </c>
      <c r="R2343" s="2" t="str">
        <f>IF(表示変換!$U$5="","",表示変換!$U$5)</f>
        <v>m</v>
      </c>
      <c r="S2343" s="4" t="s">
        <v>274</v>
      </c>
      <c r="T2343" s="2" t="s">
        <v>277</v>
      </c>
      <c r="U2343" s="5" t="s">
        <v>278</v>
      </c>
      <c r="X2343" s="26" t="s">
        <v>289</v>
      </c>
      <c r="Y2343" s="26" t="s">
        <v>290</v>
      </c>
      <c r="Z2343" s="26" t="s">
        <v>211</v>
      </c>
      <c r="AA2343" s="26" t="s">
        <v>28</v>
      </c>
      <c r="AB2343" s="26" t="s">
        <v>279</v>
      </c>
      <c r="AC2343" s="26" t="s">
        <v>280</v>
      </c>
      <c r="AD2343" s="26" t="s">
        <v>281</v>
      </c>
      <c r="AE2343" s="11" t="s">
        <v>292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71"/>
      <c r="B2345" s="72"/>
      <c r="C2345" s="73"/>
      <c r="D2345" s="74"/>
      <c r="E2345" s="75"/>
      <c r="F2345" s="76"/>
      <c r="G2345" s="77"/>
      <c r="H2345" s="78"/>
      <c r="I2345" s="75"/>
      <c r="J2345" s="76"/>
      <c r="K2345" s="77"/>
      <c r="L2345" s="74"/>
      <c r="M2345" s="75"/>
      <c r="N2345" s="76"/>
      <c r="O2345" s="77"/>
      <c r="P2345" s="74"/>
      <c r="Q2345" s="75"/>
      <c r="R2345" s="72"/>
      <c r="S2345" s="77"/>
      <c r="T2345" s="78"/>
      <c r="U2345" s="77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9"/>
      <c r="B2346" s="72"/>
      <c r="C2346" s="77"/>
      <c r="D2346" s="76"/>
      <c r="E2346" s="77"/>
      <c r="F2346" s="76"/>
      <c r="G2346" s="77"/>
      <c r="H2346" s="72"/>
      <c r="I2346" s="77"/>
      <c r="J2346" s="76"/>
      <c r="K2346" s="77"/>
      <c r="L2346" s="76"/>
      <c r="M2346" s="77"/>
      <c r="N2346" s="76"/>
      <c r="O2346" s="77"/>
      <c r="P2346" s="76"/>
      <c r="Q2346" s="77"/>
      <c r="R2346" s="72"/>
      <c r="S2346" s="77"/>
      <c r="T2346" s="72"/>
      <c r="U2346" s="77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9"/>
      <c r="B2347" s="80"/>
      <c r="C2347" s="81"/>
      <c r="D2347" s="76"/>
      <c r="E2347" s="75"/>
      <c r="F2347" s="76"/>
      <c r="G2347" s="77"/>
      <c r="H2347" s="78"/>
      <c r="I2347" s="75"/>
      <c r="J2347" s="76"/>
      <c r="K2347" s="77"/>
      <c r="L2347" s="74"/>
      <c r="M2347" s="75"/>
      <c r="N2347" s="76"/>
      <c r="O2347" s="77"/>
      <c r="P2347" s="74"/>
      <c r="Q2347" s="75"/>
      <c r="R2347" s="72"/>
      <c r="S2347" s="77"/>
      <c r="T2347" s="78"/>
      <c r="U2347" s="77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71"/>
      <c r="B2348" s="72"/>
      <c r="C2348" s="73"/>
      <c r="D2348" s="74"/>
      <c r="E2348" s="75"/>
      <c r="F2348" s="76"/>
      <c r="G2348" s="77"/>
      <c r="H2348" s="78"/>
      <c r="I2348" s="75"/>
      <c r="J2348" s="76"/>
      <c r="K2348" s="77"/>
      <c r="L2348" s="74"/>
      <c r="M2348" s="75"/>
      <c r="N2348" s="76"/>
      <c r="O2348" s="77"/>
      <c r="P2348" s="74"/>
      <c r="Q2348" s="75"/>
      <c r="R2348" s="72"/>
      <c r="S2348" s="77"/>
      <c r="T2348" s="78"/>
      <c r="U2348" s="77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9"/>
      <c r="B2349" s="72"/>
      <c r="C2349" s="77"/>
      <c r="D2349" s="76"/>
      <c r="E2349" s="77"/>
      <c r="F2349" s="76"/>
      <c r="G2349" s="77"/>
      <c r="H2349" s="72"/>
      <c r="I2349" s="77"/>
      <c r="J2349" s="76"/>
      <c r="K2349" s="77"/>
      <c r="L2349" s="76"/>
      <c r="M2349" s="77"/>
      <c r="N2349" s="76"/>
      <c r="O2349" s="77"/>
      <c r="P2349" s="76"/>
      <c r="Q2349" s="77"/>
      <c r="R2349" s="72"/>
      <c r="S2349" s="77"/>
      <c r="T2349" s="72"/>
      <c r="U2349" s="77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79"/>
      <c r="B2350" s="80"/>
      <c r="C2350" s="81"/>
      <c r="D2350" s="76"/>
      <c r="E2350" s="75"/>
      <c r="F2350" s="76"/>
      <c r="G2350" s="77"/>
      <c r="H2350" s="78"/>
      <c r="I2350" s="75"/>
      <c r="J2350" s="76"/>
      <c r="K2350" s="77"/>
      <c r="L2350" s="74"/>
      <c r="M2350" s="75"/>
      <c r="N2350" s="76"/>
      <c r="O2350" s="77"/>
      <c r="P2350" s="74"/>
      <c r="Q2350" s="75"/>
      <c r="R2350" s="72"/>
      <c r="S2350" s="77"/>
      <c r="T2350" s="78"/>
      <c r="U2350" s="77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71"/>
      <c r="B2351" s="72"/>
      <c r="C2351" s="73"/>
      <c r="D2351" s="74"/>
      <c r="E2351" s="75"/>
      <c r="F2351" s="76"/>
      <c r="G2351" s="77"/>
      <c r="H2351" s="78"/>
      <c r="I2351" s="75"/>
      <c r="J2351" s="76"/>
      <c r="K2351" s="77"/>
      <c r="L2351" s="74"/>
      <c r="M2351" s="75"/>
      <c r="N2351" s="76"/>
      <c r="O2351" s="77"/>
      <c r="P2351" s="74"/>
      <c r="Q2351" s="75"/>
      <c r="R2351" s="72"/>
      <c r="S2351" s="77"/>
      <c r="T2351" s="78"/>
      <c r="U2351" s="77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79"/>
      <c r="B2352" s="80"/>
      <c r="C2352" s="81"/>
      <c r="D2352" s="76"/>
      <c r="E2352" s="75"/>
      <c r="F2352" s="76"/>
      <c r="G2352" s="77"/>
      <c r="H2352" s="78"/>
      <c r="I2352" s="75"/>
      <c r="J2352" s="76"/>
      <c r="K2352" s="77"/>
      <c r="L2352" s="74"/>
      <c r="M2352" s="75"/>
      <c r="N2352" s="76"/>
      <c r="O2352" s="77"/>
      <c r="P2352" s="74"/>
      <c r="Q2352" s="75"/>
      <c r="R2352" s="72"/>
      <c r="S2352" s="77"/>
      <c r="T2352" s="78"/>
      <c r="U2352" s="77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71"/>
      <c r="B2353" s="72"/>
      <c r="C2353" s="73"/>
      <c r="D2353" s="74"/>
      <c r="E2353" s="75"/>
      <c r="F2353" s="76"/>
      <c r="G2353" s="77"/>
      <c r="H2353" s="78"/>
      <c r="I2353" s="75"/>
      <c r="J2353" s="76"/>
      <c r="K2353" s="77"/>
      <c r="L2353" s="74"/>
      <c r="M2353" s="75"/>
      <c r="N2353" s="76"/>
      <c r="O2353" s="77"/>
      <c r="P2353" s="74"/>
      <c r="Q2353" s="75"/>
      <c r="R2353" s="72"/>
      <c r="S2353" s="77"/>
      <c r="T2353" s="78"/>
      <c r="U2353" s="77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24</v>
      </c>
      <c r="Y2357" s="12" t="s">
        <v>283</v>
      </c>
      <c r="Z2357" s="12" t="s">
        <v>25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5" t="s">
        <v>363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64" t="str">
        <f>IF(全体項目一覧_60!AN151="","",全体項目一覧_60!AN151)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686"/>
      <c r="B2375" s="687"/>
      <c r="C2375" s="687"/>
      <c r="D2375" s="687"/>
      <c r="E2375" s="687"/>
      <c r="F2375" s="687"/>
      <c r="G2375" s="687"/>
      <c r="H2375" s="687"/>
      <c r="I2375" s="687"/>
      <c r="J2375" s="687"/>
      <c r="K2375" s="688"/>
      <c r="L2375" s="12" t="s">
        <v>20</v>
      </c>
      <c r="M2375" s="709" t="s">
        <v>18</v>
      </c>
      <c r="N2375" s="709"/>
      <c r="O2375" s="709"/>
      <c r="P2375" s="709"/>
      <c r="Q2375" s="709"/>
      <c r="R2375" s="709"/>
      <c r="S2375" s="709"/>
      <c r="T2375" s="710" t="str">
        <f>$X$34</f>
        <v>バレーボール指数</v>
      </c>
      <c r="U2375" s="710"/>
      <c r="X2375" s="12"/>
      <c r="Y2375" s="150"/>
      <c r="Z2375" s="150"/>
      <c r="AA2375" s="150"/>
      <c r="AB2375" s="150"/>
      <c r="AC2375" s="150"/>
      <c r="AD2375" s="150"/>
      <c r="AE2375" s="150"/>
    </row>
    <row r="2376" spans="1:31">
      <c r="A2376" s="689"/>
      <c r="B2376" s="690"/>
      <c r="C2376" s="690"/>
      <c r="D2376" s="690"/>
      <c r="E2376" s="690"/>
      <c r="F2376" s="690"/>
      <c r="G2376" s="690"/>
      <c r="H2376" s="690"/>
      <c r="I2376" s="690"/>
      <c r="J2376" s="690"/>
      <c r="K2376" s="691"/>
      <c r="L2376" s="12" t="s">
        <v>20</v>
      </c>
      <c r="M2376" s="711" t="s">
        <v>19</v>
      </c>
      <c r="N2376" s="711"/>
      <c r="O2376" s="711"/>
      <c r="P2376" s="711"/>
      <c r="Q2376" s="711"/>
      <c r="R2376" s="711"/>
      <c r="S2376" s="711"/>
      <c r="T2376" s="712" t="str">
        <f>X2372</f>
        <v/>
      </c>
      <c r="U2376" s="713"/>
      <c r="X2376" s="12"/>
      <c r="Y2376" s="151"/>
      <c r="Z2376" s="151"/>
      <c r="AA2376" s="151"/>
      <c r="AB2376" s="151"/>
      <c r="AC2376" s="151"/>
      <c r="AD2376" s="151"/>
      <c r="AE2376" s="151"/>
    </row>
    <row r="2377" spans="1:31" ht="14.25">
      <c r="A2377" s="692" t="str">
        <f>$A$40</f>
        <v>フォーマット作成者　：　Komuro Consulting Group　小室匡史</v>
      </c>
      <c r="B2377" s="692"/>
      <c r="C2377" s="692"/>
      <c r="D2377" s="692"/>
      <c r="E2377" s="692"/>
      <c r="F2377" s="692"/>
      <c r="G2377" s="692"/>
      <c r="H2377" s="692"/>
      <c r="I2377" s="692"/>
      <c r="J2377" s="692"/>
      <c r="K2377" s="692"/>
      <c r="L2377" s="421" t="s">
        <v>20</v>
      </c>
      <c r="M2377" s="714" t="s">
        <v>104</v>
      </c>
      <c r="N2377" s="714"/>
      <c r="O2377" s="714"/>
      <c r="P2377" s="714"/>
      <c r="Q2377" s="714"/>
      <c r="R2377" s="714"/>
      <c r="S2377" s="714"/>
      <c r="T2377" s="713"/>
      <c r="U2377" s="713"/>
      <c r="X2377" s="12"/>
      <c r="Y2377" s="152"/>
      <c r="Z2377" s="152"/>
      <c r="AA2377" s="152"/>
      <c r="AB2377" s="152"/>
      <c r="AC2377" s="152"/>
      <c r="AD2377" s="152"/>
      <c r="AE2377" s="152"/>
    </row>
    <row r="2379" spans="1:31" ht="30" customHeight="1">
      <c r="A2379" s="699" t="str">
        <f>$A$1</f>
        <v>●●チームバレーボール体力指数　レーダーチャート</v>
      </c>
      <c r="B2379" s="699"/>
      <c r="C2379" s="699"/>
      <c r="D2379" s="699"/>
      <c r="E2379" s="699"/>
      <c r="F2379" s="699"/>
      <c r="G2379" s="699"/>
      <c r="H2379" s="699"/>
      <c r="I2379" s="699"/>
      <c r="J2379" s="699"/>
      <c r="K2379" s="699"/>
      <c r="L2379" s="699"/>
      <c r="M2379" s="699"/>
      <c r="N2379" s="699"/>
      <c r="O2379" s="699"/>
      <c r="P2379" s="699"/>
      <c r="Q2379" s="699"/>
      <c r="R2379" s="699"/>
      <c r="S2379" s="699"/>
      <c r="T2379" s="699"/>
      <c r="U2379" s="699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408" t="s">
        <v>10</v>
      </c>
      <c r="B2380" s="695" t="str">
        <f>IF(表示変換!B64="","",表示変換!B64)</f>
        <v/>
      </c>
      <c r="C2380" s="695"/>
      <c r="D2380" s="9"/>
      <c r="E2380" s="408" t="s">
        <v>11</v>
      </c>
      <c r="F2380" s="696" t="str">
        <f>IF(表示変換!I64="","",表示変換!I64)</f>
        <v/>
      </c>
      <c r="G2380" s="696"/>
      <c r="H2380" s="409" t="s">
        <v>265</v>
      </c>
      <c r="I2380" s="14"/>
      <c r="J2380" s="409" t="s">
        <v>13</v>
      </c>
      <c r="K2380" s="696" t="str">
        <f>IF(表示変換!J64="","",表示変換!J64)</f>
        <v/>
      </c>
      <c r="L2380" s="696"/>
      <c r="M2380" s="408" t="s">
        <v>266</v>
      </c>
      <c r="N2380" s="6"/>
      <c r="O2380" s="695" t="s">
        <v>298</v>
      </c>
      <c r="P2380" s="695"/>
      <c r="Q2380" s="695" t="str">
        <f>IF(表示変換!H64="","",表示変換!H64)</f>
        <v/>
      </c>
      <c r="R2380" s="695"/>
      <c r="S2380" s="715" t="str">
        <f>IF(入力!$C$4="","",入力!$C$4)</f>
        <v>2016.01.01</v>
      </c>
      <c r="T2380" s="715"/>
      <c r="U2380" s="9" t="s">
        <v>98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03" t="s">
        <v>5</v>
      </c>
      <c r="B2382" s="706" t="s">
        <v>268</v>
      </c>
      <c r="C2382" s="700" t="s">
        <v>0</v>
      </c>
      <c r="D2382" s="693" t="s">
        <v>330</v>
      </c>
      <c r="E2382" s="694"/>
      <c r="F2382" s="693" t="s">
        <v>270</v>
      </c>
      <c r="G2382" s="694"/>
      <c r="H2382" s="693" t="s">
        <v>378</v>
      </c>
      <c r="I2382" s="694"/>
      <c r="J2382" s="693" t="s">
        <v>41</v>
      </c>
      <c r="K2382" s="694"/>
      <c r="L2382" s="697" t="s">
        <v>295</v>
      </c>
      <c r="M2382" s="698"/>
      <c r="N2382" s="697" t="s">
        <v>302</v>
      </c>
      <c r="O2382" s="698"/>
      <c r="P2382" s="697" t="s">
        <v>42</v>
      </c>
      <c r="Q2382" s="698"/>
      <c r="R2382" s="693" t="s">
        <v>331</v>
      </c>
      <c r="S2382" s="694"/>
      <c r="T2382" s="156" t="s">
        <v>1</v>
      </c>
      <c r="U2382" s="157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04"/>
      <c r="B2383" s="707"/>
      <c r="C2383" s="701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05"/>
      <c r="B2384" s="708"/>
      <c r="C2384" s="702"/>
      <c r="D2384" s="2" t="str">
        <f>IF(表示変換!$N$5="","",表示変換!$N$5)</f>
        <v>sec</v>
      </c>
      <c r="E2384" s="4" t="s">
        <v>274</v>
      </c>
      <c r="F2384" s="2" t="str">
        <f>IF(表示変換!$O$5="","",表示変換!$O$5)</f>
        <v>sec</v>
      </c>
      <c r="G2384" s="4" t="s">
        <v>274</v>
      </c>
      <c r="H2384" s="2" t="str">
        <f>IF(表示変換!$P$5="","",表示変換!$P$5)</f>
        <v>m</v>
      </c>
      <c r="I2384" s="4" t="s">
        <v>274</v>
      </c>
      <c r="J2384" s="2" t="str">
        <f>IF(表示変換!$Q$5="","",表示変換!$Q$5)</f>
        <v>m</v>
      </c>
      <c r="K2384" s="4" t="s">
        <v>274</v>
      </c>
      <c r="L2384" s="2" t="str">
        <f>IF(表示変換!$R$5="","",表示変換!$R$5)</f>
        <v>cm</v>
      </c>
      <c r="M2384" s="4" t="s">
        <v>274</v>
      </c>
      <c r="N2384" s="2" t="str">
        <f>IF(表示変換!$S$5="","",表示変換!$S$5)</f>
        <v>m</v>
      </c>
      <c r="O2384" s="4" t="s">
        <v>274</v>
      </c>
      <c r="P2384" s="2" t="str">
        <f>IF(表示変換!$T$5="","",表示変換!$T$5)</f>
        <v>回</v>
      </c>
      <c r="Q2384" s="4" t="s">
        <v>274</v>
      </c>
      <c r="R2384" s="2" t="str">
        <f>IF(表示変換!$U$5="","",表示変換!$U$5)</f>
        <v>m</v>
      </c>
      <c r="S2384" s="4" t="s">
        <v>274</v>
      </c>
      <c r="T2384" s="2" t="s">
        <v>277</v>
      </c>
      <c r="U2384" s="5" t="s">
        <v>278</v>
      </c>
      <c r="X2384" s="26" t="s">
        <v>289</v>
      </c>
      <c r="Y2384" s="26" t="s">
        <v>290</v>
      </c>
      <c r="Z2384" s="26" t="s">
        <v>211</v>
      </c>
      <c r="AA2384" s="26" t="s">
        <v>28</v>
      </c>
      <c r="AB2384" s="26" t="s">
        <v>279</v>
      </c>
      <c r="AC2384" s="26" t="s">
        <v>280</v>
      </c>
      <c r="AD2384" s="26" t="s">
        <v>281</v>
      </c>
      <c r="AE2384" s="11" t="s">
        <v>292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71"/>
      <c r="B2386" s="72"/>
      <c r="C2386" s="73"/>
      <c r="D2386" s="74"/>
      <c r="E2386" s="75"/>
      <c r="F2386" s="76"/>
      <c r="G2386" s="77"/>
      <c r="H2386" s="78"/>
      <c r="I2386" s="75"/>
      <c r="J2386" s="76"/>
      <c r="K2386" s="77"/>
      <c r="L2386" s="74"/>
      <c r="M2386" s="75"/>
      <c r="N2386" s="76"/>
      <c r="O2386" s="77"/>
      <c r="P2386" s="74"/>
      <c r="Q2386" s="75"/>
      <c r="R2386" s="72"/>
      <c r="S2386" s="77"/>
      <c r="T2386" s="78"/>
      <c r="U2386" s="77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9"/>
      <c r="B2387" s="72"/>
      <c r="C2387" s="77"/>
      <c r="D2387" s="76"/>
      <c r="E2387" s="77"/>
      <c r="F2387" s="76"/>
      <c r="G2387" s="77"/>
      <c r="H2387" s="72"/>
      <c r="I2387" s="77"/>
      <c r="J2387" s="76"/>
      <c r="K2387" s="77"/>
      <c r="L2387" s="76"/>
      <c r="M2387" s="77"/>
      <c r="N2387" s="76"/>
      <c r="O2387" s="77"/>
      <c r="P2387" s="76"/>
      <c r="Q2387" s="77"/>
      <c r="R2387" s="72"/>
      <c r="S2387" s="77"/>
      <c r="T2387" s="72"/>
      <c r="U2387" s="77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9"/>
      <c r="B2388" s="80"/>
      <c r="C2388" s="81"/>
      <c r="D2388" s="76"/>
      <c r="E2388" s="75"/>
      <c r="F2388" s="76"/>
      <c r="G2388" s="77"/>
      <c r="H2388" s="78"/>
      <c r="I2388" s="75"/>
      <c r="J2388" s="76"/>
      <c r="K2388" s="77"/>
      <c r="L2388" s="74"/>
      <c r="M2388" s="75"/>
      <c r="N2388" s="76"/>
      <c r="O2388" s="77"/>
      <c r="P2388" s="74"/>
      <c r="Q2388" s="75"/>
      <c r="R2388" s="72"/>
      <c r="S2388" s="77"/>
      <c r="T2388" s="78"/>
      <c r="U2388" s="77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71"/>
      <c r="B2389" s="72"/>
      <c r="C2389" s="73"/>
      <c r="D2389" s="74"/>
      <c r="E2389" s="75"/>
      <c r="F2389" s="76"/>
      <c r="G2389" s="77"/>
      <c r="H2389" s="78"/>
      <c r="I2389" s="75"/>
      <c r="J2389" s="76"/>
      <c r="K2389" s="77"/>
      <c r="L2389" s="74"/>
      <c r="M2389" s="75"/>
      <c r="N2389" s="76"/>
      <c r="O2389" s="77"/>
      <c r="P2389" s="74"/>
      <c r="Q2389" s="75"/>
      <c r="R2389" s="72"/>
      <c r="S2389" s="77"/>
      <c r="T2389" s="78"/>
      <c r="U2389" s="77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9"/>
      <c r="B2390" s="72"/>
      <c r="C2390" s="77"/>
      <c r="D2390" s="76"/>
      <c r="E2390" s="77"/>
      <c r="F2390" s="76"/>
      <c r="G2390" s="77"/>
      <c r="H2390" s="72"/>
      <c r="I2390" s="77"/>
      <c r="J2390" s="76"/>
      <c r="K2390" s="77"/>
      <c r="L2390" s="76"/>
      <c r="M2390" s="77"/>
      <c r="N2390" s="76"/>
      <c r="O2390" s="77"/>
      <c r="P2390" s="76"/>
      <c r="Q2390" s="77"/>
      <c r="R2390" s="72"/>
      <c r="S2390" s="77"/>
      <c r="T2390" s="72"/>
      <c r="U2390" s="77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79"/>
      <c r="B2391" s="80"/>
      <c r="C2391" s="81"/>
      <c r="D2391" s="76"/>
      <c r="E2391" s="75"/>
      <c r="F2391" s="76"/>
      <c r="G2391" s="77"/>
      <c r="H2391" s="78"/>
      <c r="I2391" s="75"/>
      <c r="J2391" s="76"/>
      <c r="K2391" s="77"/>
      <c r="L2391" s="74"/>
      <c r="M2391" s="75"/>
      <c r="N2391" s="76"/>
      <c r="O2391" s="77"/>
      <c r="P2391" s="74"/>
      <c r="Q2391" s="75"/>
      <c r="R2391" s="72"/>
      <c r="S2391" s="77"/>
      <c r="T2391" s="78"/>
      <c r="U2391" s="77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71"/>
      <c r="B2392" s="72"/>
      <c r="C2392" s="73"/>
      <c r="D2392" s="74"/>
      <c r="E2392" s="75"/>
      <c r="F2392" s="76"/>
      <c r="G2392" s="77"/>
      <c r="H2392" s="78"/>
      <c r="I2392" s="75"/>
      <c r="J2392" s="76"/>
      <c r="K2392" s="77"/>
      <c r="L2392" s="74"/>
      <c r="M2392" s="75"/>
      <c r="N2392" s="76"/>
      <c r="O2392" s="77"/>
      <c r="P2392" s="74"/>
      <c r="Q2392" s="75"/>
      <c r="R2392" s="72"/>
      <c r="S2392" s="77"/>
      <c r="T2392" s="78"/>
      <c r="U2392" s="77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79"/>
      <c r="B2393" s="80"/>
      <c r="C2393" s="81"/>
      <c r="D2393" s="76"/>
      <c r="E2393" s="75"/>
      <c r="F2393" s="76"/>
      <c r="G2393" s="77"/>
      <c r="H2393" s="78"/>
      <c r="I2393" s="75"/>
      <c r="J2393" s="76"/>
      <c r="K2393" s="77"/>
      <c r="L2393" s="74"/>
      <c r="M2393" s="75"/>
      <c r="N2393" s="76"/>
      <c r="O2393" s="77"/>
      <c r="P2393" s="74"/>
      <c r="Q2393" s="75"/>
      <c r="R2393" s="72"/>
      <c r="S2393" s="77"/>
      <c r="T2393" s="78"/>
      <c r="U2393" s="77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71"/>
      <c r="B2394" s="72"/>
      <c r="C2394" s="73"/>
      <c r="D2394" s="74"/>
      <c r="E2394" s="75"/>
      <c r="F2394" s="76"/>
      <c r="G2394" s="77"/>
      <c r="H2394" s="78"/>
      <c r="I2394" s="75"/>
      <c r="J2394" s="76"/>
      <c r="K2394" s="77"/>
      <c r="L2394" s="74"/>
      <c r="M2394" s="75"/>
      <c r="N2394" s="76"/>
      <c r="O2394" s="77"/>
      <c r="P2394" s="74"/>
      <c r="Q2394" s="75"/>
      <c r="R2394" s="72"/>
      <c r="S2394" s="77"/>
      <c r="T2394" s="78"/>
      <c r="U2394" s="77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24</v>
      </c>
      <c r="Y2398" s="12" t="s">
        <v>306</v>
      </c>
      <c r="Z2398" s="12" t="s">
        <v>25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5" t="s">
        <v>363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64" t="str">
        <f>IF(全体項目一覧_60!AN152="","",全体項目一覧_60!AN152)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686"/>
      <c r="B2416" s="687"/>
      <c r="C2416" s="687"/>
      <c r="D2416" s="687"/>
      <c r="E2416" s="687"/>
      <c r="F2416" s="687"/>
      <c r="G2416" s="687"/>
      <c r="H2416" s="687"/>
      <c r="I2416" s="687"/>
      <c r="J2416" s="687"/>
      <c r="K2416" s="688"/>
      <c r="L2416" s="12" t="s">
        <v>20</v>
      </c>
      <c r="M2416" s="709" t="s">
        <v>18</v>
      </c>
      <c r="N2416" s="709"/>
      <c r="O2416" s="709"/>
      <c r="P2416" s="709"/>
      <c r="Q2416" s="709"/>
      <c r="R2416" s="709"/>
      <c r="S2416" s="709"/>
      <c r="T2416" s="710" t="str">
        <f>$X$34</f>
        <v>バレーボール指数</v>
      </c>
      <c r="U2416" s="710"/>
      <c r="X2416" s="12"/>
      <c r="Y2416" s="150"/>
      <c r="Z2416" s="150"/>
      <c r="AA2416" s="150"/>
      <c r="AB2416" s="150"/>
      <c r="AC2416" s="150"/>
      <c r="AD2416" s="150"/>
      <c r="AE2416" s="150"/>
    </row>
    <row r="2417" spans="1:31">
      <c r="A2417" s="689"/>
      <c r="B2417" s="690"/>
      <c r="C2417" s="690"/>
      <c r="D2417" s="690"/>
      <c r="E2417" s="690"/>
      <c r="F2417" s="690"/>
      <c r="G2417" s="690"/>
      <c r="H2417" s="690"/>
      <c r="I2417" s="690"/>
      <c r="J2417" s="690"/>
      <c r="K2417" s="691"/>
      <c r="L2417" s="12" t="s">
        <v>20</v>
      </c>
      <c r="M2417" s="711" t="s">
        <v>19</v>
      </c>
      <c r="N2417" s="711"/>
      <c r="O2417" s="711"/>
      <c r="P2417" s="711"/>
      <c r="Q2417" s="711"/>
      <c r="R2417" s="711"/>
      <c r="S2417" s="711"/>
      <c r="T2417" s="712" t="str">
        <f>X2413</f>
        <v/>
      </c>
      <c r="U2417" s="713"/>
      <c r="X2417" s="12"/>
      <c r="Y2417" s="151"/>
      <c r="Z2417" s="151"/>
      <c r="AA2417" s="151"/>
      <c r="AB2417" s="151"/>
      <c r="AC2417" s="151"/>
      <c r="AD2417" s="151"/>
      <c r="AE2417" s="151"/>
    </row>
    <row r="2418" spans="1:31" ht="14.25">
      <c r="A2418" s="692" t="str">
        <f>$A$40</f>
        <v>フォーマット作成者　：　Komuro Consulting Group　小室匡史</v>
      </c>
      <c r="B2418" s="692"/>
      <c r="C2418" s="692"/>
      <c r="D2418" s="692"/>
      <c r="E2418" s="692"/>
      <c r="F2418" s="692"/>
      <c r="G2418" s="692"/>
      <c r="H2418" s="692"/>
      <c r="I2418" s="692"/>
      <c r="J2418" s="692"/>
      <c r="K2418" s="692"/>
      <c r="L2418" s="421" t="s">
        <v>20</v>
      </c>
      <c r="M2418" s="714" t="s">
        <v>104</v>
      </c>
      <c r="N2418" s="714"/>
      <c r="O2418" s="714"/>
      <c r="P2418" s="714"/>
      <c r="Q2418" s="714"/>
      <c r="R2418" s="714"/>
      <c r="S2418" s="714"/>
      <c r="T2418" s="713"/>
      <c r="U2418" s="713"/>
      <c r="X2418" s="12"/>
      <c r="Y2418" s="152"/>
      <c r="Z2418" s="152"/>
      <c r="AA2418" s="152"/>
      <c r="AB2418" s="152"/>
      <c r="AC2418" s="152"/>
      <c r="AD2418" s="152"/>
      <c r="AE2418" s="152"/>
    </row>
    <row r="2420" spans="1:31" ht="30" customHeight="1">
      <c r="A2420" s="699" t="str">
        <f>$A$1</f>
        <v>●●チームバレーボール体力指数　レーダーチャート</v>
      </c>
      <c r="B2420" s="699"/>
      <c r="C2420" s="699"/>
      <c r="D2420" s="699"/>
      <c r="E2420" s="699"/>
      <c r="F2420" s="699"/>
      <c r="G2420" s="699"/>
      <c r="H2420" s="699"/>
      <c r="I2420" s="699"/>
      <c r="J2420" s="699"/>
      <c r="K2420" s="699"/>
      <c r="L2420" s="699"/>
      <c r="M2420" s="699"/>
      <c r="N2420" s="699"/>
      <c r="O2420" s="699"/>
      <c r="P2420" s="699"/>
      <c r="Q2420" s="699"/>
      <c r="R2420" s="699"/>
      <c r="S2420" s="699"/>
      <c r="T2420" s="699"/>
      <c r="U2420" s="699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408" t="s">
        <v>10</v>
      </c>
      <c r="B2421" s="695" t="str">
        <f>IF(表示変換!B65="","",表示変換!B65)</f>
        <v/>
      </c>
      <c r="C2421" s="695"/>
      <c r="D2421" s="9"/>
      <c r="E2421" s="408" t="s">
        <v>11</v>
      </c>
      <c r="F2421" s="696" t="str">
        <f>IF(表示変換!I65="","",表示変換!I65)</f>
        <v/>
      </c>
      <c r="G2421" s="696"/>
      <c r="H2421" s="409" t="s">
        <v>265</v>
      </c>
      <c r="I2421" s="14"/>
      <c r="J2421" s="409" t="s">
        <v>13</v>
      </c>
      <c r="K2421" s="696" t="str">
        <f>IF(表示変換!J65="","",表示変換!J65)</f>
        <v/>
      </c>
      <c r="L2421" s="696"/>
      <c r="M2421" s="408" t="s">
        <v>266</v>
      </c>
      <c r="N2421" s="6"/>
      <c r="O2421" s="695" t="s">
        <v>298</v>
      </c>
      <c r="P2421" s="695"/>
      <c r="Q2421" s="695" t="str">
        <f>IF(表示変換!H65="","",表示変換!H65)</f>
        <v/>
      </c>
      <c r="R2421" s="695"/>
      <c r="S2421" s="715" t="str">
        <f>IF(入力!$C$4="","",入力!$C$4)</f>
        <v>2016.01.01</v>
      </c>
      <c r="T2421" s="715"/>
      <c r="U2421" s="9" t="s">
        <v>98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03" t="s">
        <v>5</v>
      </c>
      <c r="B2423" s="706" t="s">
        <v>293</v>
      </c>
      <c r="C2423" s="700" t="s">
        <v>0</v>
      </c>
      <c r="D2423" s="693" t="s">
        <v>299</v>
      </c>
      <c r="E2423" s="694"/>
      <c r="F2423" s="693" t="s">
        <v>309</v>
      </c>
      <c r="G2423" s="694"/>
      <c r="H2423" s="693" t="s">
        <v>378</v>
      </c>
      <c r="I2423" s="694"/>
      <c r="J2423" s="693" t="s">
        <v>41</v>
      </c>
      <c r="K2423" s="694"/>
      <c r="L2423" s="697" t="s">
        <v>271</v>
      </c>
      <c r="M2423" s="698"/>
      <c r="N2423" s="697" t="s">
        <v>302</v>
      </c>
      <c r="O2423" s="698"/>
      <c r="P2423" s="697" t="s">
        <v>42</v>
      </c>
      <c r="Q2423" s="698"/>
      <c r="R2423" s="693" t="s">
        <v>310</v>
      </c>
      <c r="S2423" s="694"/>
      <c r="T2423" s="156" t="s">
        <v>1</v>
      </c>
      <c r="U2423" s="157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04"/>
      <c r="B2424" s="707"/>
      <c r="C2424" s="701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05"/>
      <c r="B2425" s="708"/>
      <c r="C2425" s="702"/>
      <c r="D2425" s="2" t="str">
        <f>IF(表示変換!$N$5="","",表示変換!$N$5)</f>
        <v>sec</v>
      </c>
      <c r="E2425" s="4" t="s">
        <v>274</v>
      </c>
      <c r="F2425" s="2" t="str">
        <f>IF(表示変換!$O$5="","",表示変換!$O$5)</f>
        <v>sec</v>
      </c>
      <c r="G2425" s="4" t="s">
        <v>274</v>
      </c>
      <c r="H2425" s="2" t="str">
        <f>IF(表示変換!$P$5="","",表示変換!$P$5)</f>
        <v>m</v>
      </c>
      <c r="I2425" s="4" t="s">
        <v>274</v>
      </c>
      <c r="J2425" s="2" t="str">
        <f>IF(表示変換!$Q$5="","",表示変換!$Q$5)</f>
        <v>m</v>
      </c>
      <c r="K2425" s="4" t="s">
        <v>274</v>
      </c>
      <c r="L2425" s="2" t="str">
        <f>IF(表示変換!$R$5="","",表示変換!$R$5)</f>
        <v>cm</v>
      </c>
      <c r="M2425" s="4" t="s">
        <v>274</v>
      </c>
      <c r="N2425" s="2" t="str">
        <f>IF(表示変換!$S$5="","",表示変換!$S$5)</f>
        <v>m</v>
      </c>
      <c r="O2425" s="4" t="s">
        <v>274</v>
      </c>
      <c r="P2425" s="2" t="str">
        <f>IF(表示変換!$T$5="","",表示変換!$T$5)</f>
        <v>回</v>
      </c>
      <c r="Q2425" s="4" t="s">
        <v>274</v>
      </c>
      <c r="R2425" s="2" t="str">
        <f>IF(表示変換!$U$5="","",表示変換!$U$5)</f>
        <v>m</v>
      </c>
      <c r="S2425" s="4" t="s">
        <v>274</v>
      </c>
      <c r="T2425" s="2" t="s">
        <v>277</v>
      </c>
      <c r="U2425" s="5" t="s">
        <v>278</v>
      </c>
      <c r="X2425" s="26" t="s">
        <v>289</v>
      </c>
      <c r="Y2425" s="26" t="s">
        <v>290</v>
      </c>
      <c r="Z2425" s="26" t="s">
        <v>211</v>
      </c>
      <c r="AA2425" s="26" t="s">
        <v>28</v>
      </c>
      <c r="AB2425" s="26" t="s">
        <v>279</v>
      </c>
      <c r="AC2425" s="26" t="s">
        <v>280</v>
      </c>
      <c r="AD2425" s="26" t="s">
        <v>281</v>
      </c>
      <c r="AE2425" s="11" t="s">
        <v>292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71"/>
      <c r="B2427" s="72"/>
      <c r="C2427" s="73"/>
      <c r="D2427" s="74"/>
      <c r="E2427" s="75"/>
      <c r="F2427" s="76"/>
      <c r="G2427" s="77"/>
      <c r="H2427" s="78"/>
      <c r="I2427" s="75"/>
      <c r="J2427" s="76"/>
      <c r="K2427" s="77"/>
      <c r="L2427" s="74"/>
      <c r="M2427" s="75"/>
      <c r="N2427" s="76"/>
      <c r="O2427" s="77"/>
      <c r="P2427" s="74"/>
      <c r="Q2427" s="75"/>
      <c r="R2427" s="72"/>
      <c r="S2427" s="77"/>
      <c r="T2427" s="78"/>
      <c r="U2427" s="77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9"/>
      <c r="B2428" s="72"/>
      <c r="C2428" s="77"/>
      <c r="D2428" s="76"/>
      <c r="E2428" s="77"/>
      <c r="F2428" s="76"/>
      <c r="G2428" s="77"/>
      <c r="H2428" s="72"/>
      <c r="I2428" s="77"/>
      <c r="J2428" s="76"/>
      <c r="K2428" s="77"/>
      <c r="L2428" s="76"/>
      <c r="M2428" s="77"/>
      <c r="N2428" s="76"/>
      <c r="O2428" s="77"/>
      <c r="P2428" s="76"/>
      <c r="Q2428" s="77"/>
      <c r="R2428" s="72"/>
      <c r="S2428" s="77"/>
      <c r="T2428" s="72"/>
      <c r="U2428" s="77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9"/>
      <c r="B2429" s="80"/>
      <c r="C2429" s="81"/>
      <c r="D2429" s="76"/>
      <c r="E2429" s="75"/>
      <c r="F2429" s="76"/>
      <c r="G2429" s="77"/>
      <c r="H2429" s="78"/>
      <c r="I2429" s="75"/>
      <c r="J2429" s="76"/>
      <c r="K2429" s="77"/>
      <c r="L2429" s="74"/>
      <c r="M2429" s="75"/>
      <c r="N2429" s="76"/>
      <c r="O2429" s="77"/>
      <c r="P2429" s="74"/>
      <c r="Q2429" s="75"/>
      <c r="R2429" s="72"/>
      <c r="S2429" s="77"/>
      <c r="T2429" s="78"/>
      <c r="U2429" s="77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71"/>
      <c r="B2430" s="72"/>
      <c r="C2430" s="73"/>
      <c r="D2430" s="74"/>
      <c r="E2430" s="75"/>
      <c r="F2430" s="76"/>
      <c r="G2430" s="77"/>
      <c r="H2430" s="78"/>
      <c r="I2430" s="75"/>
      <c r="J2430" s="76"/>
      <c r="K2430" s="77"/>
      <c r="L2430" s="74"/>
      <c r="M2430" s="75"/>
      <c r="N2430" s="76"/>
      <c r="O2430" s="77"/>
      <c r="P2430" s="74"/>
      <c r="Q2430" s="75"/>
      <c r="R2430" s="72"/>
      <c r="S2430" s="77"/>
      <c r="T2430" s="78"/>
      <c r="U2430" s="77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9"/>
      <c r="B2431" s="72"/>
      <c r="C2431" s="77"/>
      <c r="D2431" s="76"/>
      <c r="E2431" s="77"/>
      <c r="F2431" s="76"/>
      <c r="G2431" s="77"/>
      <c r="H2431" s="72"/>
      <c r="I2431" s="77"/>
      <c r="J2431" s="76"/>
      <c r="K2431" s="77"/>
      <c r="L2431" s="76"/>
      <c r="M2431" s="77"/>
      <c r="N2431" s="76"/>
      <c r="O2431" s="77"/>
      <c r="P2431" s="76"/>
      <c r="Q2431" s="77"/>
      <c r="R2431" s="72"/>
      <c r="S2431" s="77"/>
      <c r="T2431" s="72"/>
      <c r="U2431" s="77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79"/>
      <c r="B2432" s="80"/>
      <c r="C2432" s="81"/>
      <c r="D2432" s="76"/>
      <c r="E2432" s="75"/>
      <c r="F2432" s="76"/>
      <c r="G2432" s="77"/>
      <c r="H2432" s="78"/>
      <c r="I2432" s="75"/>
      <c r="J2432" s="76"/>
      <c r="K2432" s="77"/>
      <c r="L2432" s="74"/>
      <c r="M2432" s="75"/>
      <c r="N2432" s="76"/>
      <c r="O2432" s="77"/>
      <c r="P2432" s="74"/>
      <c r="Q2432" s="75"/>
      <c r="R2432" s="72"/>
      <c r="S2432" s="77"/>
      <c r="T2432" s="78"/>
      <c r="U2432" s="77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71"/>
      <c r="B2433" s="72"/>
      <c r="C2433" s="73"/>
      <c r="D2433" s="74"/>
      <c r="E2433" s="75"/>
      <c r="F2433" s="76"/>
      <c r="G2433" s="77"/>
      <c r="H2433" s="78"/>
      <c r="I2433" s="75"/>
      <c r="J2433" s="76"/>
      <c r="K2433" s="77"/>
      <c r="L2433" s="74"/>
      <c r="M2433" s="75"/>
      <c r="N2433" s="76"/>
      <c r="O2433" s="77"/>
      <c r="P2433" s="74"/>
      <c r="Q2433" s="75"/>
      <c r="R2433" s="72"/>
      <c r="S2433" s="77"/>
      <c r="T2433" s="78"/>
      <c r="U2433" s="77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79"/>
      <c r="B2434" s="80"/>
      <c r="C2434" s="81"/>
      <c r="D2434" s="76"/>
      <c r="E2434" s="75"/>
      <c r="F2434" s="76"/>
      <c r="G2434" s="77"/>
      <c r="H2434" s="78"/>
      <c r="I2434" s="75"/>
      <c r="J2434" s="76"/>
      <c r="K2434" s="77"/>
      <c r="L2434" s="74"/>
      <c r="M2434" s="75"/>
      <c r="N2434" s="76"/>
      <c r="O2434" s="77"/>
      <c r="P2434" s="74"/>
      <c r="Q2434" s="75"/>
      <c r="R2434" s="72"/>
      <c r="S2434" s="77"/>
      <c r="T2434" s="78"/>
      <c r="U2434" s="77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71"/>
      <c r="B2435" s="72"/>
      <c r="C2435" s="73"/>
      <c r="D2435" s="74"/>
      <c r="E2435" s="75"/>
      <c r="F2435" s="76"/>
      <c r="G2435" s="77"/>
      <c r="H2435" s="78"/>
      <c r="I2435" s="75"/>
      <c r="J2435" s="76"/>
      <c r="K2435" s="77"/>
      <c r="L2435" s="74"/>
      <c r="M2435" s="75"/>
      <c r="N2435" s="76"/>
      <c r="O2435" s="77"/>
      <c r="P2435" s="74"/>
      <c r="Q2435" s="75"/>
      <c r="R2435" s="72"/>
      <c r="S2435" s="77"/>
      <c r="T2435" s="78"/>
      <c r="U2435" s="77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24</v>
      </c>
      <c r="Y2439" s="12" t="s">
        <v>306</v>
      </c>
      <c r="Z2439" s="12" t="s">
        <v>25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5" t="s">
        <v>363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64" t="str">
        <f>IF(全体項目一覧_60!AN153="","",全体項目一覧_60!AN153)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686"/>
      <c r="B2457" s="687"/>
      <c r="C2457" s="687"/>
      <c r="D2457" s="687"/>
      <c r="E2457" s="687"/>
      <c r="F2457" s="687"/>
      <c r="G2457" s="687"/>
      <c r="H2457" s="687"/>
      <c r="I2457" s="687"/>
      <c r="J2457" s="687"/>
      <c r="K2457" s="688"/>
      <c r="L2457" s="12" t="s">
        <v>20</v>
      </c>
      <c r="M2457" s="709" t="s">
        <v>18</v>
      </c>
      <c r="N2457" s="709"/>
      <c r="O2457" s="709"/>
      <c r="P2457" s="709"/>
      <c r="Q2457" s="709"/>
      <c r="R2457" s="709"/>
      <c r="S2457" s="709"/>
      <c r="T2457" s="710" t="str">
        <f>$X$34</f>
        <v>バレーボール指数</v>
      </c>
      <c r="U2457" s="710"/>
      <c r="X2457" s="12"/>
      <c r="Y2457" s="150"/>
      <c r="Z2457" s="150"/>
      <c r="AA2457" s="150"/>
      <c r="AB2457" s="150"/>
      <c r="AC2457" s="150"/>
      <c r="AD2457" s="150"/>
      <c r="AE2457" s="150"/>
    </row>
    <row r="2458" spans="1:31">
      <c r="A2458" s="689"/>
      <c r="B2458" s="690"/>
      <c r="C2458" s="690"/>
      <c r="D2458" s="690"/>
      <c r="E2458" s="690"/>
      <c r="F2458" s="690"/>
      <c r="G2458" s="690"/>
      <c r="H2458" s="690"/>
      <c r="I2458" s="690"/>
      <c r="J2458" s="690"/>
      <c r="K2458" s="691"/>
      <c r="L2458" s="12" t="s">
        <v>20</v>
      </c>
      <c r="M2458" s="711" t="s">
        <v>19</v>
      </c>
      <c r="N2458" s="711"/>
      <c r="O2458" s="711"/>
      <c r="P2458" s="711"/>
      <c r="Q2458" s="711"/>
      <c r="R2458" s="711"/>
      <c r="S2458" s="711"/>
      <c r="T2458" s="712" t="str">
        <f>X2454</f>
        <v/>
      </c>
      <c r="U2458" s="713"/>
      <c r="X2458" s="12"/>
      <c r="Y2458" s="151"/>
      <c r="Z2458" s="151"/>
      <c r="AA2458" s="151"/>
      <c r="AB2458" s="151"/>
      <c r="AC2458" s="151"/>
      <c r="AD2458" s="151"/>
      <c r="AE2458" s="151"/>
    </row>
    <row r="2459" spans="1:31" ht="14.25">
      <c r="A2459" s="692" t="str">
        <f>$A$40</f>
        <v>フォーマット作成者　：　Komuro Consulting Group　小室匡史</v>
      </c>
      <c r="B2459" s="692"/>
      <c r="C2459" s="692"/>
      <c r="D2459" s="692"/>
      <c r="E2459" s="692"/>
      <c r="F2459" s="692"/>
      <c r="G2459" s="692"/>
      <c r="H2459" s="692"/>
      <c r="I2459" s="692"/>
      <c r="J2459" s="692"/>
      <c r="K2459" s="692"/>
      <c r="L2459" s="421" t="s">
        <v>20</v>
      </c>
      <c r="M2459" s="714" t="s">
        <v>104</v>
      </c>
      <c r="N2459" s="714"/>
      <c r="O2459" s="714"/>
      <c r="P2459" s="714"/>
      <c r="Q2459" s="714"/>
      <c r="R2459" s="714"/>
      <c r="S2459" s="714"/>
      <c r="T2459" s="713"/>
      <c r="U2459" s="713"/>
      <c r="X2459" s="12"/>
      <c r="Y2459" s="152"/>
      <c r="Z2459" s="152"/>
      <c r="AA2459" s="152"/>
      <c r="AB2459" s="152"/>
      <c r="AC2459" s="152"/>
      <c r="AD2459" s="152"/>
      <c r="AE2459" s="152"/>
    </row>
  </sheetData>
  <sheetProtection password="AC76" sheet="1" objects="1" scenarios="1"/>
  <mergeCells count="1506">
    <mergeCell ref="M2457:S2457"/>
    <mergeCell ref="T2457:U2457"/>
    <mergeCell ref="M2458:S2458"/>
    <mergeCell ref="T2458:U2459"/>
    <mergeCell ref="M2459:S2459"/>
    <mergeCell ref="M1268:S1268"/>
    <mergeCell ref="T1268:U1268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A1272:U1272"/>
    <mergeCell ref="B1273:C1273"/>
    <mergeCell ref="F1273:G1273"/>
    <mergeCell ref="K1273:L1273"/>
    <mergeCell ref="O1273:P1273"/>
    <mergeCell ref="Q1273:R1273"/>
    <mergeCell ref="S1273:T1273"/>
    <mergeCell ref="P1275:Q1275"/>
    <mergeCell ref="R1275:S1275"/>
    <mergeCell ref="A1313:U1313"/>
    <mergeCell ref="M284:S284"/>
    <mergeCell ref="T284:U284"/>
    <mergeCell ref="M285:S285"/>
    <mergeCell ref="T285:U286"/>
    <mergeCell ref="M286:S286"/>
    <mergeCell ref="M325:S325"/>
    <mergeCell ref="T325:U325"/>
    <mergeCell ref="A288:U288"/>
    <mergeCell ref="B289:C289"/>
    <mergeCell ref="F289:G289"/>
    <mergeCell ref="K289:L289"/>
    <mergeCell ref="O289:P289"/>
    <mergeCell ref="Q289:R289"/>
    <mergeCell ref="S289:T289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K1191:L1191"/>
    <mergeCell ref="O1191:P1191"/>
    <mergeCell ref="Q1191:R1191"/>
    <mergeCell ref="S1191:T1191"/>
    <mergeCell ref="T38:U38"/>
    <mergeCell ref="M39:S39"/>
    <mergeCell ref="T39:U40"/>
    <mergeCell ref="M40:S40"/>
    <mergeCell ref="M79:S79"/>
    <mergeCell ref="T79:U79"/>
    <mergeCell ref="M80:S80"/>
    <mergeCell ref="T80:U81"/>
    <mergeCell ref="M81:S81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T162:U163"/>
    <mergeCell ref="M163:S163"/>
    <mergeCell ref="O43:P43"/>
    <mergeCell ref="Q43:R43"/>
    <mergeCell ref="S43:T43"/>
    <mergeCell ref="M202:S202"/>
    <mergeCell ref="T202:U202"/>
    <mergeCell ref="M203:S203"/>
    <mergeCell ref="T203:U204"/>
    <mergeCell ref="M204:S204"/>
    <mergeCell ref="M243:S243"/>
    <mergeCell ref="A1227:K1228"/>
    <mergeCell ref="A1229:K1229"/>
    <mergeCell ref="M1227:S1227"/>
    <mergeCell ref="T1227:U1227"/>
    <mergeCell ref="M1228:S1228"/>
    <mergeCell ref="T1228:U1229"/>
    <mergeCell ref="M1229:S1229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190:U1190"/>
    <mergeCell ref="B1191:C1191"/>
    <mergeCell ref="F1191:G1191"/>
    <mergeCell ref="A1149:U1149"/>
    <mergeCell ref="B1150:C1150"/>
    <mergeCell ref="F1150:G1150"/>
    <mergeCell ref="K1150:L1150"/>
    <mergeCell ref="O1150:P1150"/>
    <mergeCell ref="Q1150:R1150"/>
    <mergeCell ref="S1150:T1150"/>
    <mergeCell ref="A1186:K1187"/>
    <mergeCell ref="A1188:K1188"/>
    <mergeCell ref="M1186:S1186"/>
    <mergeCell ref="T1186:U1186"/>
    <mergeCell ref="M1187:S1187"/>
    <mergeCell ref="T1187:U1188"/>
    <mergeCell ref="M1188:S1188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08:U1108"/>
    <mergeCell ref="B1109:C1109"/>
    <mergeCell ref="F1109:G1109"/>
    <mergeCell ref="K1109:L1109"/>
    <mergeCell ref="O1109:P1109"/>
    <mergeCell ref="Q1109:R1109"/>
    <mergeCell ref="S1109:T1109"/>
    <mergeCell ref="A1145:K1146"/>
    <mergeCell ref="A1147:K1147"/>
    <mergeCell ref="M1145:S1145"/>
    <mergeCell ref="T1145:U1145"/>
    <mergeCell ref="M1146:S1146"/>
    <mergeCell ref="T1146:U1147"/>
    <mergeCell ref="M1147:S1147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067:U1067"/>
    <mergeCell ref="B1068:C1068"/>
    <mergeCell ref="F1068:G1068"/>
    <mergeCell ref="K1068:L1068"/>
    <mergeCell ref="O1068:P1068"/>
    <mergeCell ref="Q1068:R1068"/>
    <mergeCell ref="S1068:T1068"/>
    <mergeCell ref="A1104:K1105"/>
    <mergeCell ref="A1106:K1106"/>
    <mergeCell ref="M1104:S1104"/>
    <mergeCell ref="T1104:U1104"/>
    <mergeCell ref="M1105:S1105"/>
    <mergeCell ref="T1105:U1106"/>
    <mergeCell ref="M1106:S1106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Q1027:R1027"/>
    <mergeCell ref="S1027:T1027"/>
    <mergeCell ref="A1063:K1064"/>
    <mergeCell ref="A1065:K1065"/>
    <mergeCell ref="M1063:S1063"/>
    <mergeCell ref="T1063:U1063"/>
    <mergeCell ref="M1064:S1064"/>
    <mergeCell ref="T1064:U1065"/>
    <mergeCell ref="M1065:S1065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  <mergeCell ref="S986:T986"/>
    <mergeCell ref="A1022:K1023"/>
    <mergeCell ref="A1024:K1024"/>
    <mergeCell ref="M1022:S1022"/>
    <mergeCell ref="T1022:U1022"/>
    <mergeCell ref="M1023:S1023"/>
    <mergeCell ref="T1023:U1024"/>
    <mergeCell ref="M1024:S1024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44:U944"/>
    <mergeCell ref="B945:C945"/>
    <mergeCell ref="F945:G945"/>
    <mergeCell ref="K945:L945"/>
    <mergeCell ref="O945:P945"/>
    <mergeCell ref="Q945:R945"/>
    <mergeCell ref="S945:T945"/>
    <mergeCell ref="A981:K982"/>
    <mergeCell ref="A983:K983"/>
    <mergeCell ref="M981:S981"/>
    <mergeCell ref="T981:U981"/>
    <mergeCell ref="M982:S982"/>
    <mergeCell ref="T982:U983"/>
    <mergeCell ref="M983:S983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03:U903"/>
    <mergeCell ref="B904:C904"/>
    <mergeCell ref="F904:G904"/>
    <mergeCell ref="K904:L904"/>
    <mergeCell ref="O904:P904"/>
    <mergeCell ref="Q904:R904"/>
    <mergeCell ref="S904:T904"/>
    <mergeCell ref="A940:K941"/>
    <mergeCell ref="A942:K942"/>
    <mergeCell ref="M940:S940"/>
    <mergeCell ref="T940:U940"/>
    <mergeCell ref="M941:S941"/>
    <mergeCell ref="T941:U942"/>
    <mergeCell ref="M942:S942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62:U862"/>
    <mergeCell ref="B863:C863"/>
    <mergeCell ref="F863:G863"/>
    <mergeCell ref="K863:L863"/>
    <mergeCell ref="O863:P863"/>
    <mergeCell ref="Q863:R863"/>
    <mergeCell ref="S863:T863"/>
    <mergeCell ref="A899:K900"/>
    <mergeCell ref="A901:K901"/>
    <mergeCell ref="M899:S899"/>
    <mergeCell ref="T899:U899"/>
    <mergeCell ref="M900:S900"/>
    <mergeCell ref="T900:U901"/>
    <mergeCell ref="M901:S901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21:U821"/>
    <mergeCell ref="B822:C822"/>
    <mergeCell ref="F822:G822"/>
    <mergeCell ref="K822:L822"/>
    <mergeCell ref="O822:P822"/>
    <mergeCell ref="Q822:R822"/>
    <mergeCell ref="S822:T822"/>
    <mergeCell ref="A860:K860"/>
    <mergeCell ref="A858:K859"/>
    <mergeCell ref="M858:S858"/>
    <mergeCell ref="T858:U858"/>
    <mergeCell ref="M859:S859"/>
    <mergeCell ref="T859:U860"/>
    <mergeCell ref="M860:S860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780:U780"/>
    <mergeCell ref="B781:C781"/>
    <mergeCell ref="F781:G781"/>
    <mergeCell ref="K781:L781"/>
    <mergeCell ref="O781:P781"/>
    <mergeCell ref="Q781:R781"/>
    <mergeCell ref="S781:T781"/>
    <mergeCell ref="A819:K819"/>
    <mergeCell ref="A817:K818"/>
    <mergeCell ref="M817:S817"/>
    <mergeCell ref="T817:U817"/>
    <mergeCell ref="M818:S818"/>
    <mergeCell ref="T818:U819"/>
    <mergeCell ref="M819:S819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39:U739"/>
    <mergeCell ref="B740:C740"/>
    <mergeCell ref="F740:G740"/>
    <mergeCell ref="K740:L740"/>
    <mergeCell ref="O740:P740"/>
    <mergeCell ref="Q740:R740"/>
    <mergeCell ref="S740:T740"/>
    <mergeCell ref="A778:K778"/>
    <mergeCell ref="A776:K777"/>
    <mergeCell ref="M776:S776"/>
    <mergeCell ref="T776:U776"/>
    <mergeCell ref="M777:S777"/>
    <mergeCell ref="T777:U778"/>
    <mergeCell ref="M778:S778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698:U698"/>
    <mergeCell ref="B699:C699"/>
    <mergeCell ref="F699:G699"/>
    <mergeCell ref="K699:L699"/>
    <mergeCell ref="O699:P699"/>
    <mergeCell ref="Q699:R699"/>
    <mergeCell ref="S699:T699"/>
    <mergeCell ref="A737:K737"/>
    <mergeCell ref="A735:K736"/>
    <mergeCell ref="M735:S735"/>
    <mergeCell ref="T735:U735"/>
    <mergeCell ref="M736:S736"/>
    <mergeCell ref="T736:U737"/>
    <mergeCell ref="M737:S737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57:U657"/>
    <mergeCell ref="B658:C658"/>
    <mergeCell ref="F658:G658"/>
    <mergeCell ref="K658:L658"/>
    <mergeCell ref="O658:P658"/>
    <mergeCell ref="Q658:R658"/>
    <mergeCell ref="S658:T658"/>
    <mergeCell ref="A696:K696"/>
    <mergeCell ref="M694:S694"/>
    <mergeCell ref="T694:U694"/>
    <mergeCell ref="M695:S695"/>
    <mergeCell ref="T695:U696"/>
    <mergeCell ref="M696:S696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16:U616"/>
    <mergeCell ref="B617:C617"/>
    <mergeCell ref="F617:G617"/>
    <mergeCell ref="K617:L617"/>
    <mergeCell ref="O617:P617"/>
    <mergeCell ref="Q617:R617"/>
    <mergeCell ref="S617:T617"/>
    <mergeCell ref="A655:K655"/>
    <mergeCell ref="M653:S653"/>
    <mergeCell ref="T653:U653"/>
    <mergeCell ref="M654:S654"/>
    <mergeCell ref="T654:U655"/>
    <mergeCell ref="M655:S655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575:U575"/>
    <mergeCell ref="B576:C576"/>
    <mergeCell ref="F576:G576"/>
    <mergeCell ref="K576:L576"/>
    <mergeCell ref="O576:P576"/>
    <mergeCell ref="Q576:R576"/>
    <mergeCell ref="S576:T576"/>
    <mergeCell ref="M612:S612"/>
    <mergeCell ref="T612:U612"/>
    <mergeCell ref="M613:S613"/>
    <mergeCell ref="T613:U614"/>
    <mergeCell ref="M614:S614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34:U534"/>
    <mergeCell ref="B535:C535"/>
    <mergeCell ref="F535:G535"/>
    <mergeCell ref="K535:L535"/>
    <mergeCell ref="O535:P535"/>
    <mergeCell ref="Q535:R535"/>
    <mergeCell ref="S535:T535"/>
    <mergeCell ref="M571:S571"/>
    <mergeCell ref="T571:U571"/>
    <mergeCell ref="M572:S572"/>
    <mergeCell ref="T572:U573"/>
    <mergeCell ref="M573:S573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493:U493"/>
    <mergeCell ref="B494:C494"/>
    <mergeCell ref="F494:G494"/>
    <mergeCell ref="K494:L494"/>
    <mergeCell ref="O494:P494"/>
    <mergeCell ref="Q494:R494"/>
    <mergeCell ref="S494:T494"/>
    <mergeCell ref="M530:S530"/>
    <mergeCell ref="T530:U530"/>
    <mergeCell ref="M531:S531"/>
    <mergeCell ref="T531:U532"/>
    <mergeCell ref="M532:S532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52:U452"/>
    <mergeCell ref="B453:C453"/>
    <mergeCell ref="F453:G453"/>
    <mergeCell ref="K453:L453"/>
    <mergeCell ref="O453:P453"/>
    <mergeCell ref="Q453:R453"/>
    <mergeCell ref="S453:T453"/>
    <mergeCell ref="M489:S489"/>
    <mergeCell ref="T489:U489"/>
    <mergeCell ref="M490:S490"/>
    <mergeCell ref="T490:U491"/>
    <mergeCell ref="M491:S491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11:U411"/>
    <mergeCell ref="B412:C412"/>
    <mergeCell ref="F412:G412"/>
    <mergeCell ref="K412:L412"/>
    <mergeCell ref="O412:P412"/>
    <mergeCell ref="Q412:R412"/>
    <mergeCell ref="S412:T412"/>
    <mergeCell ref="M448:S448"/>
    <mergeCell ref="T448:U448"/>
    <mergeCell ref="M449:S449"/>
    <mergeCell ref="T449:U450"/>
    <mergeCell ref="M450:S450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370:U370"/>
    <mergeCell ref="B371:C371"/>
    <mergeCell ref="F371:G371"/>
    <mergeCell ref="K371:L371"/>
    <mergeCell ref="O371:P371"/>
    <mergeCell ref="Q371:R371"/>
    <mergeCell ref="S371:T371"/>
    <mergeCell ref="M407:S407"/>
    <mergeCell ref="T407:U407"/>
    <mergeCell ref="M408:S408"/>
    <mergeCell ref="T408:U409"/>
    <mergeCell ref="M409:S409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M366:S366"/>
    <mergeCell ref="T366:U366"/>
    <mergeCell ref="M367:S367"/>
    <mergeCell ref="T367:U368"/>
    <mergeCell ref="M368:S368"/>
    <mergeCell ref="M326:S326"/>
    <mergeCell ref="T326:U327"/>
    <mergeCell ref="M327:S327"/>
    <mergeCell ref="J291:K291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J250:K250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1:K162"/>
    <mergeCell ref="A122:K122"/>
    <mergeCell ref="A163:K163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D45:E45"/>
    <mergeCell ref="F45:G45"/>
    <mergeCell ref="A38:K39"/>
    <mergeCell ref="A79:K80"/>
    <mergeCell ref="M38:S38"/>
    <mergeCell ref="H45:I45"/>
    <mergeCell ref="B43:C43"/>
    <mergeCell ref="F43:G43"/>
    <mergeCell ref="K43:L43"/>
    <mergeCell ref="A40:K40"/>
    <mergeCell ref="A81:K81"/>
    <mergeCell ref="P1234:Q1234"/>
    <mergeCell ref="R1234:S1234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L86:M86"/>
    <mergeCell ref="N86:O86"/>
    <mergeCell ref="P86:Q86"/>
    <mergeCell ref="R86:S86"/>
    <mergeCell ref="A86:A88"/>
    <mergeCell ref="B86:B88"/>
    <mergeCell ref="C86:C88"/>
    <mergeCell ref="D86:E86"/>
    <mergeCell ref="F86:G86"/>
    <mergeCell ref="H86:I86"/>
    <mergeCell ref="B125:C125"/>
    <mergeCell ref="F125:G125"/>
    <mergeCell ref="O1314:P1314"/>
    <mergeCell ref="Q1314:R1314"/>
    <mergeCell ref="S1314:T1314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A1268:K1269"/>
    <mergeCell ref="A1270:K1270"/>
    <mergeCell ref="A1309:K1310"/>
    <mergeCell ref="A1311:K1311"/>
    <mergeCell ref="A1231:U1231"/>
    <mergeCell ref="B1232:C1232"/>
    <mergeCell ref="F1232:G1232"/>
    <mergeCell ref="K1232:L1232"/>
    <mergeCell ref="O1232:P1232"/>
    <mergeCell ref="Q1232:R1232"/>
    <mergeCell ref="S1232:T123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316:Q1316"/>
    <mergeCell ref="R1316:S1316"/>
    <mergeCell ref="A1354:U1354"/>
    <mergeCell ref="B1355:C1355"/>
    <mergeCell ref="F1355:G1355"/>
    <mergeCell ref="K1355:L1355"/>
    <mergeCell ref="O1355:P1355"/>
    <mergeCell ref="Q1355:R1355"/>
    <mergeCell ref="S1355:T1355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A1350:K1351"/>
    <mergeCell ref="A1352:K1352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M1392:S1392"/>
    <mergeCell ref="T1392:U1393"/>
    <mergeCell ref="M1393:S1393"/>
    <mergeCell ref="A1391:K1392"/>
    <mergeCell ref="A1393:K139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C1398:C1400"/>
    <mergeCell ref="D1398:E1398"/>
    <mergeCell ref="F1398:G1398"/>
    <mergeCell ref="H1398:I1398"/>
    <mergeCell ref="J1398:K1398"/>
    <mergeCell ref="L1398:M1398"/>
    <mergeCell ref="N1398:O1398"/>
    <mergeCell ref="M1432:S1432"/>
    <mergeCell ref="T1432:U1432"/>
    <mergeCell ref="M1433:S1433"/>
    <mergeCell ref="T1433:U1434"/>
    <mergeCell ref="M1434:S1434"/>
    <mergeCell ref="A1432:K1433"/>
    <mergeCell ref="A1434:K1434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L1439:M1439"/>
    <mergeCell ref="N1439:O1439"/>
    <mergeCell ref="M1473:S1473"/>
    <mergeCell ref="T1473:U1473"/>
    <mergeCell ref="M1474:S1474"/>
    <mergeCell ref="T1474:U1475"/>
    <mergeCell ref="M1475:S1475"/>
    <mergeCell ref="A1473:K1474"/>
    <mergeCell ref="A1475:K1475"/>
    <mergeCell ref="P1480:Q1480"/>
    <mergeCell ref="R1480:S1480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M1514:S1514"/>
    <mergeCell ref="T1514:U1514"/>
    <mergeCell ref="M1515:S1515"/>
    <mergeCell ref="T1515:U1516"/>
    <mergeCell ref="M1516:S1516"/>
    <mergeCell ref="A1514:K1515"/>
    <mergeCell ref="A1516:K1516"/>
    <mergeCell ref="P1521:Q1521"/>
    <mergeCell ref="R1521:S1521"/>
    <mergeCell ref="A1559:U1559"/>
    <mergeCell ref="B1560:C1560"/>
    <mergeCell ref="F1560:G1560"/>
    <mergeCell ref="K1560:L1560"/>
    <mergeCell ref="O1560:P1560"/>
    <mergeCell ref="Q1560:R1560"/>
    <mergeCell ref="S1560:T1560"/>
    <mergeCell ref="A1521:A1523"/>
    <mergeCell ref="B1521:B1523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55:K1556"/>
    <mergeCell ref="A1557:K1557"/>
    <mergeCell ref="P1562:Q1562"/>
    <mergeCell ref="R1562:S1562"/>
    <mergeCell ref="A1600:U1600"/>
    <mergeCell ref="B1601:C1601"/>
    <mergeCell ref="F1601:G1601"/>
    <mergeCell ref="K1601:L1601"/>
    <mergeCell ref="O1601:P1601"/>
    <mergeCell ref="Q1601:R1601"/>
    <mergeCell ref="S1601:T1601"/>
    <mergeCell ref="A1562:A1564"/>
    <mergeCell ref="B1562:B1564"/>
    <mergeCell ref="C1562:C1564"/>
    <mergeCell ref="D1562:E1562"/>
    <mergeCell ref="F1562:G1562"/>
    <mergeCell ref="H1562:I1562"/>
    <mergeCell ref="J1562:K1562"/>
    <mergeCell ref="L1562:M1562"/>
    <mergeCell ref="N1562:O1562"/>
    <mergeCell ref="A1598:K1598"/>
    <mergeCell ref="M1596:S1596"/>
    <mergeCell ref="T1596:U1596"/>
    <mergeCell ref="M1597:S1597"/>
    <mergeCell ref="T1597:U1598"/>
    <mergeCell ref="M1598:S1598"/>
    <mergeCell ref="A1596:K1597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03:A1605"/>
    <mergeCell ref="B1603:B1605"/>
    <mergeCell ref="C1603:C1605"/>
    <mergeCell ref="D1603:E1603"/>
    <mergeCell ref="F1603:G1603"/>
    <mergeCell ref="H1603:I1603"/>
    <mergeCell ref="J1603:K1603"/>
    <mergeCell ref="L1603:M1603"/>
    <mergeCell ref="N1603:O1603"/>
    <mergeCell ref="A1637:K1638"/>
    <mergeCell ref="A1639:K1639"/>
    <mergeCell ref="M1637:S1637"/>
    <mergeCell ref="T1637:U1637"/>
    <mergeCell ref="M1638:S1638"/>
    <mergeCell ref="T1638:U1639"/>
    <mergeCell ref="M1639:S1639"/>
    <mergeCell ref="P1644:Q1644"/>
    <mergeCell ref="R1644:S1644"/>
    <mergeCell ref="A1682:U1682"/>
    <mergeCell ref="B1683:C1683"/>
    <mergeCell ref="F1683:G1683"/>
    <mergeCell ref="K1683:L1683"/>
    <mergeCell ref="O1683:P1683"/>
    <mergeCell ref="Q1683:R1683"/>
    <mergeCell ref="S1683:T1683"/>
    <mergeCell ref="A1644:A1646"/>
    <mergeCell ref="B1644:B1646"/>
    <mergeCell ref="C1644:C1646"/>
    <mergeCell ref="D1644:E1644"/>
    <mergeCell ref="F1644:G1644"/>
    <mergeCell ref="H1644:I1644"/>
    <mergeCell ref="J1644:K1644"/>
    <mergeCell ref="L1644:M1644"/>
    <mergeCell ref="N1644:O1644"/>
    <mergeCell ref="A1678:K1679"/>
    <mergeCell ref="A1680:K1680"/>
    <mergeCell ref="M1678:S1678"/>
    <mergeCell ref="T1678:U1678"/>
    <mergeCell ref="M1679:S1679"/>
    <mergeCell ref="T1679:U1680"/>
    <mergeCell ref="M1680:S1680"/>
    <mergeCell ref="P1685:Q1685"/>
    <mergeCell ref="R1685:S1685"/>
    <mergeCell ref="A1723:U1723"/>
    <mergeCell ref="B1724:C1724"/>
    <mergeCell ref="F1724:G1724"/>
    <mergeCell ref="K1724:L1724"/>
    <mergeCell ref="O1724:P1724"/>
    <mergeCell ref="Q1724:R1724"/>
    <mergeCell ref="S1724:T1724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A1719:K1720"/>
    <mergeCell ref="A1721:K1721"/>
    <mergeCell ref="M1719:S1719"/>
    <mergeCell ref="T1719:U1719"/>
    <mergeCell ref="M1720:S1720"/>
    <mergeCell ref="T1720:U1721"/>
    <mergeCell ref="M1721:S1721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26:A1728"/>
    <mergeCell ref="B1726:B1728"/>
    <mergeCell ref="C1726:C1728"/>
    <mergeCell ref="D1726:E1726"/>
    <mergeCell ref="F1726:G1726"/>
    <mergeCell ref="H1726:I1726"/>
    <mergeCell ref="J1726:K1726"/>
    <mergeCell ref="L1726:M1726"/>
    <mergeCell ref="N1726:O1726"/>
    <mergeCell ref="A1760:K1761"/>
    <mergeCell ref="A1762:K1762"/>
    <mergeCell ref="M1760:S1760"/>
    <mergeCell ref="T1760:U1760"/>
    <mergeCell ref="M1761:S1761"/>
    <mergeCell ref="T1761:U1762"/>
    <mergeCell ref="M1762:S1762"/>
    <mergeCell ref="P1767:Q1767"/>
    <mergeCell ref="R1767:S1767"/>
    <mergeCell ref="A1805:U1805"/>
    <mergeCell ref="B1806:C1806"/>
    <mergeCell ref="F1806:G1806"/>
    <mergeCell ref="K1806:L1806"/>
    <mergeCell ref="O1806:P1806"/>
    <mergeCell ref="Q1806:R1806"/>
    <mergeCell ref="S1806:T1806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N1767:O1767"/>
    <mergeCell ref="A1801:K1802"/>
    <mergeCell ref="A1803:K1803"/>
    <mergeCell ref="M1801:S1801"/>
    <mergeCell ref="T1801:U1801"/>
    <mergeCell ref="M1802:S1802"/>
    <mergeCell ref="T1802:U1803"/>
    <mergeCell ref="M1803:S1803"/>
    <mergeCell ref="P1808:Q1808"/>
    <mergeCell ref="R1808:S1808"/>
    <mergeCell ref="A1846:U1846"/>
    <mergeCell ref="B1847:C1847"/>
    <mergeCell ref="F1847:G1847"/>
    <mergeCell ref="K1847:L1847"/>
    <mergeCell ref="O1847:P1847"/>
    <mergeCell ref="Q1847:R1847"/>
    <mergeCell ref="S1847:T1847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A1842:K1843"/>
    <mergeCell ref="A1844:K1844"/>
    <mergeCell ref="M1842:S1842"/>
    <mergeCell ref="T1842:U1842"/>
    <mergeCell ref="M1843:S1843"/>
    <mergeCell ref="T1843:U1844"/>
    <mergeCell ref="M1844:S1844"/>
    <mergeCell ref="P1849:Q1849"/>
    <mergeCell ref="R1849:S1849"/>
    <mergeCell ref="A1887:U1887"/>
    <mergeCell ref="B1888:C1888"/>
    <mergeCell ref="F1888:G1888"/>
    <mergeCell ref="K1888:L1888"/>
    <mergeCell ref="O1888:P1888"/>
    <mergeCell ref="Q1888:R1888"/>
    <mergeCell ref="S1888:T1888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A1883:K1884"/>
    <mergeCell ref="A1885:K1885"/>
    <mergeCell ref="M1883:S1883"/>
    <mergeCell ref="T1883:U1883"/>
    <mergeCell ref="M1884:S1884"/>
    <mergeCell ref="T1884:U1885"/>
    <mergeCell ref="M1885:S1885"/>
    <mergeCell ref="P1890:Q1890"/>
    <mergeCell ref="R1890:S1890"/>
    <mergeCell ref="A1928:U1928"/>
    <mergeCell ref="B1929:C1929"/>
    <mergeCell ref="F1929:G1929"/>
    <mergeCell ref="K1929:L1929"/>
    <mergeCell ref="O1929:P1929"/>
    <mergeCell ref="Q1929:R1929"/>
    <mergeCell ref="S1929:T1929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A1924:K1925"/>
    <mergeCell ref="A1926:K1926"/>
    <mergeCell ref="M1924:S1924"/>
    <mergeCell ref="T1924:U1924"/>
    <mergeCell ref="M1925:S1925"/>
    <mergeCell ref="T1925:U1926"/>
    <mergeCell ref="M1926:S1926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M1965:S1965"/>
    <mergeCell ref="T1965:U1965"/>
    <mergeCell ref="M1966:S1966"/>
    <mergeCell ref="T1966:U1967"/>
    <mergeCell ref="M1967:S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2006:S2006"/>
    <mergeCell ref="T2006:U2006"/>
    <mergeCell ref="M2007:S2007"/>
    <mergeCell ref="T2007:U2008"/>
    <mergeCell ref="M2008:S2008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7:S2047"/>
    <mergeCell ref="T2047:U2047"/>
    <mergeCell ref="M2048:S2048"/>
    <mergeCell ref="T2048:U2049"/>
    <mergeCell ref="M2049:S2049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341:Q2341"/>
    <mergeCell ref="R2341:S2341"/>
    <mergeCell ref="A2341:A2343"/>
    <mergeCell ref="B2341:B2343"/>
    <mergeCell ref="C2341:C2343"/>
    <mergeCell ref="D2341:E2341"/>
    <mergeCell ref="F2341:G2341"/>
    <mergeCell ref="H2341:I2341"/>
    <mergeCell ref="J2341:K2341"/>
    <mergeCell ref="L2341:M2341"/>
    <mergeCell ref="N2341:O2341"/>
    <mergeCell ref="S2421:T2421"/>
    <mergeCell ref="A2375:K2376"/>
    <mergeCell ref="A2377:K2377"/>
    <mergeCell ref="A2416:K2417"/>
    <mergeCell ref="A2418:K2418"/>
    <mergeCell ref="M2375:S2375"/>
    <mergeCell ref="T2375:U2375"/>
    <mergeCell ref="M2376:S2376"/>
    <mergeCell ref="T2376:U2377"/>
    <mergeCell ref="M2377:S2377"/>
    <mergeCell ref="M2416:S2416"/>
    <mergeCell ref="T2416:U2416"/>
    <mergeCell ref="M2417:S2417"/>
    <mergeCell ref="T2417:U2418"/>
    <mergeCell ref="M2418:S2418"/>
    <mergeCell ref="L2423:M2423"/>
    <mergeCell ref="N2423:O2423"/>
    <mergeCell ref="P2423:Q2423"/>
    <mergeCell ref="R2423:S2423"/>
    <mergeCell ref="A2379:U2379"/>
    <mergeCell ref="B2380:C2380"/>
    <mergeCell ref="F2380:G2380"/>
    <mergeCell ref="K2380:L2380"/>
    <mergeCell ref="O2380:P2380"/>
    <mergeCell ref="Q2380:R2380"/>
    <mergeCell ref="S2380:T2380"/>
    <mergeCell ref="A2382:A2384"/>
    <mergeCell ref="B2382:B2384"/>
    <mergeCell ref="C2382:C2384"/>
    <mergeCell ref="D2382:E2382"/>
    <mergeCell ref="F2382:G2382"/>
    <mergeCell ref="H2382:I2382"/>
    <mergeCell ref="J2382:K2382"/>
    <mergeCell ref="L2382:M2382"/>
    <mergeCell ref="N2382:O2382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A286:K286"/>
    <mergeCell ref="A327:K327"/>
    <mergeCell ref="A368:K368"/>
    <mergeCell ref="A409:K409"/>
    <mergeCell ref="A450:K450"/>
    <mergeCell ref="A491:K491"/>
    <mergeCell ref="A532:K532"/>
    <mergeCell ref="A573:K573"/>
    <mergeCell ref="A614:K614"/>
    <mergeCell ref="J168:K168"/>
    <mergeCell ref="J209:K209"/>
    <mergeCell ref="J86:K86"/>
    <mergeCell ref="A206:U206"/>
    <mergeCell ref="K125:L125"/>
    <mergeCell ref="O125:P125"/>
    <mergeCell ref="Q125:R125"/>
    <mergeCell ref="S125:T125"/>
    <mergeCell ref="A120:K121"/>
    <mergeCell ref="B207:C207"/>
    <mergeCell ref="F207:G207"/>
    <mergeCell ref="K207:L207"/>
    <mergeCell ref="O207:P207"/>
    <mergeCell ref="Q207:R207"/>
    <mergeCell ref="S207:T207"/>
    <mergeCell ref="L168:M168"/>
    <mergeCell ref="N168:O168"/>
    <mergeCell ref="T243:U243"/>
    <mergeCell ref="M244:S244"/>
    <mergeCell ref="T244:U245"/>
    <mergeCell ref="M245:S245"/>
    <mergeCell ref="A204:K204"/>
    <mergeCell ref="A245:K245"/>
    <mergeCell ref="A2457:K2458"/>
    <mergeCell ref="A2459:K2459"/>
    <mergeCell ref="A2423:A2425"/>
    <mergeCell ref="B2423:B2425"/>
    <mergeCell ref="C2423:C2425"/>
    <mergeCell ref="D2423:E2423"/>
    <mergeCell ref="F2423:G2423"/>
    <mergeCell ref="H2423:I2423"/>
    <mergeCell ref="J2423:K2423"/>
    <mergeCell ref="A202:K203"/>
    <mergeCell ref="A243:K244"/>
    <mergeCell ref="A284:K285"/>
    <mergeCell ref="A325:K326"/>
    <mergeCell ref="A366:K367"/>
    <mergeCell ref="A407:K408"/>
    <mergeCell ref="A448:K449"/>
    <mergeCell ref="A489:K490"/>
    <mergeCell ref="A530:K531"/>
    <mergeCell ref="A571:K572"/>
    <mergeCell ref="A612:K613"/>
    <mergeCell ref="A653:K654"/>
    <mergeCell ref="A694:K695"/>
    <mergeCell ref="B1314:C1314"/>
    <mergeCell ref="F1314:G1314"/>
    <mergeCell ref="K1314:L1314"/>
    <mergeCell ref="A329:U329"/>
    <mergeCell ref="B330:C330"/>
    <mergeCell ref="F330:G330"/>
    <mergeCell ref="K330:L330"/>
    <mergeCell ref="O330:P330"/>
    <mergeCell ref="Q330:R330"/>
    <mergeCell ref="S330:T330"/>
  </mergeCells>
  <phoneticPr fontId="35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V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2" ht="17.25">
      <c r="A1" s="726" t="s">
        <v>26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</row>
    <row r="2" spans="1:22">
      <c r="A2" s="36" t="s">
        <v>27</v>
      </c>
      <c r="B2" s="37">
        <v>100</v>
      </c>
      <c r="C2" s="38">
        <v>99</v>
      </c>
      <c r="D2" s="38">
        <v>98</v>
      </c>
      <c r="E2" s="38">
        <v>97</v>
      </c>
      <c r="F2" s="38">
        <v>96</v>
      </c>
      <c r="G2" s="38">
        <v>95</v>
      </c>
      <c r="H2" s="38">
        <v>94</v>
      </c>
      <c r="I2" s="38">
        <v>93</v>
      </c>
      <c r="J2" s="38">
        <v>92</v>
      </c>
      <c r="K2" s="38">
        <v>91</v>
      </c>
      <c r="L2" s="38">
        <v>90</v>
      </c>
      <c r="M2" s="38">
        <v>89</v>
      </c>
      <c r="N2" s="38">
        <v>88</v>
      </c>
      <c r="O2" s="38">
        <v>87</v>
      </c>
      <c r="P2" s="38">
        <v>86</v>
      </c>
      <c r="Q2" s="38">
        <v>85</v>
      </c>
      <c r="R2" s="38">
        <v>84</v>
      </c>
      <c r="S2" s="38">
        <v>83</v>
      </c>
      <c r="T2" s="38">
        <v>82</v>
      </c>
      <c r="U2" s="39">
        <v>81</v>
      </c>
    </row>
    <row r="3" spans="1:22">
      <c r="A3" s="40" t="s">
        <v>22</v>
      </c>
      <c r="B3" s="41">
        <v>3</v>
      </c>
      <c r="C3" s="42">
        <v>3.01</v>
      </c>
      <c r="D3" s="42">
        <v>3.0199999999999996</v>
      </c>
      <c r="E3" s="42">
        <v>3.0299999999999994</v>
      </c>
      <c r="F3" s="42">
        <v>3.0399999999999991</v>
      </c>
      <c r="G3" s="42">
        <v>3.0499999999999989</v>
      </c>
      <c r="H3" s="42">
        <v>3.0599999999999987</v>
      </c>
      <c r="I3" s="42">
        <v>3.0699999999999985</v>
      </c>
      <c r="J3" s="42">
        <v>3.0799999999999983</v>
      </c>
      <c r="K3" s="42">
        <v>3.0899999999999981</v>
      </c>
      <c r="L3" s="42">
        <v>3.0999999999999979</v>
      </c>
      <c r="M3" s="42">
        <v>3.1099999999999977</v>
      </c>
      <c r="N3" s="42">
        <v>3.1199999999999974</v>
      </c>
      <c r="O3" s="42">
        <v>3.1299999999999972</v>
      </c>
      <c r="P3" s="42">
        <v>3.139999999999997</v>
      </c>
      <c r="Q3" s="42">
        <v>3.1499999999999968</v>
      </c>
      <c r="R3" s="42">
        <v>3.1599999999999966</v>
      </c>
      <c r="S3" s="42">
        <v>3.1699999999999964</v>
      </c>
      <c r="T3" s="42">
        <v>3.1799999999999962</v>
      </c>
      <c r="U3" s="43">
        <v>3.1899999999999959</v>
      </c>
    </row>
    <row r="4" spans="1:22">
      <c r="A4" s="40" t="s">
        <v>23</v>
      </c>
      <c r="B4" s="41">
        <v>4.5999999999999996</v>
      </c>
      <c r="C4" s="42">
        <v>4.6099999999999994</v>
      </c>
      <c r="D4" s="42">
        <v>4.6199999999999992</v>
      </c>
      <c r="E4" s="42">
        <v>4.629999999999999</v>
      </c>
      <c r="F4" s="42">
        <v>4.6399999999999988</v>
      </c>
      <c r="G4" s="42">
        <v>4.6499999999999986</v>
      </c>
      <c r="H4" s="42">
        <v>4.6599999999999984</v>
      </c>
      <c r="I4" s="42">
        <v>4.6699999999999982</v>
      </c>
      <c r="J4" s="42">
        <v>4.6799999999999979</v>
      </c>
      <c r="K4" s="42">
        <v>4.6899999999999977</v>
      </c>
      <c r="L4" s="42">
        <v>4.6999999999999975</v>
      </c>
      <c r="M4" s="42">
        <v>4.7099999999999973</v>
      </c>
      <c r="N4" s="42">
        <v>4.7199999999999971</v>
      </c>
      <c r="O4" s="42">
        <v>4.7299999999999969</v>
      </c>
      <c r="P4" s="42">
        <v>4.7399999999999967</v>
      </c>
      <c r="Q4" s="42">
        <v>4.7499999999999964</v>
      </c>
      <c r="R4" s="42">
        <v>4.7599999999999962</v>
      </c>
      <c r="S4" s="42">
        <v>4.769999999999996</v>
      </c>
      <c r="T4" s="42">
        <v>4.7799999999999958</v>
      </c>
      <c r="U4" s="43">
        <v>4.7899999999999956</v>
      </c>
    </row>
    <row r="5" spans="1:22">
      <c r="A5" s="40" t="s">
        <v>28</v>
      </c>
      <c r="B5" s="44">
        <v>90</v>
      </c>
      <c r="C5" s="45">
        <v>89</v>
      </c>
      <c r="D5" s="45">
        <v>88</v>
      </c>
      <c r="E5" s="45">
        <v>87</v>
      </c>
      <c r="F5" s="45">
        <v>86</v>
      </c>
      <c r="G5" s="45">
        <v>85</v>
      </c>
      <c r="H5" s="45">
        <v>84</v>
      </c>
      <c r="I5" s="45">
        <v>83</v>
      </c>
      <c r="J5" s="45">
        <v>82</v>
      </c>
      <c r="K5" s="45">
        <v>81</v>
      </c>
      <c r="L5" s="45">
        <v>80</v>
      </c>
      <c r="M5" s="45">
        <v>79</v>
      </c>
      <c r="N5" s="45">
        <v>78</v>
      </c>
      <c r="O5" s="45">
        <v>77</v>
      </c>
      <c r="P5" s="45">
        <v>76</v>
      </c>
      <c r="Q5" s="45">
        <v>75</v>
      </c>
      <c r="R5" s="45">
        <v>74</v>
      </c>
      <c r="S5" s="45">
        <v>73</v>
      </c>
      <c r="T5" s="45">
        <v>72</v>
      </c>
      <c r="U5" s="46">
        <v>71</v>
      </c>
    </row>
    <row r="6" spans="1:22">
      <c r="A6" s="40" t="s">
        <v>29</v>
      </c>
      <c r="B6" s="47">
        <v>80</v>
      </c>
      <c r="C6" s="45">
        <v>79</v>
      </c>
      <c r="D6" s="45">
        <v>78</v>
      </c>
      <c r="E6" s="45">
        <v>77</v>
      </c>
      <c r="F6" s="45">
        <v>76</v>
      </c>
      <c r="G6" s="45">
        <v>75</v>
      </c>
      <c r="H6" s="45">
        <v>74</v>
      </c>
      <c r="I6" s="45">
        <v>73</v>
      </c>
      <c r="J6" s="45">
        <v>72</v>
      </c>
      <c r="K6" s="45">
        <v>71</v>
      </c>
      <c r="L6" s="45">
        <v>70</v>
      </c>
      <c r="M6" s="45">
        <v>69</v>
      </c>
      <c r="N6" s="45">
        <v>68</v>
      </c>
      <c r="O6" s="45">
        <v>67</v>
      </c>
      <c r="P6" s="45">
        <v>66</v>
      </c>
      <c r="Q6" s="45">
        <v>65</v>
      </c>
      <c r="R6" s="45">
        <v>64</v>
      </c>
      <c r="S6" s="45">
        <v>63</v>
      </c>
      <c r="T6" s="45">
        <v>62</v>
      </c>
      <c r="U6" s="46">
        <v>61</v>
      </c>
    </row>
    <row r="7" spans="1:22">
      <c r="A7" s="40" t="s">
        <v>30</v>
      </c>
      <c r="B7" s="41">
        <v>16</v>
      </c>
      <c r="C7" s="42">
        <v>15.9</v>
      </c>
      <c r="D7" s="42">
        <v>15.8</v>
      </c>
      <c r="E7" s="42">
        <v>15.7</v>
      </c>
      <c r="F7" s="42">
        <v>15.6</v>
      </c>
      <c r="G7" s="42">
        <v>15.5</v>
      </c>
      <c r="H7" s="42">
        <v>15.4</v>
      </c>
      <c r="I7" s="42">
        <v>15.3</v>
      </c>
      <c r="J7" s="42">
        <v>15.2</v>
      </c>
      <c r="K7" s="42">
        <v>15.1</v>
      </c>
      <c r="L7" s="42">
        <v>15</v>
      </c>
      <c r="M7" s="42">
        <v>14.9</v>
      </c>
      <c r="N7" s="42">
        <v>14.8</v>
      </c>
      <c r="O7" s="42">
        <v>14.7</v>
      </c>
      <c r="P7" s="42">
        <v>14.6</v>
      </c>
      <c r="Q7" s="42">
        <v>14.5</v>
      </c>
      <c r="R7" s="42">
        <v>14.4</v>
      </c>
      <c r="S7" s="42">
        <v>14.3</v>
      </c>
      <c r="T7" s="42">
        <v>14.2</v>
      </c>
      <c r="U7" s="43">
        <v>14.1</v>
      </c>
    </row>
    <row r="8" spans="1:22">
      <c r="A8" s="40" t="s">
        <v>31</v>
      </c>
      <c r="B8" s="41">
        <v>3.2</v>
      </c>
      <c r="C8" s="42">
        <v>3.18</v>
      </c>
      <c r="D8" s="42">
        <v>3.16</v>
      </c>
      <c r="E8" s="42">
        <v>3.14</v>
      </c>
      <c r="F8" s="42">
        <v>3.12</v>
      </c>
      <c r="G8" s="42">
        <v>3.1</v>
      </c>
      <c r="H8" s="42">
        <v>3.08</v>
      </c>
      <c r="I8" s="42">
        <v>3.06</v>
      </c>
      <c r="J8" s="42">
        <v>3.04</v>
      </c>
      <c r="K8" s="42">
        <v>3.02</v>
      </c>
      <c r="L8" s="42">
        <v>3</v>
      </c>
      <c r="M8" s="42">
        <v>2.98</v>
      </c>
      <c r="N8" s="42">
        <v>2.96</v>
      </c>
      <c r="O8" s="42">
        <v>2.94</v>
      </c>
      <c r="P8" s="42">
        <v>2.92</v>
      </c>
      <c r="Q8" s="42">
        <v>2.9</v>
      </c>
      <c r="R8" s="42">
        <v>2.88</v>
      </c>
      <c r="S8" s="42">
        <v>2.86</v>
      </c>
      <c r="T8" s="42">
        <v>2.84</v>
      </c>
      <c r="U8" s="43">
        <v>2.82</v>
      </c>
    </row>
    <row r="9" spans="1:22">
      <c r="A9" s="40" t="s">
        <v>32</v>
      </c>
      <c r="B9" s="41">
        <v>14</v>
      </c>
      <c r="C9" s="42">
        <v>13.9</v>
      </c>
      <c r="D9" s="42">
        <v>13.8</v>
      </c>
      <c r="E9" s="42">
        <v>13.700000000000001</v>
      </c>
      <c r="F9" s="42">
        <v>13.600000000000001</v>
      </c>
      <c r="G9" s="42">
        <v>13.500000000000002</v>
      </c>
      <c r="H9" s="42">
        <v>13.400000000000002</v>
      </c>
      <c r="I9" s="42">
        <v>13.300000000000002</v>
      </c>
      <c r="J9" s="42">
        <v>13.200000000000003</v>
      </c>
      <c r="K9" s="42">
        <v>13.100000000000003</v>
      </c>
      <c r="L9" s="42">
        <v>13.000000000000004</v>
      </c>
      <c r="M9" s="42">
        <v>12.900000000000004</v>
      </c>
      <c r="N9" s="42">
        <v>12.800000000000004</v>
      </c>
      <c r="O9" s="42">
        <v>12.700000000000005</v>
      </c>
      <c r="P9" s="42">
        <v>12.600000000000005</v>
      </c>
      <c r="Q9" s="42">
        <v>12.500000000000005</v>
      </c>
      <c r="R9" s="42">
        <v>12.400000000000006</v>
      </c>
      <c r="S9" s="42">
        <v>12.300000000000006</v>
      </c>
      <c r="T9" s="42">
        <v>12.200000000000006</v>
      </c>
      <c r="U9" s="43">
        <v>12.100000000000007</v>
      </c>
    </row>
    <row r="10" spans="1:22">
      <c r="A10" s="40" t="s">
        <v>33</v>
      </c>
      <c r="B10" s="41">
        <v>10</v>
      </c>
      <c r="C10" s="42">
        <v>9.9</v>
      </c>
      <c r="D10" s="42">
        <v>9.8000000000000007</v>
      </c>
      <c r="E10" s="42">
        <v>9.7000000000000011</v>
      </c>
      <c r="F10" s="42">
        <v>9.6000000000000014</v>
      </c>
      <c r="G10" s="42">
        <v>9.5000000000000018</v>
      </c>
      <c r="H10" s="42">
        <v>9.4000000000000021</v>
      </c>
      <c r="I10" s="42">
        <v>9.3000000000000025</v>
      </c>
      <c r="J10" s="42">
        <v>9.2000000000000028</v>
      </c>
      <c r="K10" s="42">
        <v>9.1000000000000032</v>
      </c>
      <c r="L10" s="42">
        <v>9.0000000000000036</v>
      </c>
      <c r="M10" s="42">
        <v>8.9000000000000039</v>
      </c>
      <c r="N10" s="42">
        <v>8.8000000000000043</v>
      </c>
      <c r="O10" s="42">
        <v>8.7000000000000046</v>
      </c>
      <c r="P10" s="42">
        <v>8.600000000000005</v>
      </c>
      <c r="Q10" s="42">
        <v>8.5000000000000053</v>
      </c>
      <c r="R10" s="42">
        <v>8.4000000000000057</v>
      </c>
      <c r="S10" s="42">
        <v>8.300000000000006</v>
      </c>
      <c r="T10" s="42">
        <v>8.2000000000000064</v>
      </c>
      <c r="U10" s="43">
        <v>8.1000000000000068</v>
      </c>
    </row>
    <row r="11" spans="1:22">
      <c r="A11" s="40" t="s">
        <v>34</v>
      </c>
      <c r="B11" s="41">
        <v>14.5</v>
      </c>
      <c r="C11" s="42">
        <v>14.4</v>
      </c>
      <c r="D11" s="42">
        <v>14.3</v>
      </c>
      <c r="E11" s="42">
        <v>14.200000000000001</v>
      </c>
      <c r="F11" s="42">
        <v>14.100000000000001</v>
      </c>
      <c r="G11" s="42">
        <v>14.000000000000002</v>
      </c>
      <c r="H11" s="42">
        <v>13.900000000000002</v>
      </c>
      <c r="I11" s="42">
        <v>13.800000000000002</v>
      </c>
      <c r="J11" s="42">
        <v>13.700000000000003</v>
      </c>
      <c r="K11" s="42">
        <v>13.600000000000003</v>
      </c>
      <c r="L11" s="42">
        <v>13.500000000000004</v>
      </c>
      <c r="M11" s="42">
        <v>13.400000000000004</v>
      </c>
      <c r="N11" s="42">
        <v>13.300000000000004</v>
      </c>
      <c r="O11" s="42">
        <v>13.200000000000005</v>
      </c>
      <c r="P11" s="42">
        <v>13.100000000000005</v>
      </c>
      <c r="Q11" s="42">
        <v>13.000000000000005</v>
      </c>
      <c r="R11" s="42">
        <v>12.900000000000006</v>
      </c>
      <c r="S11" s="42">
        <v>12.800000000000006</v>
      </c>
      <c r="T11" s="42">
        <v>12.700000000000006</v>
      </c>
      <c r="U11" s="43">
        <v>12.600000000000007</v>
      </c>
    </row>
    <row r="12" spans="1:22">
      <c r="A12" s="40" t="s">
        <v>35</v>
      </c>
      <c r="B12" s="41">
        <v>15</v>
      </c>
      <c r="C12" s="41">
        <v>14.9</v>
      </c>
      <c r="D12" s="41">
        <v>14.8</v>
      </c>
      <c r="E12" s="41">
        <v>14.700000000000001</v>
      </c>
      <c r="F12" s="41">
        <v>14.600000000000001</v>
      </c>
      <c r="G12" s="41">
        <v>14.500000000000002</v>
      </c>
      <c r="H12" s="41">
        <v>14.400000000000002</v>
      </c>
      <c r="I12" s="41">
        <v>14.300000000000002</v>
      </c>
      <c r="J12" s="41">
        <v>14.200000000000003</v>
      </c>
      <c r="K12" s="41">
        <v>14.100000000000003</v>
      </c>
      <c r="L12" s="41">
        <v>14.000000000000004</v>
      </c>
      <c r="M12" s="41">
        <v>13.900000000000004</v>
      </c>
      <c r="N12" s="41">
        <v>13.800000000000004</v>
      </c>
      <c r="O12" s="41">
        <v>13.700000000000005</v>
      </c>
      <c r="P12" s="41">
        <v>13.600000000000005</v>
      </c>
      <c r="Q12" s="41">
        <v>13.500000000000005</v>
      </c>
      <c r="R12" s="41">
        <v>13.400000000000006</v>
      </c>
      <c r="S12" s="41">
        <v>13.300000000000006</v>
      </c>
      <c r="T12" s="41">
        <v>13.200000000000006</v>
      </c>
      <c r="U12" s="43">
        <v>13.100000000000007</v>
      </c>
    </row>
    <row r="13" spans="1:22">
      <c r="A13" s="40" t="s">
        <v>36</v>
      </c>
      <c r="B13" s="41">
        <v>14</v>
      </c>
      <c r="C13" s="41">
        <v>13.9</v>
      </c>
      <c r="D13" s="41">
        <v>13.8</v>
      </c>
      <c r="E13" s="41">
        <v>13.700000000000001</v>
      </c>
      <c r="F13" s="41">
        <v>13.600000000000001</v>
      </c>
      <c r="G13" s="41">
        <v>13.500000000000002</v>
      </c>
      <c r="H13" s="41">
        <v>13.400000000000002</v>
      </c>
      <c r="I13" s="41">
        <v>13.300000000000002</v>
      </c>
      <c r="J13" s="41">
        <v>13.200000000000003</v>
      </c>
      <c r="K13" s="41">
        <v>13.100000000000003</v>
      </c>
      <c r="L13" s="41">
        <v>13.000000000000004</v>
      </c>
      <c r="M13" s="41">
        <v>12.900000000000004</v>
      </c>
      <c r="N13" s="41">
        <v>12.800000000000004</v>
      </c>
      <c r="O13" s="41">
        <v>12.700000000000005</v>
      </c>
      <c r="P13" s="41">
        <v>12.600000000000005</v>
      </c>
      <c r="Q13" s="41">
        <v>12.500000000000005</v>
      </c>
      <c r="R13" s="41">
        <v>12.400000000000006</v>
      </c>
      <c r="S13" s="41">
        <v>12.300000000000006</v>
      </c>
      <c r="T13" s="41">
        <v>12.200000000000006</v>
      </c>
      <c r="U13" s="43">
        <v>12.100000000000007</v>
      </c>
    </row>
    <row r="14" spans="1:22">
      <c r="A14" s="40" t="s">
        <v>37</v>
      </c>
      <c r="B14" s="48">
        <v>50</v>
      </c>
      <c r="C14" s="48" t="s">
        <v>38</v>
      </c>
      <c r="D14" s="48">
        <v>49</v>
      </c>
      <c r="E14" s="48" t="s">
        <v>38</v>
      </c>
      <c r="F14" s="48">
        <v>48</v>
      </c>
      <c r="G14" s="48" t="s">
        <v>38</v>
      </c>
      <c r="H14" s="48">
        <v>47</v>
      </c>
      <c r="I14" s="48" t="s">
        <v>38</v>
      </c>
      <c r="J14" s="48">
        <v>46</v>
      </c>
      <c r="K14" s="48" t="s">
        <v>38</v>
      </c>
      <c r="L14" s="48">
        <v>45</v>
      </c>
      <c r="M14" s="48" t="s">
        <v>38</v>
      </c>
      <c r="N14" s="48">
        <v>44</v>
      </c>
      <c r="O14" s="48" t="s">
        <v>38</v>
      </c>
      <c r="P14" s="48">
        <v>43</v>
      </c>
      <c r="Q14" s="48" t="s">
        <v>38</v>
      </c>
      <c r="R14" s="48">
        <v>42</v>
      </c>
      <c r="S14" s="48" t="s">
        <v>38</v>
      </c>
      <c r="T14" s="48">
        <v>41</v>
      </c>
      <c r="U14" s="46" t="s">
        <v>38</v>
      </c>
    </row>
    <row r="15" spans="1:22">
      <c r="A15" s="40" t="s">
        <v>39</v>
      </c>
      <c r="B15" s="48">
        <v>1800</v>
      </c>
      <c r="C15" s="48">
        <f>B15-20</f>
        <v>1780</v>
      </c>
      <c r="D15" s="48">
        <f t="shared" ref="D15:U15" si="0">C15-20</f>
        <v>1760</v>
      </c>
      <c r="E15" s="48">
        <f t="shared" si="0"/>
        <v>1740</v>
      </c>
      <c r="F15" s="48">
        <f t="shared" si="0"/>
        <v>1720</v>
      </c>
      <c r="G15" s="48">
        <f t="shared" si="0"/>
        <v>1700</v>
      </c>
      <c r="H15" s="48">
        <f t="shared" si="0"/>
        <v>1680</v>
      </c>
      <c r="I15" s="48">
        <f t="shared" si="0"/>
        <v>1660</v>
      </c>
      <c r="J15" s="48">
        <f t="shared" si="0"/>
        <v>1640</v>
      </c>
      <c r="K15" s="48">
        <f t="shared" si="0"/>
        <v>1620</v>
      </c>
      <c r="L15" s="48">
        <f t="shared" si="0"/>
        <v>1600</v>
      </c>
      <c r="M15" s="48">
        <f t="shared" si="0"/>
        <v>1580</v>
      </c>
      <c r="N15" s="48">
        <f t="shared" si="0"/>
        <v>1560</v>
      </c>
      <c r="O15" s="48">
        <f t="shared" si="0"/>
        <v>1540</v>
      </c>
      <c r="P15" s="48">
        <f t="shared" si="0"/>
        <v>1520</v>
      </c>
      <c r="Q15" s="48">
        <f t="shared" si="0"/>
        <v>1500</v>
      </c>
      <c r="R15" s="48">
        <f t="shared" si="0"/>
        <v>1480</v>
      </c>
      <c r="S15" s="48">
        <f t="shared" si="0"/>
        <v>1460</v>
      </c>
      <c r="T15" s="48">
        <f t="shared" si="0"/>
        <v>1440</v>
      </c>
      <c r="U15" s="48">
        <f t="shared" si="0"/>
        <v>1420</v>
      </c>
      <c r="V15" s="243"/>
    </row>
    <row r="16" spans="1:22">
      <c r="A16" s="40" t="s">
        <v>145</v>
      </c>
      <c r="B16" s="41">
        <v>12</v>
      </c>
      <c r="C16" s="42">
        <v>12.05</v>
      </c>
      <c r="D16" s="41">
        <v>12.100000000000001</v>
      </c>
      <c r="E16" s="41">
        <v>12.150000000000002</v>
      </c>
      <c r="F16" s="41">
        <v>12.200000000000003</v>
      </c>
      <c r="G16" s="41">
        <v>12.250000000000004</v>
      </c>
      <c r="H16" s="41">
        <v>12.300000000000004</v>
      </c>
      <c r="I16" s="41">
        <v>12.350000000000005</v>
      </c>
      <c r="J16" s="41">
        <v>12.400000000000006</v>
      </c>
      <c r="K16" s="41">
        <v>12.450000000000006</v>
      </c>
      <c r="L16" s="41">
        <v>12.500000000000007</v>
      </c>
      <c r="M16" s="41">
        <v>12.550000000000008</v>
      </c>
      <c r="N16" s="41">
        <v>12.600000000000009</v>
      </c>
      <c r="O16" s="41">
        <v>12.650000000000009</v>
      </c>
      <c r="P16" s="41">
        <v>12.70000000000001</v>
      </c>
      <c r="Q16" s="41">
        <v>12.750000000000011</v>
      </c>
      <c r="R16" s="41">
        <v>12.800000000000011</v>
      </c>
      <c r="S16" s="41">
        <v>12.850000000000012</v>
      </c>
      <c r="T16" s="41">
        <v>12.900000000000013</v>
      </c>
      <c r="U16" s="187">
        <v>12.950000000000014</v>
      </c>
    </row>
    <row r="17" spans="1:22">
      <c r="A17" s="40" t="s">
        <v>73</v>
      </c>
      <c r="B17" s="48">
        <v>100</v>
      </c>
      <c r="C17" s="45">
        <v>99</v>
      </c>
      <c r="D17" s="45">
        <v>98</v>
      </c>
      <c r="E17" s="45">
        <v>97</v>
      </c>
      <c r="F17" s="45">
        <v>96</v>
      </c>
      <c r="G17" s="45">
        <v>95</v>
      </c>
      <c r="H17" s="45">
        <v>94</v>
      </c>
      <c r="I17" s="45">
        <v>93</v>
      </c>
      <c r="J17" s="45">
        <v>92</v>
      </c>
      <c r="K17" s="45">
        <v>91</v>
      </c>
      <c r="L17" s="45">
        <v>90</v>
      </c>
      <c r="M17" s="45">
        <v>89</v>
      </c>
      <c r="N17" s="45">
        <v>88</v>
      </c>
      <c r="O17" s="45">
        <v>87</v>
      </c>
      <c r="P17" s="45">
        <v>86</v>
      </c>
      <c r="Q17" s="45">
        <v>85</v>
      </c>
      <c r="R17" s="45">
        <v>84</v>
      </c>
      <c r="S17" s="45">
        <v>83</v>
      </c>
      <c r="T17" s="45">
        <v>82</v>
      </c>
      <c r="U17" s="46">
        <v>81</v>
      </c>
    </row>
    <row r="18" spans="1:22">
      <c r="A18" s="36" t="s">
        <v>27</v>
      </c>
      <c r="B18" s="37">
        <v>80</v>
      </c>
      <c r="C18" s="38">
        <v>79</v>
      </c>
      <c r="D18" s="38">
        <v>78</v>
      </c>
      <c r="E18" s="38">
        <v>77</v>
      </c>
      <c r="F18" s="38">
        <v>76</v>
      </c>
      <c r="G18" s="38">
        <v>75</v>
      </c>
      <c r="H18" s="38">
        <v>74</v>
      </c>
      <c r="I18" s="38">
        <v>73</v>
      </c>
      <c r="J18" s="38">
        <v>72</v>
      </c>
      <c r="K18" s="38">
        <v>71</v>
      </c>
      <c r="L18" s="38">
        <v>70</v>
      </c>
      <c r="M18" s="38">
        <v>69</v>
      </c>
      <c r="N18" s="38">
        <v>68</v>
      </c>
      <c r="O18" s="38">
        <v>67</v>
      </c>
      <c r="P18" s="38">
        <v>66</v>
      </c>
      <c r="Q18" s="38">
        <v>65</v>
      </c>
      <c r="R18" s="38">
        <v>64</v>
      </c>
      <c r="S18" s="38">
        <v>63</v>
      </c>
      <c r="T18" s="38">
        <v>62</v>
      </c>
      <c r="U18" s="39">
        <v>61</v>
      </c>
    </row>
    <row r="19" spans="1:22">
      <c r="A19" s="40" t="s">
        <v>22</v>
      </c>
      <c r="B19" s="41">
        <v>3.2</v>
      </c>
      <c r="C19" s="42">
        <v>3.21</v>
      </c>
      <c r="D19" s="42">
        <v>3.2199999999999998</v>
      </c>
      <c r="E19" s="42">
        <v>3.2299999999999995</v>
      </c>
      <c r="F19" s="42">
        <v>3.2399999999999993</v>
      </c>
      <c r="G19" s="42">
        <v>3.2499999999999991</v>
      </c>
      <c r="H19" s="42">
        <v>3.2599999999999989</v>
      </c>
      <c r="I19" s="42">
        <v>3.2699999999999987</v>
      </c>
      <c r="J19" s="42">
        <v>3.2799999999999985</v>
      </c>
      <c r="K19" s="42">
        <v>3.2899999999999983</v>
      </c>
      <c r="L19" s="42">
        <v>3.299999999999998</v>
      </c>
      <c r="M19" s="42">
        <v>3.3099999999999978</v>
      </c>
      <c r="N19" s="42">
        <v>3.3199999999999976</v>
      </c>
      <c r="O19" s="42">
        <v>3.3299999999999974</v>
      </c>
      <c r="P19" s="42">
        <v>3.3399999999999972</v>
      </c>
      <c r="Q19" s="42">
        <v>3.349999999999997</v>
      </c>
      <c r="R19" s="42">
        <v>3.3599999999999968</v>
      </c>
      <c r="S19" s="42">
        <v>3.3699999999999966</v>
      </c>
      <c r="T19" s="42">
        <v>3.3799999999999963</v>
      </c>
      <c r="U19" s="43">
        <v>3.3899999999999961</v>
      </c>
    </row>
    <row r="20" spans="1:22">
      <c r="A20" s="40" t="s">
        <v>23</v>
      </c>
      <c r="B20" s="41">
        <v>4.8</v>
      </c>
      <c r="C20" s="42">
        <v>4.8099999999999996</v>
      </c>
      <c r="D20" s="42">
        <v>4.8199999999999994</v>
      </c>
      <c r="E20" s="42">
        <v>4.8299999999999992</v>
      </c>
      <c r="F20" s="42">
        <v>4.839999999999999</v>
      </c>
      <c r="G20" s="42">
        <v>4.8499999999999988</v>
      </c>
      <c r="H20" s="42">
        <v>4.8599999999999985</v>
      </c>
      <c r="I20" s="42">
        <v>4.8699999999999983</v>
      </c>
      <c r="J20" s="42">
        <v>4.8799999999999981</v>
      </c>
      <c r="K20" s="42">
        <v>4.8899999999999979</v>
      </c>
      <c r="L20" s="42">
        <v>4.8999999999999977</v>
      </c>
      <c r="M20" s="42">
        <v>4.9099999999999975</v>
      </c>
      <c r="N20" s="42">
        <v>4.9199999999999973</v>
      </c>
      <c r="O20" s="42">
        <v>4.9299999999999971</v>
      </c>
      <c r="P20" s="42">
        <v>4.9399999999999968</v>
      </c>
      <c r="Q20" s="42">
        <v>4.9499999999999966</v>
      </c>
      <c r="R20" s="42">
        <v>4.9599999999999964</v>
      </c>
      <c r="S20" s="42">
        <v>4.9699999999999962</v>
      </c>
      <c r="T20" s="42">
        <v>4.979999999999996</v>
      </c>
      <c r="U20" s="43">
        <v>4.9899999999999958</v>
      </c>
    </row>
    <row r="21" spans="1:22">
      <c r="A21" s="40" t="s">
        <v>28</v>
      </c>
      <c r="B21" s="44">
        <v>70</v>
      </c>
      <c r="C21" s="45">
        <v>69</v>
      </c>
      <c r="D21" s="45">
        <v>68</v>
      </c>
      <c r="E21" s="45">
        <v>67</v>
      </c>
      <c r="F21" s="45">
        <v>66</v>
      </c>
      <c r="G21" s="45">
        <v>65</v>
      </c>
      <c r="H21" s="45">
        <v>64</v>
      </c>
      <c r="I21" s="45">
        <v>63</v>
      </c>
      <c r="J21" s="45">
        <v>62</v>
      </c>
      <c r="K21" s="45">
        <v>61</v>
      </c>
      <c r="L21" s="45">
        <v>60</v>
      </c>
      <c r="M21" s="45">
        <v>59</v>
      </c>
      <c r="N21" s="45">
        <v>58</v>
      </c>
      <c r="O21" s="45">
        <v>57</v>
      </c>
      <c r="P21" s="45">
        <v>56</v>
      </c>
      <c r="Q21" s="45">
        <v>55</v>
      </c>
      <c r="R21" s="45">
        <v>54</v>
      </c>
      <c r="S21" s="45">
        <v>53</v>
      </c>
      <c r="T21" s="45">
        <v>52</v>
      </c>
      <c r="U21" s="46">
        <v>51</v>
      </c>
    </row>
    <row r="22" spans="1:22">
      <c r="A22" s="40" t="s">
        <v>29</v>
      </c>
      <c r="B22" s="47">
        <v>60</v>
      </c>
      <c r="C22" s="45">
        <v>59</v>
      </c>
      <c r="D22" s="45">
        <v>58</v>
      </c>
      <c r="E22" s="45">
        <v>57</v>
      </c>
      <c r="F22" s="45">
        <v>56</v>
      </c>
      <c r="G22" s="45">
        <v>55</v>
      </c>
      <c r="H22" s="45">
        <v>54</v>
      </c>
      <c r="I22" s="45">
        <v>53</v>
      </c>
      <c r="J22" s="45">
        <v>52</v>
      </c>
      <c r="K22" s="45">
        <v>51</v>
      </c>
      <c r="L22" s="45">
        <v>50</v>
      </c>
      <c r="M22" s="45">
        <v>49</v>
      </c>
      <c r="N22" s="45">
        <v>48</v>
      </c>
      <c r="O22" s="45">
        <v>47</v>
      </c>
      <c r="P22" s="45">
        <v>46</v>
      </c>
      <c r="Q22" s="45">
        <v>45</v>
      </c>
      <c r="R22" s="45">
        <v>44</v>
      </c>
      <c r="S22" s="45">
        <v>43</v>
      </c>
      <c r="T22" s="45">
        <v>42</v>
      </c>
      <c r="U22" s="46">
        <v>41</v>
      </c>
    </row>
    <row r="23" spans="1:22">
      <c r="A23" s="40" t="s">
        <v>30</v>
      </c>
      <c r="B23" s="41">
        <v>14</v>
      </c>
      <c r="C23" s="42">
        <v>13.9</v>
      </c>
      <c r="D23" s="42">
        <v>13.8</v>
      </c>
      <c r="E23" s="42">
        <v>13.7</v>
      </c>
      <c r="F23" s="42">
        <v>13.6</v>
      </c>
      <c r="G23" s="42">
        <v>13.5</v>
      </c>
      <c r="H23" s="42">
        <v>13.4</v>
      </c>
      <c r="I23" s="42">
        <v>13.3</v>
      </c>
      <c r="J23" s="42">
        <v>13.2</v>
      </c>
      <c r="K23" s="42">
        <v>13.1</v>
      </c>
      <c r="L23" s="42">
        <v>13</v>
      </c>
      <c r="M23" s="42">
        <v>12.9</v>
      </c>
      <c r="N23" s="42">
        <v>12.8</v>
      </c>
      <c r="O23" s="42">
        <v>12.7</v>
      </c>
      <c r="P23" s="42">
        <v>12.6</v>
      </c>
      <c r="Q23" s="42">
        <v>12.5</v>
      </c>
      <c r="R23" s="42">
        <v>12.4</v>
      </c>
      <c r="S23" s="42">
        <v>12.3</v>
      </c>
      <c r="T23" s="42">
        <v>12.2</v>
      </c>
      <c r="U23" s="43">
        <v>12.1</v>
      </c>
    </row>
    <row r="24" spans="1:22">
      <c r="A24" s="40" t="s">
        <v>31</v>
      </c>
      <c r="B24" s="41">
        <v>2.8</v>
      </c>
      <c r="C24" s="42">
        <v>2.78</v>
      </c>
      <c r="D24" s="42">
        <v>2.76</v>
      </c>
      <c r="E24" s="42">
        <v>2.7399999999999998</v>
      </c>
      <c r="F24" s="42">
        <v>2.7199999999999998</v>
      </c>
      <c r="G24" s="42">
        <v>2.6999999999999997</v>
      </c>
      <c r="H24" s="42">
        <v>2.6799999999999997</v>
      </c>
      <c r="I24" s="42">
        <v>2.6599999999999997</v>
      </c>
      <c r="J24" s="42">
        <v>2.6399999999999997</v>
      </c>
      <c r="K24" s="42">
        <v>2.6199999999999997</v>
      </c>
      <c r="L24" s="42">
        <v>2.5999999999999996</v>
      </c>
      <c r="M24" s="42">
        <v>2.5799999999999996</v>
      </c>
      <c r="N24" s="42">
        <v>2.5599999999999996</v>
      </c>
      <c r="O24" s="42">
        <v>2.5399999999999996</v>
      </c>
      <c r="P24" s="42">
        <v>2.5199999999999996</v>
      </c>
      <c r="Q24" s="42">
        <v>2.4999999999999996</v>
      </c>
      <c r="R24" s="42">
        <v>2.4799999999999995</v>
      </c>
      <c r="S24" s="42">
        <v>2.4599999999999995</v>
      </c>
      <c r="T24" s="42">
        <v>2.4399999999999995</v>
      </c>
      <c r="U24" s="43">
        <v>2.4199999999999995</v>
      </c>
    </row>
    <row r="25" spans="1:22">
      <c r="A25" s="40" t="s">
        <v>32</v>
      </c>
      <c r="B25" s="41">
        <v>12</v>
      </c>
      <c r="C25" s="42">
        <v>11.9</v>
      </c>
      <c r="D25" s="42">
        <v>11.8</v>
      </c>
      <c r="E25" s="42">
        <v>11.700000000000001</v>
      </c>
      <c r="F25" s="42">
        <v>11.600000000000001</v>
      </c>
      <c r="G25" s="42">
        <v>11.500000000000002</v>
      </c>
      <c r="H25" s="42">
        <v>11.400000000000002</v>
      </c>
      <c r="I25" s="42">
        <v>11.300000000000002</v>
      </c>
      <c r="J25" s="42">
        <v>11.200000000000003</v>
      </c>
      <c r="K25" s="42">
        <v>11.100000000000003</v>
      </c>
      <c r="L25" s="42">
        <v>11.000000000000004</v>
      </c>
      <c r="M25" s="42">
        <v>10.900000000000004</v>
      </c>
      <c r="N25" s="42">
        <v>10.800000000000004</v>
      </c>
      <c r="O25" s="42">
        <v>10.700000000000005</v>
      </c>
      <c r="P25" s="42">
        <v>10.600000000000005</v>
      </c>
      <c r="Q25" s="42">
        <v>10.500000000000005</v>
      </c>
      <c r="R25" s="42">
        <v>10.400000000000006</v>
      </c>
      <c r="S25" s="42">
        <v>10.300000000000006</v>
      </c>
      <c r="T25" s="42">
        <v>10.200000000000006</v>
      </c>
      <c r="U25" s="43">
        <v>10.100000000000007</v>
      </c>
    </row>
    <row r="26" spans="1:22">
      <c r="A26" s="40" t="s">
        <v>33</v>
      </c>
      <c r="B26" s="41">
        <v>8</v>
      </c>
      <c r="C26" s="42">
        <v>7.9</v>
      </c>
      <c r="D26" s="42">
        <v>7.8000000000000007</v>
      </c>
      <c r="E26" s="42">
        <v>7.7000000000000011</v>
      </c>
      <c r="F26" s="42">
        <v>7.6000000000000014</v>
      </c>
      <c r="G26" s="42">
        <v>7.5000000000000018</v>
      </c>
      <c r="H26" s="42">
        <v>7.4000000000000021</v>
      </c>
      <c r="I26" s="42">
        <v>7.3000000000000025</v>
      </c>
      <c r="J26" s="42">
        <v>7.2000000000000028</v>
      </c>
      <c r="K26" s="42">
        <v>7.1000000000000032</v>
      </c>
      <c r="L26" s="42">
        <v>7.0000000000000036</v>
      </c>
      <c r="M26" s="42">
        <v>6.9000000000000039</v>
      </c>
      <c r="N26" s="42">
        <v>6.8000000000000043</v>
      </c>
      <c r="O26" s="42">
        <v>6.7000000000000046</v>
      </c>
      <c r="P26" s="42">
        <v>6.600000000000005</v>
      </c>
      <c r="Q26" s="42">
        <v>6.5000000000000053</v>
      </c>
      <c r="R26" s="42">
        <v>6.4000000000000057</v>
      </c>
      <c r="S26" s="42">
        <v>6.300000000000006</v>
      </c>
      <c r="T26" s="42">
        <v>6.2000000000000064</v>
      </c>
      <c r="U26" s="43">
        <v>6.1000000000000068</v>
      </c>
    </row>
    <row r="27" spans="1:22">
      <c r="A27" s="40" t="s">
        <v>34</v>
      </c>
      <c r="B27" s="41">
        <v>12.5</v>
      </c>
      <c r="C27" s="42">
        <v>12.4</v>
      </c>
      <c r="D27" s="42">
        <v>12.3</v>
      </c>
      <c r="E27" s="42">
        <v>12.200000000000001</v>
      </c>
      <c r="F27" s="42">
        <v>12.100000000000001</v>
      </c>
      <c r="G27" s="42">
        <v>12.000000000000002</v>
      </c>
      <c r="H27" s="42">
        <v>11.900000000000002</v>
      </c>
      <c r="I27" s="42">
        <v>11.800000000000002</v>
      </c>
      <c r="J27" s="42">
        <v>11.700000000000003</v>
      </c>
      <c r="K27" s="42">
        <v>11.600000000000003</v>
      </c>
      <c r="L27" s="42">
        <v>11.500000000000004</v>
      </c>
      <c r="M27" s="42">
        <v>11.400000000000004</v>
      </c>
      <c r="N27" s="42">
        <v>11.300000000000004</v>
      </c>
      <c r="O27" s="42">
        <v>11.200000000000005</v>
      </c>
      <c r="P27" s="42">
        <v>11.100000000000005</v>
      </c>
      <c r="Q27" s="42">
        <v>11.000000000000005</v>
      </c>
      <c r="R27" s="42">
        <v>10.900000000000006</v>
      </c>
      <c r="S27" s="42">
        <v>10.800000000000006</v>
      </c>
      <c r="T27" s="42">
        <v>10.700000000000006</v>
      </c>
      <c r="U27" s="43">
        <v>10.600000000000007</v>
      </c>
    </row>
    <row r="28" spans="1:22">
      <c r="A28" s="40" t="s">
        <v>35</v>
      </c>
      <c r="B28" s="41">
        <v>13</v>
      </c>
      <c r="C28" s="41">
        <v>12.9</v>
      </c>
      <c r="D28" s="41">
        <v>12.8</v>
      </c>
      <c r="E28" s="41">
        <v>12.700000000000001</v>
      </c>
      <c r="F28" s="41">
        <v>12.600000000000001</v>
      </c>
      <c r="G28" s="41">
        <v>12.500000000000002</v>
      </c>
      <c r="H28" s="41">
        <v>12.400000000000002</v>
      </c>
      <c r="I28" s="41">
        <v>12.300000000000002</v>
      </c>
      <c r="J28" s="41">
        <v>12.200000000000003</v>
      </c>
      <c r="K28" s="41">
        <v>12.100000000000003</v>
      </c>
      <c r="L28" s="41">
        <v>12.000000000000004</v>
      </c>
      <c r="M28" s="41">
        <v>11.900000000000004</v>
      </c>
      <c r="N28" s="41">
        <v>11.800000000000004</v>
      </c>
      <c r="O28" s="41">
        <v>11.700000000000005</v>
      </c>
      <c r="P28" s="41">
        <v>11.600000000000005</v>
      </c>
      <c r="Q28" s="41">
        <v>11.500000000000005</v>
      </c>
      <c r="R28" s="41">
        <v>11.400000000000006</v>
      </c>
      <c r="S28" s="41">
        <v>11.300000000000006</v>
      </c>
      <c r="T28" s="41">
        <v>11.200000000000006</v>
      </c>
      <c r="U28" s="43">
        <v>11.100000000000007</v>
      </c>
    </row>
    <row r="29" spans="1:22">
      <c r="A29" s="40" t="s">
        <v>36</v>
      </c>
      <c r="B29" s="41">
        <v>12</v>
      </c>
      <c r="C29" s="41">
        <v>11.9</v>
      </c>
      <c r="D29" s="41">
        <v>11.8</v>
      </c>
      <c r="E29" s="41">
        <v>11.700000000000001</v>
      </c>
      <c r="F29" s="41">
        <v>11.600000000000001</v>
      </c>
      <c r="G29" s="41">
        <v>11.500000000000002</v>
      </c>
      <c r="H29" s="41">
        <v>11.400000000000002</v>
      </c>
      <c r="I29" s="41">
        <v>11.300000000000002</v>
      </c>
      <c r="J29" s="41">
        <v>11.200000000000003</v>
      </c>
      <c r="K29" s="41">
        <v>11.100000000000003</v>
      </c>
      <c r="L29" s="41">
        <v>11.000000000000004</v>
      </c>
      <c r="M29" s="41">
        <v>10.900000000000004</v>
      </c>
      <c r="N29" s="41">
        <v>10.800000000000004</v>
      </c>
      <c r="O29" s="41">
        <v>10.700000000000005</v>
      </c>
      <c r="P29" s="41">
        <v>10.600000000000005</v>
      </c>
      <c r="Q29" s="41">
        <v>10.500000000000005</v>
      </c>
      <c r="R29" s="41">
        <v>10.400000000000006</v>
      </c>
      <c r="S29" s="41">
        <v>10.300000000000006</v>
      </c>
      <c r="T29" s="41">
        <v>10.200000000000006</v>
      </c>
      <c r="U29" s="43">
        <v>10.100000000000007</v>
      </c>
    </row>
    <row r="30" spans="1:22">
      <c r="A30" s="40" t="s">
        <v>37</v>
      </c>
      <c r="B30" s="48">
        <v>40</v>
      </c>
      <c r="C30" s="48" t="s">
        <v>40</v>
      </c>
      <c r="D30" s="48">
        <v>39</v>
      </c>
      <c r="E30" s="48" t="s">
        <v>40</v>
      </c>
      <c r="F30" s="48">
        <v>38</v>
      </c>
      <c r="G30" s="48" t="s">
        <v>40</v>
      </c>
      <c r="H30" s="48">
        <v>37</v>
      </c>
      <c r="I30" s="48" t="s">
        <v>40</v>
      </c>
      <c r="J30" s="48">
        <v>36</v>
      </c>
      <c r="K30" s="48" t="s">
        <v>40</v>
      </c>
      <c r="L30" s="48">
        <v>35</v>
      </c>
      <c r="M30" s="48" t="s">
        <v>40</v>
      </c>
      <c r="N30" s="48">
        <v>34</v>
      </c>
      <c r="O30" s="48" t="s">
        <v>40</v>
      </c>
      <c r="P30" s="48">
        <v>33</v>
      </c>
      <c r="Q30" s="48" t="s">
        <v>40</v>
      </c>
      <c r="R30" s="48">
        <v>32</v>
      </c>
      <c r="S30" s="48" t="s">
        <v>40</v>
      </c>
      <c r="T30" s="48">
        <v>31</v>
      </c>
      <c r="U30" s="46" t="s">
        <v>40</v>
      </c>
    </row>
    <row r="31" spans="1:22">
      <c r="A31" s="40" t="s">
        <v>39</v>
      </c>
      <c r="B31" s="48">
        <v>1400</v>
      </c>
      <c r="C31" s="48">
        <f>B31-20</f>
        <v>1380</v>
      </c>
      <c r="D31" s="48">
        <f t="shared" ref="D31:U31" si="1">C31-20</f>
        <v>1360</v>
      </c>
      <c r="E31" s="48">
        <f t="shared" si="1"/>
        <v>1340</v>
      </c>
      <c r="F31" s="48">
        <f t="shared" si="1"/>
        <v>1320</v>
      </c>
      <c r="G31" s="48">
        <f t="shared" si="1"/>
        <v>1300</v>
      </c>
      <c r="H31" s="48">
        <f t="shared" si="1"/>
        <v>1280</v>
      </c>
      <c r="I31" s="48">
        <f t="shared" si="1"/>
        <v>1260</v>
      </c>
      <c r="J31" s="48">
        <f t="shared" si="1"/>
        <v>1240</v>
      </c>
      <c r="K31" s="48">
        <f t="shared" si="1"/>
        <v>1220</v>
      </c>
      <c r="L31" s="48">
        <f t="shared" si="1"/>
        <v>1200</v>
      </c>
      <c r="M31" s="48">
        <f t="shared" si="1"/>
        <v>1180</v>
      </c>
      <c r="N31" s="48">
        <f t="shared" si="1"/>
        <v>1160</v>
      </c>
      <c r="O31" s="48">
        <f t="shared" si="1"/>
        <v>1140</v>
      </c>
      <c r="P31" s="48">
        <f t="shared" si="1"/>
        <v>1120</v>
      </c>
      <c r="Q31" s="48">
        <f t="shared" si="1"/>
        <v>1100</v>
      </c>
      <c r="R31" s="48">
        <f t="shared" si="1"/>
        <v>1080</v>
      </c>
      <c r="S31" s="48">
        <f t="shared" si="1"/>
        <v>1060</v>
      </c>
      <c r="T31" s="48">
        <f t="shared" si="1"/>
        <v>1040</v>
      </c>
      <c r="U31" s="48">
        <f t="shared" si="1"/>
        <v>1020</v>
      </c>
      <c r="V31" s="243"/>
    </row>
    <row r="32" spans="1:22">
      <c r="A32" s="40" t="s">
        <v>145</v>
      </c>
      <c r="B32" s="41">
        <v>13</v>
      </c>
      <c r="C32" s="42">
        <v>13.05</v>
      </c>
      <c r="D32" s="41">
        <v>13.100000000000001</v>
      </c>
      <c r="E32" s="41">
        <v>13.150000000000002</v>
      </c>
      <c r="F32" s="41">
        <v>13.200000000000003</v>
      </c>
      <c r="G32" s="41">
        <v>13.250000000000004</v>
      </c>
      <c r="H32" s="41">
        <v>13.300000000000004</v>
      </c>
      <c r="I32" s="41">
        <v>13.350000000000005</v>
      </c>
      <c r="J32" s="41">
        <v>13.400000000000006</v>
      </c>
      <c r="K32" s="41">
        <v>13.450000000000006</v>
      </c>
      <c r="L32" s="41">
        <v>13.500000000000007</v>
      </c>
      <c r="M32" s="41">
        <v>13.550000000000008</v>
      </c>
      <c r="N32" s="41">
        <v>13.600000000000009</v>
      </c>
      <c r="O32" s="41">
        <v>13.650000000000009</v>
      </c>
      <c r="P32" s="41">
        <v>13.70000000000001</v>
      </c>
      <c r="Q32" s="41">
        <v>13.750000000000011</v>
      </c>
      <c r="R32" s="41">
        <v>13.800000000000011</v>
      </c>
      <c r="S32" s="41">
        <v>13.850000000000012</v>
      </c>
      <c r="T32" s="41">
        <v>13.900000000000013</v>
      </c>
      <c r="U32" s="187">
        <v>13.950000000000014</v>
      </c>
    </row>
    <row r="33" spans="1:22">
      <c r="A33" s="40" t="s">
        <v>73</v>
      </c>
      <c r="B33" s="48">
        <v>80</v>
      </c>
      <c r="C33" s="45">
        <v>79</v>
      </c>
      <c r="D33" s="45">
        <v>78</v>
      </c>
      <c r="E33" s="45">
        <v>77</v>
      </c>
      <c r="F33" s="45">
        <v>76</v>
      </c>
      <c r="G33" s="45">
        <v>75</v>
      </c>
      <c r="H33" s="45">
        <v>74</v>
      </c>
      <c r="I33" s="45">
        <v>73</v>
      </c>
      <c r="J33" s="45">
        <v>72</v>
      </c>
      <c r="K33" s="45">
        <v>71</v>
      </c>
      <c r="L33" s="45">
        <v>70</v>
      </c>
      <c r="M33" s="45">
        <v>69</v>
      </c>
      <c r="N33" s="45">
        <v>68</v>
      </c>
      <c r="O33" s="45">
        <v>67</v>
      </c>
      <c r="P33" s="45">
        <v>66</v>
      </c>
      <c r="Q33" s="45">
        <v>65</v>
      </c>
      <c r="R33" s="45">
        <v>64</v>
      </c>
      <c r="S33" s="45">
        <v>63</v>
      </c>
      <c r="T33" s="45">
        <v>62</v>
      </c>
      <c r="U33" s="46">
        <v>61</v>
      </c>
    </row>
    <row r="34" spans="1:22">
      <c r="A34" s="36" t="s">
        <v>27</v>
      </c>
      <c r="B34" s="37">
        <v>60</v>
      </c>
      <c r="C34" s="38">
        <v>59</v>
      </c>
      <c r="D34" s="38">
        <v>58</v>
      </c>
      <c r="E34" s="38">
        <v>57</v>
      </c>
      <c r="F34" s="38">
        <v>56</v>
      </c>
      <c r="G34" s="38">
        <v>55</v>
      </c>
      <c r="H34" s="38">
        <v>54</v>
      </c>
      <c r="I34" s="38">
        <v>53</v>
      </c>
      <c r="J34" s="38">
        <v>52</v>
      </c>
      <c r="K34" s="38">
        <v>51</v>
      </c>
      <c r="L34" s="38">
        <v>50</v>
      </c>
      <c r="M34" s="38">
        <v>49</v>
      </c>
      <c r="N34" s="38">
        <v>48</v>
      </c>
      <c r="O34" s="38">
        <v>47</v>
      </c>
      <c r="P34" s="38">
        <v>46</v>
      </c>
      <c r="Q34" s="38">
        <v>45</v>
      </c>
      <c r="R34" s="38">
        <v>44</v>
      </c>
      <c r="S34" s="38">
        <v>43</v>
      </c>
      <c r="T34" s="38">
        <v>42</v>
      </c>
      <c r="U34" s="39">
        <v>41</v>
      </c>
    </row>
    <row r="35" spans="1:22">
      <c r="A35" s="40" t="s">
        <v>22</v>
      </c>
      <c r="B35" s="41">
        <v>3.4</v>
      </c>
      <c r="C35" s="42">
        <v>3.4099999999999997</v>
      </c>
      <c r="D35" s="42">
        <v>3.4199999999999995</v>
      </c>
      <c r="E35" s="42">
        <v>3.4299999999999993</v>
      </c>
      <c r="F35" s="42">
        <v>3.4399999999999991</v>
      </c>
      <c r="G35" s="42">
        <v>3.4499999999999988</v>
      </c>
      <c r="H35" s="42">
        <v>3.4599999999999986</v>
      </c>
      <c r="I35" s="42">
        <v>3.4699999999999984</v>
      </c>
      <c r="J35" s="42">
        <v>3.4799999999999982</v>
      </c>
      <c r="K35" s="42">
        <v>3.489999999999998</v>
      </c>
      <c r="L35" s="42">
        <v>3.4999999999999978</v>
      </c>
      <c r="M35" s="42">
        <v>3.5099999999999976</v>
      </c>
      <c r="N35" s="42">
        <v>3.5199999999999974</v>
      </c>
      <c r="O35" s="42">
        <v>3.5299999999999971</v>
      </c>
      <c r="P35" s="42">
        <v>3.5399999999999969</v>
      </c>
      <c r="Q35" s="42">
        <v>3.5499999999999967</v>
      </c>
      <c r="R35" s="42">
        <v>3.5599999999999965</v>
      </c>
      <c r="S35" s="42">
        <v>3.5699999999999963</v>
      </c>
      <c r="T35" s="42">
        <v>3.5799999999999961</v>
      </c>
      <c r="U35" s="43">
        <v>3.5899999999999959</v>
      </c>
    </row>
    <row r="36" spans="1:22">
      <c r="A36" s="40" t="s">
        <v>23</v>
      </c>
      <c r="B36" s="41">
        <v>5</v>
      </c>
      <c r="C36" s="42">
        <v>5.01</v>
      </c>
      <c r="D36" s="42">
        <v>5.0199999999999996</v>
      </c>
      <c r="E36" s="42">
        <v>5.0299999999999994</v>
      </c>
      <c r="F36" s="42">
        <v>5.0399999999999991</v>
      </c>
      <c r="G36" s="42">
        <v>5.0499999999999989</v>
      </c>
      <c r="H36" s="42">
        <v>5.0599999999999987</v>
      </c>
      <c r="I36" s="42">
        <v>5.0699999999999985</v>
      </c>
      <c r="J36" s="42">
        <v>5.0799999999999983</v>
      </c>
      <c r="K36" s="42">
        <v>5.0899999999999981</v>
      </c>
      <c r="L36" s="42">
        <v>5.0999999999999979</v>
      </c>
      <c r="M36" s="42">
        <v>5.1099999999999977</v>
      </c>
      <c r="N36" s="42">
        <v>5.1199999999999974</v>
      </c>
      <c r="O36" s="42">
        <v>5.1299999999999972</v>
      </c>
      <c r="P36" s="42">
        <v>5.139999999999997</v>
      </c>
      <c r="Q36" s="42">
        <v>5.1499999999999968</v>
      </c>
      <c r="R36" s="42">
        <v>5.1599999999999966</v>
      </c>
      <c r="S36" s="42">
        <v>5.1699999999999964</v>
      </c>
      <c r="T36" s="42">
        <v>5.1799999999999962</v>
      </c>
      <c r="U36" s="43">
        <v>5.1899999999999959</v>
      </c>
    </row>
    <row r="37" spans="1:22">
      <c r="A37" s="40" t="s">
        <v>28</v>
      </c>
      <c r="B37" s="44">
        <v>50</v>
      </c>
      <c r="C37" s="45">
        <v>49</v>
      </c>
      <c r="D37" s="45">
        <v>48</v>
      </c>
      <c r="E37" s="45">
        <v>47</v>
      </c>
      <c r="F37" s="45">
        <v>46</v>
      </c>
      <c r="G37" s="45">
        <v>45</v>
      </c>
      <c r="H37" s="45">
        <v>44</v>
      </c>
      <c r="I37" s="45">
        <v>43</v>
      </c>
      <c r="J37" s="45">
        <v>42</v>
      </c>
      <c r="K37" s="45">
        <v>41</v>
      </c>
      <c r="L37" s="45">
        <v>40</v>
      </c>
      <c r="M37" s="45">
        <v>39</v>
      </c>
      <c r="N37" s="45">
        <v>38</v>
      </c>
      <c r="O37" s="45">
        <v>37</v>
      </c>
      <c r="P37" s="45">
        <v>36</v>
      </c>
      <c r="Q37" s="45">
        <v>35</v>
      </c>
      <c r="R37" s="45">
        <v>34</v>
      </c>
      <c r="S37" s="45">
        <v>33</v>
      </c>
      <c r="T37" s="45">
        <v>32</v>
      </c>
      <c r="U37" s="46">
        <v>31</v>
      </c>
    </row>
    <row r="38" spans="1:22">
      <c r="A38" s="40" t="s">
        <v>29</v>
      </c>
      <c r="B38" s="47">
        <v>40</v>
      </c>
      <c r="C38" s="45">
        <v>39</v>
      </c>
      <c r="D38" s="45">
        <v>38</v>
      </c>
      <c r="E38" s="45">
        <v>37</v>
      </c>
      <c r="F38" s="45">
        <v>36</v>
      </c>
      <c r="G38" s="45">
        <v>35</v>
      </c>
      <c r="H38" s="45">
        <v>34</v>
      </c>
      <c r="I38" s="45">
        <v>33</v>
      </c>
      <c r="J38" s="45">
        <v>32</v>
      </c>
      <c r="K38" s="45">
        <v>31</v>
      </c>
      <c r="L38" s="45">
        <v>30</v>
      </c>
      <c r="M38" s="45">
        <v>29</v>
      </c>
      <c r="N38" s="45">
        <v>28</v>
      </c>
      <c r="O38" s="45">
        <v>27</v>
      </c>
      <c r="P38" s="45">
        <v>26</v>
      </c>
      <c r="Q38" s="45">
        <v>25</v>
      </c>
      <c r="R38" s="45">
        <v>24</v>
      </c>
      <c r="S38" s="45">
        <v>23</v>
      </c>
      <c r="T38" s="45">
        <v>22</v>
      </c>
      <c r="U38" s="46">
        <v>21</v>
      </c>
    </row>
    <row r="39" spans="1:22">
      <c r="A39" s="40" t="s">
        <v>30</v>
      </c>
      <c r="B39" s="41">
        <v>12</v>
      </c>
      <c r="C39" s="42">
        <v>11.9</v>
      </c>
      <c r="D39" s="42">
        <v>11.8</v>
      </c>
      <c r="E39" s="42">
        <v>11.7</v>
      </c>
      <c r="F39" s="42">
        <v>11.6</v>
      </c>
      <c r="G39" s="42">
        <v>11.5</v>
      </c>
      <c r="H39" s="42">
        <v>11.4</v>
      </c>
      <c r="I39" s="42">
        <v>11.3</v>
      </c>
      <c r="J39" s="42">
        <v>11.2</v>
      </c>
      <c r="K39" s="42">
        <v>11.1</v>
      </c>
      <c r="L39" s="42">
        <v>11</v>
      </c>
      <c r="M39" s="42">
        <v>10.9</v>
      </c>
      <c r="N39" s="42">
        <v>10.8</v>
      </c>
      <c r="O39" s="42">
        <v>10.7</v>
      </c>
      <c r="P39" s="42">
        <v>10.6</v>
      </c>
      <c r="Q39" s="42">
        <v>10.5</v>
      </c>
      <c r="R39" s="42">
        <v>10.4</v>
      </c>
      <c r="S39" s="42">
        <v>10.3</v>
      </c>
      <c r="T39" s="42">
        <v>10.199999999999999</v>
      </c>
      <c r="U39" s="43">
        <v>10.1</v>
      </c>
    </row>
    <row r="40" spans="1:22">
      <c r="A40" s="40" t="s">
        <v>31</v>
      </c>
      <c r="B40" s="41">
        <v>2.4</v>
      </c>
      <c r="C40" s="42">
        <v>2.38</v>
      </c>
      <c r="D40" s="42">
        <v>2.36</v>
      </c>
      <c r="E40" s="42">
        <v>2.34</v>
      </c>
      <c r="F40" s="42">
        <v>2.3199999999999998</v>
      </c>
      <c r="G40" s="42">
        <v>2.2999999999999998</v>
      </c>
      <c r="H40" s="42">
        <v>2.2799999999999998</v>
      </c>
      <c r="I40" s="42">
        <v>2.2599999999999998</v>
      </c>
      <c r="J40" s="42">
        <v>2.2399999999999998</v>
      </c>
      <c r="K40" s="42">
        <v>2.2199999999999998</v>
      </c>
      <c r="L40" s="42">
        <v>2.1999999999999997</v>
      </c>
      <c r="M40" s="42">
        <v>2.1799999999999997</v>
      </c>
      <c r="N40" s="42">
        <v>2.1599999999999997</v>
      </c>
      <c r="O40" s="42">
        <v>2.1399999999999997</v>
      </c>
      <c r="P40" s="42">
        <v>2.1199999999999997</v>
      </c>
      <c r="Q40" s="42">
        <v>2.0999999999999996</v>
      </c>
      <c r="R40" s="42">
        <v>2.0799999999999996</v>
      </c>
      <c r="S40" s="42">
        <v>2.0599999999999996</v>
      </c>
      <c r="T40" s="42">
        <v>2.0399999999999996</v>
      </c>
      <c r="U40" s="43">
        <v>2.0199999999999996</v>
      </c>
    </row>
    <row r="41" spans="1:22">
      <c r="A41" s="40" t="s">
        <v>32</v>
      </c>
      <c r="B41" s="41">
        <v>10</v>
      </c>
      <c r="C41" s="42">
        <v>12.9</v>
      </c>
      <c r="D41" s="42">
        <v>12.8</v>
      </c>
      <c r="E41" s="42">
        <v>12.7</v>
      </c>
      <c r="F41" s="42">
        <v>12.6</v>
      </c>
      <c r="G41" s="42">
        <v>12.5</v>
      </c>
      <c r="H41" s="42">
        <v>12.4</v>
      </c>
      <c r="I41" s="42">
        <v>12.3</v>
      </c>
      <c r="J41" s="42">
        <v>12.2</v>
      </c>
      <c r="K41" s="42">
        <v>12.1</v>
      </c>
      <c r="L41" s="42">
        <v>12</v>
      </c>
      <c r="M41" s="42">
        <v>11.9</v>
      </c>
      <c r="N41" s="42">
        <v>11.8</v>
      </c>
      <c r="O41" s="42">
        <v>11.7</v>
      </c>
      <c r="P41" s="42">
        <v>11.6</v>
      </c>
      <c r="Q41" s="42">
        <v>11.5</v>
      </c>
      <c r="R41" s="42">
        <v>11.4</v>
      </c>
      <c r="S41" s="42">
        <v>11.3</v>
      </c>
      <c r="T41" s="42">
        <v>11.2</v>
      </c>
      <c r="U41" s="43">
        <v>11.1</v>
      </c>
    </row>
    <row r="42" spans="1:22">
      <c r="A42" s="40" t="s">
        <v>33</v>
      </c>
      <c r="B42" s="41">
        <v>6</v>
      </c>
      <c r="C42" s="42">
        <v>5.9</v>
      </c>
      <c r="D42" s="42">
        <v>5.8000000000000007</v>
      </c>
      <c r="E42" s="42">
        <v>5.7000000000000011</v>
      </c>
      <c r="F42" s="42">
        <v>5.6000000000000014</v>
      </c>
      <c r="G42" s="42">
        <v>5.5000000000000018</v>
      </c>
      <c r="H42" s="42">
        <v>5.4000000000000021</v>
      </c>
      <c r="I42" s="42">
        <v>5.3000000000000025</v>
      </c>
      <c r="J42" s="42">
        <v>5.2000000000000028</v>
      </c>
      <c r="K42" s="42">
        <v>5.1000000000000032</v>
      </c>
      <c r="L42" s="42">
        <v>5.0000000000000036</v>
      </c>
      <c r="M42" s="42">
        <v>4.9000000000000039</v>
      </c>
      <c r="N42" s="42">
        <v>4.8000000000000043</v>
      </c>
      <c r="O42" s="42">
        <v>4.7000000000000046</v>
      </c>
      <c r="P42" s="42">
        <v>4.600000000000005</v>
      </c>
      <c r="Q42" s="42">
        <v>4.5000000000000053</v>
      </c>
      <c r="R42" s="42">
        <v>4.4000000000000057</v>
      </c>
      <c r="S42" s="42">
        <v>4.300000000000006</v>
      </c>
      <c r="T42" s="42">
        <v>4.2000000000000064</v>
      </c>
      <c r="U42" s="43">
        <v>4.1000000000000068</v>
      </c>
    </row>
    <row r="43" spans="1:22">
      <c r="A43" s="40" t="s">
        <v>34</v>
      </c>
      <c r="B43" s="41">
        <v>10.5</v>
      </c>
      <c r="C43" s="42">
        <v>10.4</v>
      </c>
      <c r="D43" s="42">
        <v>10.3</v>
      </c>
      <c r="E43" s="42">
        <v>10.200000000000001</v>
      </c>
      <c r="F43" s="42">
        <v>10.100000000000001</v>
      </c>
      <c r="G43" s="42">
        <v>10.000000000000002</v>
      </c>
      <c r="H43" s="42">
        <v>9.9000000000000021</v>
      </c>
      <c r="I43" s="42">
        <v>9.8000000000000025</v>
      </c>
      <c r="J43" s="42">
        <v>9.7000000000000028</v>
      </c>
      <c r="K43" s="42">
        <v>9.6000000000000032</v>
      </c>
      <c r="L43" s="42">
        <v>9.5000000000000036</v>
      </c>
      <c r="M43" s="42">
        <v>9.4000000000000039</v>
      </c>
      <c r="N43" s="42">
        <v>9.3000000000000043</v>
      </c>
      <c r="O43" s="42">
        <v>9.2000000000000046</v>
      </c>
      <c r="P43" s="42">
        <v>9.100000000000005</v>
      </c>
      <c r="Q43" s="42">
        <v>9.0000000000000053</v>
      </c>
      <c r="R43" s="42">
        <v>8.9000000000000057</v>
      </c>
      <c r="S43" s="42">
        <v>8.800000000000006</v>
      </c>
      <c r="T43" s="42">
        <v>8.7000000000000064</v>
      </c>
      <c r="U43" s="43">
        <v>8.6000000000000068</v>
      </c>
    </row>
    <row r="44" spans="1:22">
      <c r="A44" s="40" t="s">
        <v>35</v>
      </c>
      <c r="B44" s="41">
        <v>11</v>
      </c>
      <c r="C44" s="41">
        <v>10.9</v>
      </c>
      <c r="D44" s="41">
        <v>10.8</v>
      </c>
      <c r="E44" s="41">
        <v>10.700000000000001</v>
      </c>
      <c r="F44" s="41">
        <v>10.600000000000001</v>
      </c>
      <c r="G44" s="41">
        <v>10.500000000000002</v>
      </c>
      <c r="H44" s="41">
        <v>10.400000000000002</v>
      </c>
      <c r="I44" s="41">
        <v>10.300000000000002</v>
      </c>
      <c r="J44" s="41">
        <v>10.200000000000003</v>
      </c>
      <c r="K44" s="41">
        <v>10.100000000000003</v>
      </c>
      <c r="L44" s="41">
        <v>10.000000000000004</v>
      </c>
      <c r="M44" s="41">
        <v>9.9000000000000039</v>
      </c>
      <c r="N44" s="41">
        <v>9.8000000000000043</v>
      </c>
      <c r="O44" s="41">
        <v>9.7000000000000046</v>
      </c>
      <c r="P44" s="41">
        <v>9.600000000000005</v>
      </c>
      <c r="Q44" s="41">
        <v>9.5000000000000053</v>
      </c>
      <c r="R44" s="41">
        <v>9.4000000000000057</v>
      </c>
      <c r="S44" s="41">
        <v>9.300000000000006</v>
      </c>
      <c r="T44" s="41">
        <v>9.2000000000000064</v>
      </c>
      <c r="U44" s="43">
        <v>9.1000000000000068</v>
      </c>
    </row>
    <row r="45" spans="1:22">
      <c r="A45" s="40" t="s">
        <v>36</v>
      </c>
      <c r="B45" s="41">
        <v>10</v>
      </c>
      <c r="C45" s="41">
        <v>9.9</v>
      </c>
      <c r="D45" s="41">
        <v>9.8000000000000007</v>
      </c>
      <c r="E45" s="41">
        <v>9.7000000000000011</v>
      </c>
      <c r="F45" s="41">
        <v>9.6000000000000014</v>
      </c>
      <c r="G45" s="41">
        <v>9.5000000000000018</v>
      </c>
      <c r="H45" s="41">
        <v>9.4000000000000021</v>
      </c>
      <c r="I45" s="41">
        <v>9.3000000000000025</v>
      </c>
      <c r="J45" s="41">
        <v>9.2000000000000028</v>
      </c>
      <c r="K45" s="41">
        <v>9.1000000000000032</v>
      </c>
      <c r="L45" s="41">
        <v>9.0000000000000036</v>
      </c>
      <c r="M45" s="41">
        <v>8.9000000000000039</v>
      </c>
      <c r="N45" s="41">
        <v>8.8000000000000043</v>
      </c>
      <c r="O45" s="41">
        <v>8.7000000000000046</v>
      </c>
      <c r="P45" s="41">
        <v>8.600000000000005</v>
      </c>
      <c r="Q45" s="41">
        <v>8.5000000000000053</v>
      </c>
      <c r="R45" s="41">
        <v>8.4000000000000057</v>
      </c>
      <c r="S45" s="41">
        <v>8.300000000000006</v>
      </c>
      <c r="T45" s="41">
        <v>8.2000000000000064</v>
      </c>
      <c r="U45" s="43">
        <v>8.1000000000000068</v>
      </c>
    </row>
    <row r="46" spans="1:22">
      <c r="A46" s="40" t="s">
        <v>37</v>
      </c>
      <c r="B46" s="48">
        <v>30</v>
      </c>
      <c r="C46" s="48" t="s">
        <v>40</v>
      </c>
      <c r="D46" s="48">
        <v>29</v>
      </c>
      <c r="E46" s="48" t="s">
        <v>40</v>
      </c>
      <c r="F46" s="48">
        <v>28</v>
      </c>
      <c r="G46" s="48" t="s">
        <v>40</v>
      </c>
      <c r="H46" s="48">
        <v>27</v>
      </c>
      <c r="I46" s="48" t="s">
        <v>40</v>
      </c>
      <c r="J46" s="48">
        <v>26</v>
      </c>
      <c r="K46" s="48" t="s">
        <v>40</v>
      </c>
      <c r="L46" s="48">
        <v>25</v>
      </c>
      <c r="M46" s="48" t="s">
        <v>40</v>
      </c>
      <c r="N46" s="48">
        <v>24</v>
      </c>
      <c r="O46" s="48" t="s">
        <v>40</v>
      </c>
      <c r="P46" s="48">
        <v>23</v>
      </c>
      <c r="Q46" s="48" t="s">
        <v>40</v>
      </c>
      <c r="R46" s="48">
        <v>22</v>
      </c>
      <c r="S46" s="48" t="s">
        <v>40</v>
      </c>
      <c r="T46" s="48">
        <v>21</v>
      </c>
      <c r="U46" s="46" t="s">
        <v>40</v>
      </c>
    </row>
    <row r="47" spans="1:22">
      <c r="A47" s="40" t="s">
        <v>39</v>
      </c>
      <c r="B47" s="48">
        <v>1000</v>
      </c>
      <c r="C47" s="48">
        <f>B47-20</f>
        <v>980</v>
      </c>
      <c r="D47" s="48">
        <f t="shared" ref="D47:U47" si="2">C47-20</f>
        <v>960</v>
      </c>
      <c r="E47" s="48">
        <f t="shared" si="2"/>
        <v>940</v>
      </c>
      <c r="F47" s="48">
        <f t="shared" si="2"/>
        <v>920</v>
      </c>
      <c r="G47" s="48">
        <f t="shared" si="2"/>
        <v>900</v>
      </c>
      <c r="H47" s="48">
        <f t="shared" si="2"/>
        <v>880</v>
      </c>
      <c r="I47" s="48">
        <f t="shared" si="2"/>
        <v>860</v>
      </c>
      <c r="J47" s="48">
        <f t="shared" si="2"/>
        <v>840</v>
      </c>
      <c r="K47" s="48">
        <f t="shared" si="2"/>
        <v>820</v>
      </c>
      <c r="L47" s="48">
        <f t="shared" si="2"/>
        <v>800</v>
      </c>
      <c r="M47" s="48">
        <f t="shared" si="2"/>
        <v>780</v>
      </c>
      <c r="N47" s="48">
        <f t="shared" si="2"/>
        <v>760</v>
      </c>
      <c r="O47" s="48">
        <f t="shared" si="2"/>
        <v>740</v>
      </c>
      <c r="P47" s="48">
        <f t="shared" si="2"/>
        <v>720</v>
      </c>
      <c r="Q47" s="48">
        <f t="shared" si="2"/>
        <v>700</v>
      </c>
      <c r="R47" s="48">
        <f t="shared" si="2"/>
        <v>680</v>
      </c>
      <c r="S47" s="48">
        <f t="shared" si="2"/>
        <v>660</v>
      </c>
      <c r="T47" s="48">
        <f t="shared" si="2"/>
        <v>640</v>
      </c>
      <c r="U47" s="48">
        <f t="shared" si="2"/>
        <v>620</v>
      </c>
      <c r="V47" s="243"/>
    </row>
    <row r="48" spans="1:22">
      <c r="A48" s="40" t="s">
        <v>145</v>
      </c>
      <c r="B48" s="41">
        <v>14</v>
      </c>
      <c r="C48" s="42">
        <v>14.05</v>
      </c>
      <c r="D48" s="41">
        <v>14.100000000000001</v>
      </c>
      <c r="E48" s="41">
        <v>14.150000000000002</v>
      </c>
      <c r="F48" s="41">
        <v>14.200000000000003</v>
      </c>
      <c r="G48" s="41">
        <v>14.250000000000004</v>
      </c>
      <c r="H48" s="41">
        <v>14.300000000000004</v>
      </c>
      <c r="I48" s="41">
        <v>14.350000000000005</v>
      </c>
      <c r="J48" s="41">
        <v>14.400000000000006</v>
      </c>
      <c r="K48" s="41">
        <v>14.450000000000006</v>
      </c>
      <c r="L48" s="41">
        <v>14.500000000000007</v>
      </c>
      <c r="M48" s="41">
        <v>14.550000000000008</v>
      </c>
      <c r="N48" s="41">
        <v>14.600000000000009</v>
      </c>
      <c r="O48" s="41">
        <v>14.650000000000009</v>
      </c>
      <c r="P48" s="41">
        <v>14.70000000000001</v>
      </c>
      <c r="Q48" s="41">
        <v>14.750000000000011</v>
      </c>
      <c r="R48" s="41">
        <v>14.800000000000011</v>
      </c>
      <c r="S48" s="41">
        <v>14.850000000000012</v>
      </c>
      <c r="T48" s="41">
        <v>14.900000000000013</v>
      </c>
      <c r="U48" s="187">
        <v>14.950000000000014</v>
      </c>
    </row>
    <row r="49" spans="1:22">
      <c r="A49" s="40" t="s">
        <v>73</v>
      </c>
      <c r="B49" s="48">
        <v>60</v>
      </c>
      <c r="C49" s="45">
        <v>59</v>
      </c>
      <c r="D49" s="45">
        <v>58</v>
      </c>
      <c r="E49" s="45">
        <v>57</v>
      </c>
      <c r="F49" s="45">
        <v>56</v>
      </c>
      <c r="G49" s="45">
        <v>55</v>
      </c>
      <c r="H49" s="45">
        <v>54</v>
      </c>
      <c r="I49" s="45">
        <v>53</v>
      </c>
      <c r="J49" s="45">
        <v>52</v>
      </c>
      <c r="K49" s="45">
        <v>51</v>
      </c>
      <c r="L49" s="45">
        <v>50</v>
      </c>
      <c r="M49" s="45">
        <v>49</v>
      </c>
      <c r="N49" s="45">
        <v>48</v>
      </c>
      <c r="O49" s="45">
        <v>47</v>
      </c>
      <c r="P49" s="45">
        <v>46</v>
      </c>
      <c r="Q49" s="45">
        <v>45</v>
      </c>
      <c r="R49" s="45">
        <v>44</v>
      </c>
      <c r="S49" s="45">
        <v>43</v>
      </c>
      <c r="T49" s="45">
        <v>42</v>
      </c>
      <c r="U49" s="46">
        <v>41</v>
      </c>
    </row>
    <row r="50" spans="1:22">
      <c r="A50" s="36" t="s">
        <v>27</v>
      </c>
      <c r="B50" s="37">
        <v>40</v>
      </c>
      <c r="C50" s="38">
        <v>39</v>
      </c>
      <c r="D50" s="38">
        <v>38</v>
      </c>
      <c r="E50" s="38">
        <v>37</v>
      </c>
      <c r="F50" s="38">
        <v>36</v>
      </c>
      <c r="G50" s="38">
        <v>35</v>
      </c>
      <c r="H50" s="38">
        <v>34</v>
      </c>
      <c r="I50" s="38">
        <v>33</v>
      </c>
      <c r="J50" s="38">
        <v>32</v>
      </c>
      <c r="K50" s="38">
        <v>31</v>
      </c>
      <c r="L50" s="38">
        <v>30</v>
      </c>
      <c r="M50" s="38">
        <v>29</v>
      </c>
      <c r="N50" s="38">
        <v>28</v>
      </c>
      <c r="O50" s="38">
        <v>27</v>
      </c>
      <c r="P50" s="38">
        <v>26</v>
      </c>
      <c r="Q50" s="38">
        <v>25</v>
      </c>
      <c r="R50" s="38">
        <v>24</v>
      </c>
      <c r="S50" s="38">
        <v>23</v>
      </c>
      <c r="T50" s="38">
        <v>22</v>
      </c>
      <c r="U50" s="39">
        <v>21</v>
      </c>
    </row>
    <row r="51" spans="1:22">
      <c r="A51" s="40" t="s">
        <v>22</v>
      </c>
      <c r="B51" s="41">
        <v>3.6</v>
      </c>
      <c r="C51" s="42">
        <v>3.61</v>
      </c>
      <c r="D51" s="42">
        <v>3.6199999999999997</v>
      </c>
      <c r="E51" s="42">
        <v>3.6299999999999994</v>
      </c>
      <c r="F51" s="42">
        <v>3.6399999999999992</v>
      </c>
      <c r="G51" s="42">
        <v>3.649999999999999</v>
      </c>
      <c r="H51" s="42">
        <v>3.6599999999999988</v>
      </c>
      <c r="I51" s="42">
        <v>3.6699999999999986</v>
      </c>
      <c r="J51" s="42">
        <v>3.6799999999999984</v>
      </c>
      <c r="K51" s="42">
        <v>3.6899999999999982</v>
      </c>
      <c r="L51" s="42">
        <v>3.699999999999998</v>
      </c>
      <c r="M51" s="42">
        <v>3.7099999999999977</v>
      </c>
      <c r="N51" s="42">
        <v>3.7199999999999975</v>
      </c>
      <c r="O51" s="42">
        <v>3.7299999999999973</v>
      </c>
      <c r="P51" s="42">
        <v>3.7399999999999971</v>
      </c>
      <c r="Q51" s="42">
        <v>3.7499999999999969</v>
      </c>
      <c r="R51" s="42">
        <v>3.7599999999999967</v>
      </c>
      <c r="S51" s="42">
        <v>3.7699999999999965</v>
      </c>
      <c r="T51" s="42">
        <v>3.7799999999999963</v>
      </c>
      <c r="U51" s="43">
        <v>3.789999999999996</v>
      </c>
    </row>
    <row r="52" spans="1:22">
      <c r="A52" s="40" t="s">
        <v>23</v>
      </c>
      <c r="B52" s="41">
        <v>5.2</v>
      </c>
      <c r="C52" s="42">
        <v>5.21</v>
      </c>
      <c r="D52" s="42">
        <v>5.22</v>
      </c>
      <c r="E52" s="42">
        <v>5.2299999999999995</v>
      </c>
      <c r="F52" s="42">
        <v>5.2399999999999993</v>
      </c>
      <c r="G52" s="42">
        <v>5.2499999999999991</v>
      </c>
      <c r="H52" s="42">
        <v>5.2599999999999989</v>
      </c>
      <c r="I52" s="42">
        <v>5.2699999999999987</v>
      </c>
      <c r="J52" s="42">
        <v>5.2799999999999985</v>
      </c>
      <c r="K52" s="42">
        <v>5.2899999999999983</v>
      </c>
      <c r="L52" s="42">
        <v>5.299999999999998</v>
      </c>
      <c r="M52" s="42">
        <v>5.3099999999999978</v>
      </c>
      <c r="N52" s="42">
        <v>5.3199999999999976</v>
      </c>
      <c r="O52" s="42">
        <v>5.3299999999999974</v>
      </c>
      <c r="P52" s="42">
        <v>5.3399999999999972</v>
      </c>
      <c r="Q52" s="42">
        <v>5.349999999999997</v>
      </c>
      <c r="R52" s="42">
        <v>5.3599999999999968</v>
      </c>
      <c r="S52" s="42">
        <v>5.3699999999999966</v>
      </c>
      <c r="T52" s="42">
        <v>5.3799999999999963</v>
      </c>
      <c r="U52" s="43">
        <v>5.3899999999999961</v>
      </c>
    </row>
    <row r="53" spans="1:22">
      <c r="A53" s="40" t="s">
        <v>28</v>
      </c>
      <c r="B53" s="44">
        <v>30</v>
      </c>
      <c r="C53" s="45">
        <v>29</v>
      </c>
      <c r="D53" s="45">
        <v>28</v>
      </c>
      <c r="E53" s="45">
        <v>27</v>
      </c>
      <c r="F53" s="45">
        <v>26</v>
      </c>
      <c r="G53" s="45">
        <v>25</v>
      </c>
      <c r="H53" s="45">
        <v>24</v>
      </c>
      <c r="I53" s="45">
        <v>23</v>
      </c>
      <c r="J53" s="45">
        <v>22</v>
      </c>
      <c r="K53" s="45">
        <v>21</v>
      </c>
      <c r="L53" s="45">
        <v>20</v>
      </c>
      <c r="M53" s="45">
        <v>19</v>
      </c>
      <c r="N53" s="45">
        <v>18</v>
      </c>
      <c r="O53" s="45">
        <v>17</v>
      </c>
      <c r="P53" s="45">
        <v>16</v>
      </c>
      <c r="Q53" s="45">
        <v>15</v>
      </c>
      <c r="R53" s="45">
        <v>14</v>
      </c>
      <c r="S53" s="45">
        <v>13</v>
      </c>
      <c r="T53" s="45">
        <v>12</v>
      </c>
      <c r="U53" s="46">
        <v>11</v>
      </c>
    </row>
    <row r="54" spans="1:22">
      <c r="A54" s="40" t="s">
        <v>29</v>
      </c>
      <c r="B54" s="47">
        <v>20</v>
      </c>
      <c r="C54" s="45">
        <v>19</v>
      </c>
      <c r="D54" s="45">
        <v>18</v>
      </c>
      <c r="E54" s="45">
        <v>17</v>
      </c>
      <c r="F54" s="45">
        <v>16</v>
      </c>
      <c r="G54" s="45">
        <v>15</v>
      </c>
      <c r="H54" s="45">
        <v>14</v>
      </c>
      <c r="I54" s="45">
        <v>13</v>
      </c>
      <c r="J54" s="45">
        <v>12</v>
      </c>
      <c r="K54" s="45">
        <v>11</v>
      </c>
      <c r="L54" s="45">
        <v>10</v>
      </c>
      <c r="M54" s="45">
        <v>9</v>
      </c>
      <c r="N54" s="45">
        <v>8</v>
      </c>
      <c r="O54" s="45">
        <v>7</v>
      </c>
      <c r="P54" s="45">
        <v>6</v>
      </c>
      <c r="Q54" s="45">
        <v>5</v>
      </c>
      <c r="R54" s="45">
        <v>4</v>
      </c>
      <c r="S54" s="45">
        <v>3</v>
      </c>
      <c r="T54" s="45">
        <v>2</v>
      </c>
      <c r="U54" s="46">
        <v>1</v>
      </c>
    </row>
    <row r="55" spans="1:22">
      <c r="A55" s="40" t="s">
        <v>30</v>
      </c>
      <c r="B55" s="41">
        <v>10</v>
      </c>
      <c r="C55" s="42">
        <v>9.9</v>
      </c>
      <c r="D55" s="42">
        <v>9.8000000000000007</v>
      </c>
      <c r="E55" s="42">
        <v>9.6999999999999993</v>
      </c>
      <c r="F55" s="42">
        <v>9.6</v>
      </c>
      <c r="G55" s="42">
        <v>9.5</v>
      </c>
      <c r="H55" s="42">
        <v>9.4</v>
      </c>
      <c r="I55" s="42">
        <v>9.3000000000000007</v>
      </c>
      <c r="J55" s="42">
        <v>9.1999999999999993</v>
      </c>
      <c r="K55" s="42">
        <v>9.1</v>
      </c>
      <c r="L55" s="42">
        <v>9</v>
      </c>
      <c r="M55" s="42">
        <v>8.9</v>
      </c>
      <c r="N55" s="42">
        <v>8.8000000000000007</v>
      </c>
      <c r="O55" s="42">
        <v>8.6999999999999993</v>
      </c>
      <c r="P55" s="42">
        <v>8.6</v>
      </c>
      <c r="Q55" s="42">
        <v>8.5</v>
      </c>
      <c r="R55" s="42">
        <v>8.4</v>
      </c>
      <c r="S55" s="42">
        <v>8.3000000000000007</v>
      </c>
      <c r="T55" s="42">
        <v>8.1999999999999993</v>
      </c>
      <c r="U55" s="43">
        <v>8.1</v>
      </c>
    </row>
    <row r="56" spans="1:22">
      <c r="A56" s="40" t="s">
        <v>31</v>
      </c>
      <c r="B56" s="41">
        <v>2</v>
      </c>
      <c r="C56" s="42">
        <v>1.98</v>
      </c>
      <c r="D56" s="42">
        <v>1.96</v>
      </c>
      <c r="E56" s="42">
        <v>1.94</v>
      </c>
      <c r="F56" s="42">
        <v>1.92</v>
      </c>
      <c r="G56" s="42">
        <v>1.9</v>
      </c>
      <c r="H56" s="42">
        <v>1.88</v>
      </c>
      <c r="I56" s="42">
        <v>1.8599999999999999</v>
      </c>
      <c r="J56" s="42">
        <v>1.8399999999999999</v>
      </c>
      <c r="K56" s="42">
        <v>1.8199999999999998</v>
      </c>
      <c r="L56" s="42">
        <v>1.7999999999999998</v>
      </c>
      <c r="M56" s="42">
        <v>1.7799999999999998</v>
      </c>
      <c r="N56" s="42">
        <v>1.7599999999999998</v>
      </c>
      <c r="O56" s="42">
        <v>1.7399999999999998</v>
      </c>
      <c r="P56" s="42">
        <v>1.7199999999999998</v>
      </c>
      <c r="Q56" s="42">
        <v>1.6999999999999997</v>
      </c>
      <c r="R56" s="42">
        <v>1.6799999999999997</v>
      </c>
      <c r="S56" s="42">
        <v>1.6599999999999997</v>
      </c>
      <c r="T56" s="42">
        <v>1.6399999999999997</v>
      </c>
      <c r="U56" s="43">
        <v>1.6199999999999997</v>
      </c>
    </row>
    <row r="57" spans="1:22">
      <c r="A57" s="40" t="s">
        <v>32</v>
      </c>
      <c r="B57" s="41">
        <v>8</v>
      </c>
      <c r="C57" s="42">
        <v>7.9</v>
      </c>
      <c r="D57" s="42">
        <v>7.8000000000000007</v>
      </c>
      <c r="E57" s="42">
        <v>7.7000000000000011</v>
      </c>
      <c r="F57" s="42">
        <v>7.6000000000000014</v>
      </c>
      <c r="G57" s="42">
        <v>7.5000000000000018</v>
      </c>
      <c r="H57" s="42">
        <v>7.4000000000000021</v>
      </c>
      <c r="I57" s="42">
        <v>7.3000000000000025</v>
      </c>
      <c r="J57" s="42">
        <v>7.2000000000000028</v>
      </c>
      <c r="K57" s="42">
        <v>7.1000000000000032</v>
      </c>
      <c r="L57" s="42">
        <v>7.0000000000000036</v>
      </c>
      <c r="M57" s="42">
        <v>6.9000000000000039</v>
      </c>
      <c r="N57" s="42">
        <v>6.8000000000000043</v>
      </c>
      <c r="O57" s="42">
        <v>6.7000000000000046</v>
      </c>
      <c r="P57" s="42">
        <v>6.600000000000005</v>
      </c>
      <c r="Q57" s="42">
        <v>6.5000000000000053</v>
      </c>
      <c r="R57" s="42">
        <v>6.4000000000000057</v>
      </c>
      <c r="S57" s="42">
        <v>6.300000000000006</v>
      </c>
      <c r="T57" s="42">
        <v>6.2000000000000064</v>
      </c>
      <c r="U57" s="43">
        <v>6.1000000000000068</v>
      </c>
    </row>
    <row r="58" spans="1:22">
      <c r="A58" s="40" t="s">
        <v>33</v>
      </c>
      <c r="B58" s="41">
        <v>4</v>
      </c>
      <c r="C58" s="42">
        <v>3.9</v>
      </c>
      <c r="D58" s="42">
        <v>3.8</v>
      </c>
      <c r="E58" s="42">
        <v>3.6999999999999997</v>
      </c>
      <c r="F58" s="42">
        <v>3.5999999999999996</v>
      </c>
      <c r="G58" s="42">
        <v>3.4999999999999996</v>
      </c>
      <c r="H58" s="42">
        <v>3.3999999999999995</v>
      </c>
      <c r="I58" s="42">
        <v>3.2999999999999994</v>
      </c>
      <c r="J58" s="42">
        <v>3.1999999999999993</v>
      </c>
      <c r="K58" s="42">
        <v>3.0999999999999992</v>
      </c>
      <c r="L58" s="42">
        <v>2.9999999999999991</v>
      </c>
      <c r="M58" s="42">
        <v>2.899999999999999</v>
      </c>
      <c r="N58" s="42">
        <v>2.7999999999999989</v>
      </c>
      <c r="O58" s="42">
        <v>2.6999999999999988</v>
      </c>
      <c r="P58" s="42">
        <v>2.5999999999999988</v>
      </c>
      <c r="Q58" s="42">
        <v>2.4999999999999987</v>
      </c>
      <c r="R58" s="42">
        <v>2.3999999999999986</v>
      </c>
      <c r="S58" s="42">
        <v>2.2999999999999985</v>
      </c>
      <c r="T58" s="42">
        <v>2.1999999999999984</v>
      </c>
      <c r="U58" s="43">
        <v>2.0999999999999983</v>
      </c>
    </row>
    <row r="59" spans="1:22">
      <c r="A59" s="40" t="s">
        <v>34</v>
      </c>
      <c r="B59" s="41">
        <v>8.5</v>
      </c>
      <c r="C59" s="42">
        <v>8.4</v>
      </c>
      <c r="D59" s="42">
        <v>8.3000000000000007</v>
      </c>
      <c r="E59" s="42">
        <v>8.2000000000000011</v>
      </c>
      <c r="F59" s="42">
        <v>8.1000000000000014</v>
      </c>
      <c r="G59" s="42">
        <v>8.0000000000000018</v>
      </c>
      <c r="H59" s="42">
        <v>7.9000000000000021</v>
      </c>
      <c r="I59" s="42">
        <v>7.8000000000000025</v>
      </c>
      <c r="J59" s="42">
        <v>7.7000000000000028</v>
      </c>
      <c r="K59" s="42">
        <v>7.6000000000000032</v>
      </c>
      <c r="L59" s="42">
        <v>7.5000000000000036</v>
      </c>
      <c r="M59" s="42">
        <v>7.4000000000000039</v>
      </c>
      <c r="N59" s="42">
        <v>7.3000000000000043</v>
      </c>
      <c r="O59" s="42">
        <v>7.2000000000000046</v>
      </c>
      <c r="P59" s="42">
        <v>7.100000000000005</v>
      </c>
      <c r="Q59" s="42">
        <v>7.0000000000000053</v>
      </c>
      <c r="R59" s="42">
        <v>6.9000000000000057</v>
      </c>
      <c r="S59" s="42">
        <v>6.800000000000006</v>
      </c>
      <c r="T59" s="42">
        <v>6.7000000000000064</v>
      </c>
      <c r="U59" s="43">
        <v>6.6000000000000068</v>
      </c>
    </row>
    <row r="60" spans="1:22">
      <c r="A60" s="40" t="s">
        <v>35</v>
      </c>
      <c r="B60" s="41">
        <v>9</v>
      </c>
      <c r="C60" s="41">
        <v>8.9</v>
      </c>
      <c r="D60" s="41">
        <v>8.8000000000000007</v>
      </c>
      <c r="E60" s="41">
        <v>8.7000000000000011</v>
      </c>
      <c r="F60" s="41">
        <v>8.6000000000000014</v>
      </c>
      <c r="G60" s="41">
        <v>8.5000000000000018</v>
      </c>
      <c r="H60" s="41">
        <v>8.4000000000000021</v>
      </c>
      <c r="I60" s="41">
        <v>8.3000000000000025</v>
      </c>
      <c r="J60" s="41">
        <v>8.2000000000000028</v>
      </c>
      <c r="K60" s="41">
        <v>8.1000000000000032</v>
      </c>
      <c r="L60" s="41">
        <v>8.0000000000000036</v>
      </c>
      <c r="M60" s="41">
        <v>7.9000000000000039</v>
      </c>
      <c r="N60" s="41">
        <v>7.8000000000000043</v>
      </c>
      <c r="O60" s="41">
        <v>7.7000000000000046</v>
      </c>
      <c r="P60" s="41">
        <v>7.600000000000005</v>
      </c>
      <c r="Q60" s="41">
        <v>7.5000000000000053</v>
      </c>
      <c r="R60" s="41">
        <v>7.4000000000000057</v>
      </c>
      <c r="S60" s="41">
        <v>7.300000000000006</v>
      </c>
      <c r="T60" s="41">
        <v>7.2000000000000064</v>
      </c>
      <c r="U60" s="43">
        <v>7.1000000000000068</v>
      </c>
    </row>
    <row r="61" spans="1:22">
      <c r="A61" s="40" t="s">
        <v>36</v>
      </c>
      <c r="B61" s="41">
        <v>8</v>
      </c>
      <c r="C61" s="41">
        <v>7.9</v>
      </c>
      <c r="D61" s="41">
        <v>7.8000000000000007</v>
      </c>
      <c r="E61" s="41">
        <v>7.7000000000000011</v>
      </c>
      <c r="F61" s="41">
        <v>7.6000000000000014</v>
      </c>
      <c r="G61" s="41">
        <v>7.5000000000000018</v>
      </c>
      <c r="H61" s="41">
        <v>7.4000000000000021</v>
      </c>
      <c r="I61" s="41">
        <v>7.3000000000000025</v>
      </c>
      <c r="J61" s="41">
        <v>7.2000000000000028</v>
      </c>
      <c r="K61" s="41">
        <v>7.1000000000000032</v>
      </c>
      <c r="L61" s="41">
        <v>7.0000000000000036</v>
      </c>
      <c r="M61" s="41">
        <v>6.9000000000000039</v>
      </c>
      <c r="N61" s="41">
        <v>6.8000000000000043</v>
      </c>
      <c r="O61" s="41">
        <v>6.7000000000000046</v>
      </c>
      <c r="P61" s="41">
        <v>6.600000000000005</v>
      </c>
      <c r="Q61" s="41">
        <v>6.5000000000000053</v>
      </c>
      <c r="R61" s="41">
        <v>6.4000000000000057</v>
      </c>
      <c r="S61" s="41">
        <v>6.300000000000006</v>
      </c>
      <c r="T61" s="41">
        <v>6.2000000000000064</v>
      </c>
      <c r="U61" s="43">
        <v>6.1000000000000068</v>
      </c>
    </row>
    <row r="62" spans="1:22">
      <c r="A62" s="40" t="s">
        <v>37</v>
      </c>
      <c r="B62" s="48">
        <v>20</v>
      </c>
      <c r="C62" s="48" t="s">
        <v>40</v>
      </c>
      <c r="D62" s="48">
        <v>19</v>
      </c>
      <c r="E62" s="48" t="s">
        <v>40</v>
      </c>
      <c r="F62" s="48">
        <v>18</v>
      </c>
      <c r="G62" s="48" t="s">
        <v>40</v>
      </c>
      <c r="H62" s="48">
        <v>17</v>
      </c>
      <c r="I62" s="48" t="s">
        <v>40</v>
      </c>
      <c r="J62" s="48">
        <v>16</v>
      </c>
      <c r="K62" s="48" t="s">
        <v>40</v>
      </c>
      <c r="L62" s="48">
        <v>15</v>
      </c>
      <c r="M62" s="48" t="s">
        <v>40</v>
      </c>
      <c r="N62" s="48">
        <v>14</v>
      </c>
      <c r="O62" s="48" t="s">
        <v>40</v>
      </c>
      <c r="P62" s="48">
        <v>13</v>
      </c>
      <c r="Q62" s="48" t="s">
        <v>40</v>
      </c>
      <c r="R62" s="48">
        <v>12</v>
      </c>
      <c r="S62" s="48" t="s">
        <v>40</v>
      </c>
      <c r="T62" s="48">
        <v>11</v>
      </c>
      <c r="U62" s="46" t="s">
        <v>40</v>
      </c>
    </row>
    <row r="63" spans="1:22">
      <c r="A63" s="40" t="s">
        <v>39</v>
      </c>
      <c r="B63" s="48">
        <v>600</v>
      </c>
      <c r="C63" s="48">
        <f>B63-20</f>
        <v>580</v>
      </c>
      <c r="D63" s="48">
        <f t="shared" ref="D63:Q63" si="3">C63-20</f>
        <v>560</v>
      </c>
      <c r="E63" s="48">
        <f t="shared" si="3"/>
        <v>540</v>
      </c>
      <c r="F63" s="48">
        <f t="shared" si="3"/>
        <v>520</v>
      </c>
      <c r="G63" s="48">
        <f t="shared" si="3"/>
        <v>500</v>
      </c>
      <c r="H63" s="48">
        <f t="shared" si="3"/>
        <v>480</v>
      </c>
      <c r="I63" s="48">
        <f t="shared" si="3"/>
        <v>460</v>
      </c>
      <c r="J63" s="48">
        <f t="shared" si="3"/>
        <v>440</v>
      </c>
      <c r="K63" s="48">
        <f t="shared" si="3"/>
        <v>420</v>
      </c>
      <c r="L63" s="48">
        <f t="shared" si="3"/>
        <v>400</v>
      </c>
      <c r="M63" s="48">
        <f t="shared" si="3"/>
        <v>380</v>
      </c>
      <c r="N63" s="48">
        <f t="shared" si="3"/>
        <v>360</v>
      </c>
      <c r="O63" s="48">
        <f t="shared" si="3"/>
        <v>340</v>
      </c>
      <c r="P63" s="48">
        <f t="shared" si="3"/>
        <v>320</v>
      </c>
      <c r="Q63" s="48">
        <f t="shared" si="3"/>
        <v>300</v>
      </c>
      <c r="R63" s="48">
        <f>Q63-20</f>
        <v>280</v>
      </c>
      <c r="S63" s="48">
        <f>R63-20</f>
        <v>260</v>
      </c>
      <c r="T63" s="48">
        <f>S63-20</f>
        <v>240</v>
      </c>
      <c r="U63" s="262">
        <f>T63-20</f>
        <v>220</v>
      </c>
      <c r="V63" s="263"/>
    </row>
    <row r="64" spans="1:22">
      <c r="A64" s="40" t="s">
        <v>145</v>
      </c>
      <c r="B64" s="41">
        <v>15</v>
      </c>
      <c r="C64" s="42">
        <v>15.05</v>
      </c>
      <c r="D64" s="41">
        <v>15.100000000000001</v>
      </c>
      <c r="E64" s="41">
        <v>15.150000000000002</v>
      </c>
      <c r="F64" s="41">
        <v>15.200000000000003</v>
      </c>
      <c r="G64" s="41">
        <v>15.250000000000004</v>
      </c>
      <c r="H64" s="41">
        <v>15.300000000000004</v>
      </c>
      <c r="I64" s="41">
        <v>15.350000000000005</v>
      </c>
      <c r="J64" s="41">
        <v>15.400000000000006</v>
      </c>
      <c r="K64" s="41">
        <v>15.450000000000006</v>
      </c>
      <c r="L64" s="41">
        <v>15.500000000000007</v>
      </c>
      <c r="M64" s="41">
        <v>15.550000000000008</v>
      </c>
      <c r="N64" s="41">
        <v>15.600000000000009</v>
      </c>
      <c r="O64" s="41">
        <v>15.650000000000009</v>
      </c>
      <c r="P64" s="41">
        <v>15.70000000000001</v>
      </c>
      <c r="Q64" s="41">
        <v>15.750000000000011</v>
      </c>
      <c r="R64" s="41">
        <v>15.800000000000011</v>
      </c>
      <c r="S64" s="41">
        <v>15.850000000000012</v>
      </c>
      <c r="T64" s="41">
        <v>15.900000000000013</v>
      </c>
      <c r="U64" s="187">
        <v>15.950000000000014</v>
      </c>
    </row>
    <row r="65" spans="1:21">
      <c r="A65" s="40" t="s">
        <v>73</v>
      </c>
      <c r="B65" s="48">
        <v>40</v>
      </c>
      <c r="C65" s="45">
        <v>39</v>
      </c>
      <c r="D65" s="45">
        <v>38</v>
      </c>
      <c r="E65" s="45">
        <v>37</v>
      </c>
      <c r="F65" s="45">
        <v>36</v>
      </c>
      <c r="G65" s="45">
        <v>35</v>
      </c>
      <c r="H65" s="45">
        <v>34</v>
      </c>
      <c r="I65" s="45">
        <v>33</v>
      </c>
      <c r="J65" s="45">
        <v>32</v>
      </c>
      <c r="K65" s="45">
        <v>31</v>
      </c>
      <c r="L65" s="45">
        <v>30</v>
      </c>
      <c r="M65" s="45">
        <v>29</v>
      </c>
      <c r="N65" s="45">
        <v>28</v>
      </c>
      <c r="O65" s="45">
        <v>27</v>
      </c>
      <c r="P65" s="45">
        <v>26</v>
      </c>
      <c r="Q65" s="45">
        <v>25</v>
      </c>
      <c r="R65" s="45">
        <v>24</v>
      </c>
      <c r="S65" s="45">
        <v>23</v>
      </c>
      <c r="T65" s="45">
        <v>22</v>
      </c>
      <c r="U65" s="46">
        <v>21</v>
      </c>
    </row>
    <row r="66" spans="1:21">
      <c r="A66" s="36" t="s">
        <v>27</v>
      </c>
      <c r="B66" s="37">
        <v>20</v>
      </c>
      <c r="C66" s="38">
        <v>19</v>
      </c>
      <c r="D66" s="38">
        <v>18</v>
      </c>
      <c r="E66" s="38">
        <v>17</v>
      </c>
      <c r="F66" s="38">
        <v>16</v>
      </c>
      <c r="G66" s="38">
        <v>15</v>
      </c>
      <c r="H66" s="38">
        <v>14</v>
      </c>
      <c r="I66" s="38">
        <v>13</v>
      </c>
      <c r="J66" s="38">
        <v>12</v>
      </c>
      <c r="K66" s="38">
        <v>11</v>
      </c>
      <c r="L66" s="38">
        <v>10</v>
      </c>
      <c r="M66" s="38">
        <v>9</v>
      </c>
      <c r="N66" s="38">
        <v>8</v>
      </c>
      <c r="O66" s="38">
        <v>7</v>
      </c>
      <c r="P66" s="38">
        <v>6</v>
      </c>
      <c r="Q66" s="38">
        <v>5</v>
      </c>
      <c r="R66" s="38">
        <v>4</v>
      </c>
      <c r="S66" s="38">
        <v>3</v>
      </c>
      <c r="T66" s="38">
        <v>2</v>
      </c>
      <c r="U66" s="39">
        <v>1</v>
      </c>
    </row>
    <row r="67" spans="1:21">
      <c r="A67" s="40" t="s">
        <v>22</v>
      </c>
      <c r="B67" s="41">
        <v>3.8</v>
      </c>
      <c r="C67" s="42">
        <v>3.8099999999999996</v>
      </c>
      <c r="D67" s="42">
        <v>3.8199999999999994</v>
      </c>
      <c r="E67" s="42">
        <v>3.8299999999999992</v>
      </c>
      <c r="F67" s="42">
        <v>3.839999999999999</v>
      </c>
      <c r="G67" s="42">
        <v>3.8499999999999988</v>
      </c>
      <c r="H67" s="42">
        <v>3.8599999999999985</v>
      </c>
      <c r="I67" s="42">
        <v>3.8699999999999983</v>
      </c>
      <c r="J67" s="42">
        <v>3.8799999999999981</v>
      </c>
      <c r="K67" s="42">
        <v>3.8899999999999979</v>
      </c>
      <c r="L67" s="42">
        <v>3.8999999999999977</v>
      </c>
      <c r="M67" s="42">
        <v>3.9099999999999975</v>
      </c>
      <c r="N67" s="42">
        <v>3.9199999999999973</v>
      </c>
      <c r="O67" s="42">
        <v>3.9299999999999971</v>
      </c>
      <c r="P67" s="42">
        <v>3.9399999999999968</v>
      </c>
      <c r="Q67" s="42">
        <v>3.9499999999999966</v>
      </c>
      <c r="R67" s="42">
        <v>3.9599999999999964</v>
      </c>
      <c r="S67" s="42">
        <v>3.9699999999999962</v>
      </c>
      <c r="T67" s="42">
        <v>3.979999999999996</v>
      </c>
      <c r="U67" s="43">
        <v>3.9899999999999958</v>
      </c>
    </row>
    <row r="68" spans="1:21">
      <c r="A68" s="40" t="s">
        <v>23</v>
      </c>
      <c r="B68" s="41">
        <v>5.4</v>
      </c>
      <c r="C68" s="42">
        <v>5.41</v>
      </c>
      <c r="D68" s="42">
        <v>5.42</v>
      </c>
      <c r="E68" s="42">
        <v>5.43</v>
      </c>
      <c r="F68" s="42">
        <v>5.4399999999999995</v>
      </c>
      <c r="G68" s="42">
        <v>5.4499999999999993</v>
      </c>
      <c r="H68" s="42">
        <v>5.4599999999999991</v>
      </c>
      <c r="I68" s="42">
        <v>5.4699999999999989</v>
      </c>
      <c r="J68" s="42">
        <v>5.4799999999999986</v>
      </c>
      <c r="K68" s="42">
        <v>5.4899999999999984</v>
      </c>
      <c r="L68" s="42">
        <v>5.4999999999999982</v>
      </c>
      <c r="M68" s="42">
        <v>5.509999999999998</v>
      </c>
      <c r="N68" s="42">
        <v>5.5199999999999978</v>
      </c>
      <c r="O68" s="42">
        <v>5.5299999999999976</v>
      </c>
      <c r="P68" s="42">
        <v>5.5399999999999974</v>
      </c>
      <c r="Q68" s="42">
        <v>5.5499999999999972</v>
      </c>
      <c r="R68" s="42">
        <v>5.5599999999999969</v>
      </c>
      <c r="S68" s="42">
        <v>5.5699999999999967</v>
      </c>
      <c r="T68" s="42">
        <v>5.5799999999999965</v>
      </c>
      <c r="U68" s="43">
        <v>5.5899999999999963</v>
      </c>
    </row>
    <row r="69" spans="1:21">
      <c r="A69" s="40" t="s">
        <v>28</v>
      </c>
      <c r="B69" s="44">
        <v>10</v>
      </c>
      <c r="C69" s="45">
        <v>9</v>
      </c>
      <c r="D69" s="45">
        <v>8</v>
      </c>
      <c r="E69" s="45">
        <v>7</v>
      </c>
      <c r="F69" s="45">
        <v>6</v>
      </c>
      <c r="G69" s="45">
        <v>5</v>
      </c>
      <c r="H69" s="45">
        <v>4</v>
      </c>
      <c r="I69" s="45">
        <v>3</v>
      </c>
      <c r="J69" s="45">
        <v>2</v>
      </c>
      <c r="K69" s="45">
        <v>1</v>
      </c>
      <c r="L69" s="45">
        <v>0</v>
      </c>
      <c r="M69" s="45" t="s">
        <v>40</v>
      </c>
      <c r="N69" s="45" t="s">
        <v>40</v>
      </c>
      <c r="O69" s="45" t="s">
        <v>40</v>
      </c>
      <c r="P69" s="45" t="s">
        <v>40</v>
      </c>
      <c r="Q69" s="45" t="s">
        <v>40</v>
      </c>
      <c r="R69" s="45" t="s">
        <v>40</v>
      </c>
      <c r="S69" s="45" t="s">
        <v>40</v>
      </c>
      <c r="T69" s="45" t="s">
        <v>40</v>
      </c>
      <c r="U69" s="46" t="s">
        <v>40</v>
      </c>
    </row>
    <row r="70" spans="1:21">
      <c r="A70" s="40" t="s">
        <v>29</v>
      </c>
      <c r="B70" s="47" t="s">
        <v>40</v>
      </c>
      <c r="C70" s="47" t="s">
        <v>40</v>
      </c>
      <c r="D70" s="47" t="s">
        <v>40</v>
      </c>
      <c r="E70" s="47" t="s">
        <v>40</v>
      </c>
      <c r="F70" s="47" t="s">
        <v>40</v>
      </c>
      <c r="G70" s="47" t="s">
        <v>40</v>
      </c>
      <c r="H70" s="47" t="s">
        <v>40</v>
      </c>
      <c r="I70" s="47" t="s">
        <v>40</v>
      </c>
      <c r="J70" s="47" t="s">
        <v>40</v>
      </c>
      <c r="K70" s="47" t="s">
        <v>40</v>
      </c>
      <c r="L70" s="47" t="s">
        <v>40</v>
      </c>
      <c r="M70" s="47" t="s">
        <v>40</v>
      </c>
      <c r="N70" s="47" t="s">
        <v>40</v>
      </c>
      <c r="O70" s="47" t="s">
        <v>40</v>
      </c>
      <c r="P70" s="47" t="s">
        <v>40</v>
      </c>
      <c r="Q70" s="47" t="s">
        <v>40</v>
      </c>
      <c r="R70" s="47" t="s">
        <v>40</v>
      </c>
      <c r="S70" s="47" t="s">
        <v>40</v>
      </c>
      <c r="T70" s="47" t="s">
        <v>40</v>
      </c>
      <c r="U70" s="49" t="s">
        <v>40</v>
      </c>
    </row>
    <row r="71" spans="1:21">
      <c r="A71" s="40" t="s">
        <v>30</v>
      </c>
      <c r="B71" s="41">
        <v>8</v>
      </c>
      <c r="C71" s="42">
        <v>7.9</v>
      </c>
      <c r="D71" s="42">
        <v>7.8</v>
      </c>
      <c r="E71" s="42">
        <v>7.7</v>
      </c>
      <c r="F71" s="42">
        <v>7.6</v>
      </c>
      <c r="G71" s="42">
        <v>7.5</v>
      </c>
      <c r="H71" s="42">
        <v>7.4</v>
      </c>
      <c r="I71" s="42">
        <v>7.3</v>
      </c>
      <c r="J71" s="42">
        <v>7.2</v>
      </c>
      <c r="K71" s="42">
        <v>7.1</v>
      </c>
      <c r="L71" s="42">
        <v>7</v>
      </c>
      <c r="M71" s="42">
        <v>6.9</v>
      </c>
      <c r="N71" s="42">
        <v>6.8</v>
      </c>
      <c r="O71" s="42">
        <v>6.7</v>
      </c>
      <c r="P71" s="42">
        <v>6.6</v>
      </c>
      <c r="Q71" s="42">
        <v>6.5</v>
      </c>
      <c r="R71" s="42">
        <v>6.4</v>
      </c>
      <c r="S71" s="42">
        <v>6.3</v>
      </c>
      <c r="T71" s="42">
        <v>6.2</v>
      </c>
      <c r="U71" s="43">
        <v>6.1</v>
      </c>
    </row>
    <row r="72" spans="1:21">
      <c r="A72" s="40" t="s">
        <v>31</v>
      </c>
      <c r="B72" s="41">
        <v>1.6</v>
      </c>
      <c r="C72" s="42">
        <v>1.58</v>
      </c>
      <c r="D72" s="42">
        <v>1.56</v>
      </c>
      <c r="E72" s="42">
        <v>1.54</v>
      </c>
      <c r="F72" s="42">
        <v>1.52</v>
      </c>
      <c r="G72" s="42">
        <v>1.5</v>
      </c>
      <c r="H72" s="42">
        <v>1.48</v>
      </c>
      <c r="I72" s="42">
        <v>1.46</v>
      </c>
      <c r="J72" s="42">
        <v>1.44</v>
      </c>
      <c r="K72" s="42">
        <v>1.42</v>
      </c>
      <c r="L72" s="42">
        <v>1.4</v>
      </c>
      <c r="M72" s="42">
        <v>1.38</v>
      </c>
      <c r="N72" s="42">
        <v>1.3599999999999999</v>
      </c>
      <c r="O72" s="42">
        <v>1.3399999999999999</v>
      </c>
      <c r="P72" s="42">
        <v>1.3199999999999998</v>
      </c>
      <c r="Q72" s="42">
        <v>1.2999999999999998</v>
      </c>
      <c r="R72" s="42">
        <v>1.2799999999999998</v>
      </c>
      <c r="S72" s="42">
        <v>1.2599999999999998</v>
      </c>
      <c r="T72" s="42">
        <v>1.2399999999999998</v>
      </c>
      <c r="U72" s="43">
        <v>1.2199999999999998</v>
      </c>
    </row>
    <row r="73" spans="1:21">
      <c r="A73" s="40" t="s">
        <v>32</v>
      </c>
      <c r="B73" s="41">
        <v>6</v>
      </c>
      <c r="C73" s="42">
        <v>5.9</v>
      </c>
      <c r="D73" s="42">
        <v>5.8000000000000007</v>
      </c>
      <c r="E73" s="42">
        <v>5.7000000000000011</v>
      </c>
      <c r="F73" s="42">
        <v>5.6000000000000014</v>
      </c>
      <c r="G73" s="42">
        <v>5.5000000000000018</v>
      </c>
      <c r="H73" s="42">
        <v>5.4000000000000021</v>
      </c>
      <c r="I73" s="42">
        <v>5.3000000000000025</v>
      </c>
      <c r="J73" s="42">
        <v>5.2000000000000028</v>
      </c>
      <c r="K73" s="42">
        <v>5.1000000000000032</v>
      </c>
      <c r="L73" s="42">
        <v>5.0000000000000036</v>
      </c>
      <c r="M73" s="42">
        <v>4.9000000000000039</v>
      </c>
      <c r="N73" s="42">
        <v>4.8000000000000043</v>
      </c>
      <c r="O73" s="42">
        <v>4.7000000000000046</v>
      </c>
      <c r="P73" s="42">
        <v>4.600000000000005</v>
      </c>
      <c r="Q73" s="42">
        <v>4.5000000000000053</v>
      </c>
      <c r="R73" s="42">
        <v>4.4000000000000057</v>
      </c>
      <c r="S73" s="42">
        <v>4.300000000000006</v>
      </c>
      <c r="T73" s="42">
        <v>4.2000000000000064</v>
      </c>
      <c r="U73" s="43">
        <v>4.1000000000000068</v>
      </c>
    </row>
    <row r="74" spans="1:21">
      <c r="A74" s="40" t="s">
        <v>33</v>
      </c>
      <c r="B74" s="41">
        <v>2</v>
      </c>
      <c r="C74" s="42">
        <v>1.9</v>
      </c>
      <c r="D74" s="42">
        <v>1.7999999999999998</v>
      </c>
      <c r="E74" s="42">
        <v>1.6999999999999997</v>
      </c>
      <c r="F74" s="42">
        <v>1.5999999999999996</v>
      </c>
      <c r="G74" s="42">
        <v>1.4999999999999996</v>
      </c>
      <c r="H74" s="42">
        <v>1.3999999999999995</v>
      </c>
      <c r="I74" s="42">
        <v>1.2999999999999994</v>
      </c>
      <c r="J74" s="42">
        <v>1.1999999999999993</v>
      </c>
      <c r="K74" s="42">
        <v>1.0999999999999992</v>
      </c>
      <c r="L74" s="42">
        <v>0.99999999999999922</v>
      </c>
      <c r="M74" s="42">
        <v>0.89999999999999925</v>
      </c>
      <c r="N74" s="42">
        <v>0.79999999999999927</v>
      </c>
      <c r="O74" s="42">
        <v>0.69999999999999929</v>
      </c>
      <c r="P74" s="42">
        <v>0.59999999999999931</v>
      </c>
      <c r="Q74" s="42">
        <v>0.49999999999999933</v>
      </c>
      <c r="R74" s="42">
        <v>0.39999999999999936</v>
      </c>
      <c r="S74" s="42">
        <v>0.29999999999999938</v>
      </c>
      <c r="T74" s="42">
        <v>0.19999999999999937</v>
      </c>
      <c r="U74" s="43">
        <v>9.9999999999999367E-2</v>
      </c>
    </row>
    <row r="75" spans="1:21">
      <c r="A75" s="40" t="s">
        <v>34</v>
      </c>
      <c r="B75" s="41">
        <v>6.5</v>
      </c>
      <c r="C75" s="42">
        <v>6.4</v>
      </c>
      <c r="D75" s="42">
        <v>6.3000000000000007</v>
      </c>
      <c r="E75" s="42">
        <v>6.2000000000000011</v>
      </c>
      <c r="F75" s="42">
        <v>6.1000000000000014</v>
      </c>
      <c r="G75" s="42">
        <v>6.0000000000000018</v>
      </c>
      <c r="H75" s="42">
        <v>5.9000000000000021</v>
      </c>
      <c r="I75" s="42">
        <v>5.8000000000000025</v>
      </c>
      <c r="J75" s="42">
        <v>5.7000000000000028</v>
      </c>
      <c r="K75" s="42">
        <v>5.6000000000000032</v>
      </c>
      <c r="L75" s="42">
        <v>5.5000000000000036</v>
      </c>
      <c r="M75" s="42">
        <v>5.4000000000000039</v>
      </c>
      <c r="N75" s="42">
        <v>5.3000000000000043</v>
      </c>
      <c r="O75" s="42">
        <v>5.2000000000000046</v>
      </c>
      <c r="P75" s="42">
        <v>5.100000000000005</v>
      </c>
      <c r="Q75" s="42">
        <v>5.0000000000000053</v>
      </c>
      <c r="R75" s="42">
        <v>4.9000000000000057</v>
      </c>
      <c r="S75" s="42">
        <v>4.800000000000006</v>
      </c>
      <c r="T75" s="42">
        <v>4.7000000000000064</v>
      </c>
      <c r="U75" s="43">
        <v>4.6000000000000068</v>
      </c>
    </row>
    <row r="76" spans="1:21">
      <c r="A76" s="40" t="s">
        <v>35</v>
      </c>
      <c r="B76" s="41">
        <v>7</v>
      </c>
      <c r="C76" s="41">
        <v>6.9</v>
      </c>
      <c r="D76" s="41">
        <v>6.8000000000000007</v>
      </c>
      <c r="E76" s="41">
        <v>6.7000000000000011</v>
      </c>
      <c r="F76" s="41">
        <v>6.6000000000000014</v>
      </c>
      <c r="G76" s="41">
        <v>6.5000000000000018</v>
      </c>
      <c r="H76" s="41">
        <v>6.4000000000000021</v>
      </c>
      <c r="I76" s="41">
        <v>6.3000000000000025</v>
      </c>
      <c r="J76" s="41">
        <v>6.2000000000000028</v>
      </c>
      <c r="K76" s="41">
        <v>6.1000000000000032</v>
      </c>
      <c r="L76" s="41">
        <v>6.0000000000000036</v>
      </c>
      <c r="M76" s="41">
        <v>5.9000000000000039</v>
      </c>
      <c r="N76" s="41">
        <v>5.8000000000000043</v>
      </c>
      <c r="O76" s="41">
        <v>5.7000000000000046</v>
      </c>
      <c r="P76" s="41">
        <v>5.600000000000005</v>
      </c>
      <c r="Q76" s="41">
        <v>5.5000000000000053</v>
      </c>
      <c r="R76" s="41">
        <v>5.4000000000000057</v>
      </c>
      <c r="S76" s="41">
        <v>5.300000000000006</v>
      </c>
      <c r="T76" s="41">
        <v>5.2000000000000064</v>
      </c>
      <c r="U76" s="43">
        <v>5.1000000000000068</v>
      </c>
    </row>
    <row r="77" spans="1:21">
      <c r="A77" s="40" t="s">
        <v>36</v>
      </c>
      <c r="B77" s="41">
        <v>6</v>
      </c>
      <c r="C77" s="41">
        <v>5.9</v>
      </c>
      <c r="D77" s="41">
        <v>5.8000000000000007</v>
      </c>
      <c r="E77" s="41">
        <v>5.7000000000000011</v>
      </c>
      <c r="F77" s="41">
        <v>5.6000000000000014</v>
      </c>
      <c r="G77" s="41">
        <v>5.5000000000000018</v>
      </c>
      <c r="H77" s="41">
        <v>5.4000000000000021</v>
      </c>
      <c r="I77" s="41">
        <v>5.3000000000000025</v>
      </c>
      <c r="J77" s="41">
        <v>5.2000000000000028</v>
      </c>
      <c r="K77" s="41">
        <v>5.1000000000000032</v>
      </c>
      <c r="L77" s="41">
        <v>5.0000000000000036</v>
      </c>
      <c r="M77" s="41">
        <v>4.9000000000000039</v>
      </c>
      <c r="N77" s="41">
        <v>4.8000000000000043</v>
      </c>
      <c r="O77" s="41">
        <v>4.7000000000000046</v>
      </c>
      <c r="P77" s="41">
        <v>4.600000000000005</v>
      </c>
      <c r="Q77" s="41">
        <v>4.5000000000000053</v>
      </c>
      <c r="R77" s="41">
        <v>4.4000000000000057</v>
      </c>
      <c r="S77" s="41">
        <v>4.300000000000006</v>
      </c>
      <c r="T77" s="41">
        <v>4.2000000000000064</v>
      </c>
      <c r="U77" s="43">
        <v>4.1000000000000068</v>
      </c>
    </row>
    <row r="78" spans="1:21">
      <c r="A78" s="40" t="s">
        <v>37</v>
      </c>
      <c r="B78" s="48">
        <v>10</v>
      </c>
      <c r="C78" s="48" t="s">
        <v>40</v>
      </c>
      <c r="D78" s="48">
        <v>9</v>
      </c>
      <c r="E78" s="48" t="s">
        <v>40</v>
      </c>
      <c r="F78" s="48">
        <v>8</v>
      </c>
      <c r="G78" s="48" t="s">
        <v>40</v>
      </c>
      <c r="H78" s="48">
        <v>7</v>
      </c>
      <c r="I78" s="48" t="s">
        <v>40</v>
      </c>
      <c r="J78" s="48">
        <v>6</v>
      </c>
      <c r="K78" s="48" t="s">
        <v>40</v>
      </c>
      <c r="L78" s="48">
        <v>5</v>
      </c>
      <c r="M78" s="48" t="s">
        <v>40</v>
      </c>
      <c r="N78" s="48">
        <v>4</v>
      </c>
      <c r="O78" s="48" t="s">
        <v>40</v>
      </c>
      <c r="P78" s="48">
        <v>3</v>
      </c>
      <c r="Q78" s="48" t="s">
        <v>40</v>
      </c>
      <c r="R78" s="48">
        <v>2</v>
      </c>
      <c r="S78" s="48" t="s">
        <v>40</v>
      </c>
      <c r="T78" s="48">
        <v>1</v>
      </c>
      <c r="U78" s="46" t="s">
        <v>40</v>
      </c>
    </row>
    <row r="79" spans="1:21">
      <c r="A79" s="40" t="s">
        <v>39</v>
      </c>
      <c r="B79" s="48">
        <v>200</v>
      </c>
      <c r="C79" s="48">
        <f>B79-20</f>
        <v>180</v>
      </c>
      <c r="D79" s="48">
        <f t="shared" ref="D79:L79" si="4">C79-20</f>
        <v>160</v>
      </c>
      <c r="E79" s="48">
        <f t="shared" si="4"/>
        <v>140</v>
      </c>
      <c r="F79" s="48">
        <f t="shared" si="4"/>
        <v>120</v>
      </c>
      <c r="G79" s="48">
        <f t="shared" si="4"/>
        <v>100</v>
      </c>
      <c r="H79" s="48">
        <f t="shared" si="4"/>
        <v>80</v>
      </c>
      <c r="I79" s="48">
        <f t="shared" si="4"/>
        <v>60</v>
      </c>
      <c r="J79" s="48">
        <f>I79-20</f>
        <v>40</v>
      </c>
      <c r="K79" s="48">
        <f t="shared" si="4"/>
        <v>20</v>
      </c>
      <c r="L79" s="48">
        <f t="shared" si="4"/>
        <v>0</v>
      </c>
      <c r="M79" s="48" t="s">
        <v>40</v>
      </c>
      <c r="N79" s="48" t="s">
        <v>40</v>
      </c>
      <c r="O79" s="48" t="s">
        <v>40</v>
      </c>
      <c r="P79" s="48" t="s">
        <v>40</v>
      </c>
      <c r="Q79" s="48" t="s">
        <v>40</v>
      </c>
      <c r="R79" s="48" t="s">
        <v>40</v>
      </c>
      <c r="S79" s="48" t="s">
        <v>40</v>
      </c>
      <c r="T79" s="48" t="s">
        <v>40</v>
      </c>
      <c r="U79" s="46" t="s">
        <v>40</v>
      </c>
    </row>
    <row r="80" spans="1:21">
      <c r="A80" s="40" t="s">
        <v>145</v>
      </c>
      <c r="B80" s="41">
        <v>16</v>
      </c>
      <c r="C80" s="42">
        <v>16.05</v>
      </c>
      <c r="D80" s="41">
        <v>16.100000000000001</v>
      </c>
      <c r="E80" s="41">
        <v>16.150000000000002</v>
      </c>
      <c r="F80" s="41">
        <v>16.200000000000003</v>
      </c>
      <c r="G80" s="41">
        <v>16.250000000000004</v>
      </c>
      <c r="H80" s="41">
        <v>16.300000000000004</v>
      </c>
      <c r="I80" s="41">
        <v>16.350000000000005</v>
      </c>
      <c r="J80" s="41">
        <v>16.400000000000006</v>
      </c>
      <c r="K80" s="41">
        <v>16.450000000000006</v>
      </c>
      <c r="L80" s="41">
        <v>16.500000000000007</v>
      </c>
      <c r="M80" s="41">
        <v>16.550000000000008</v>
      </c>
      <c r="N80" s="41">
        <v>16.600000000000009</v>
      </c>
      <c r="O80" s="41">
        <v>16.650000000000009</v>
      </c>
      <c r="P80" s="41">
        <v>16.70000000000001</v>
      </c>
      <c r="Q80" s="41">
        <v>16.750000000000011</v>
      </c>
      <c r="R80" s="41">
        <v>16.800000000000011</v>
      </c>
      <c r="S80" s="41">
        <v>16.850000000000012</v>
      </c>
      <c r="T80" s="41">
        <v>16.900000000000013</v>
      </c>
      <c r="U80" s="187">
        <v>16.950000000000014</v>
      </c>
    </row>
    <row r="81" spans="1:21">
      <c r="A81" s="40" t="s">
        <v>73</v>
      </c>
      <c r="B81" s="188">
        <v>20</v>
      </c>
      <c r="C81" s="45">
        <v>19</v>
      </c>
      <c r="D81" s="45">
        <v>18</v>
      </c>
      <c r="E81" s="45">
        <v>17</v>
      </c>
      <c r="F81" s="45">
        <v>16</v>
      </c>
      <c r="G81" s="45">
        <v>15</v>
      </c>
      <c r="H81" s="45">
        <v>14</v>
      </c>
      <c r="I81" s="45">
        <v>13</v>
      </c>
      <c r="J81" s="45">
        <v>12</v>
      </c>
      <c r="K81" s="45">
        <v>11</v>
      </c>
      <c r="L81" s="45">
        <v>10</v>
      </c>
      <c r="M81" s="45">
        <v>9</v>
      </c>
      <c r="N81" s="45">
        <v>8</v>
      </c>
      <c r="O81" s="45">
        <v>7</v>
      </c>
      <c r="P81" s="45">
        <v>6</v>
      </c>
      <c r="Q81" s="45">
        <v>5</v>
      </c>
      <c r="R81" s="45">
        <v>4</v>
      </c>
      <c r="S81" s="45">
        <v>3</v>
      </c>
      <c r="T81" s="45">
        <v>2</v>
      </c>
      <c r="U81" s="46">
        <v>1</v>
      </c>
    </row>
  </sheetData>
  <sheetProtection password="AC76" sheet="1" objects="1" scenarios="1"/>
  <mergeCells count="1">
    <mergeCell ref="A1:U1"/>
  </mergeCells>
  <phoneticPr fontId="18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得点表_女子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小室匡史_作成_体力形態測定分析フォーマット_女子</dc:title>
  <dc:subject>小室匡史_作成_体力形態測定分析フォーマット_女子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2016-10-21T11:47:50Z</cp:lastPrinted>
  <dcterms:created xsi:type="dcterms:W3CDTF">2010-03-31T01:55:00Z</dcterms:created>
  <dcterms:modified xsi:type="dcterms:W3CDTF">2017-02-17T01:34:52Z</dcterms:modified>
</cp:coreProperties>
</file>